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nvisasuk/Desktop/"/>
    </mc:Choice>
  </mc:AlternateContent>
  <xr:revisionPtr revIDLastSave="0" documentId="8_{3E200ED0-53AB-A94F-BB63-114641EBAE30}" xr6:coauthVersionLast="47" xr6:coauthVersionMax="47" xr10:uidLastSave="{00000000-0000-0000-0000-000000000000}"/>
  <bookViews>
    <workbookView xWindow="1320" yWindow="1680" windowWidth="27560" windowHeight="15580" xr2:uid="{43F5A7EB-F06C-4444-A9AD-1F35C87C1C2D}"/>
  </bookViews>
  <sheets>
    <sheet name="AB โคมไฟห้องรับแขก (final01-68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ชื่อ_Vendor" localSheetId="0">#REF!</definedName>
    <definedName name="ชื่อ_Vendor">#REF!</definedName>
    <definedName name="ยอดขาย" localSheetId="0">#REF!</definedName>
    <definedName name="ยอดขาย">#REF!</definedName>
    <definedName name="AAไฟระย้า">[2]vd!#REF!</definedName>
    <definedName name="answer6000">[3]note8316000!$AA$3:$AY$33</definedName>
    <definedName name="answer6300">[3]note8316300!$AA$3:$AY$33</definedName>
    <definedName name="avp">[4]data!$H$2:$H$491</definedName>
    <definedName name="beforeAfter" localSheetId="0">[2]vd!#REF!</definedName>
    <definedName name="beforeAfter">[2]vd!#REF!</definedName>
    <definedName name="Cause">[5]data!$G$1:$G$65536</definedName>
    <definedName name="causeGroup" localSheetId="0">[2]vd!#REF!</definedName>
    <definedName name="causeGroup">[2]vd!#REF!</definedName>
    <definedName name="complain">[6]note!$A$2:$I$2</definedName>
    <definedName name="dateList">[2]note!$D$2:$D$33</definedName>
    <definedName name="dateRange" localSheetId="0">#REF!</definedName>
    <definedName name="dateRange">#REF!</definedName>
    <definedName name="dddd">[2]vd!#REF!</definedName>
    <definedName name="dep">[4]data!$K$2:$K$491</definedName>
    <definedName name="depCause">[4]data!$E$2:$E$491</definedName>
    <definedName name="div">[4]data!$I$2:$I$491</definedName>
    <definedName name="idea">'[7]รายละเอียด ค.พอใจ'!$Y$5:$Y$9938</definedName>
    <definedName name="mgt">'[7]รายละเอียด ค.พอใจ'!$T$5:$T$9938</definedName>
    <definedName name="offer6000">[3]note8316000!$A$3:$Y$33</definedName>
    <definedName name="offer6300">[3]note8316300!$A$3:$Y$33</definedName>
    <definedName name="_xlnm.Print_Area" localSheetId="0">'AB โคมไฟห้องรับแขก (final01-68)'!$A$1:$M$438</definedName>
    <definedName name="qAmount" localSheetId="0">[2]vd!#REF!</definedName>
    <definedName name="qAmount">[2]vd!#REF!</definedName>
    <definedName name="qAmount_dcOther" localSheetId="0">[8]dc_other!#REF!</definedName>
    <definedName name="qAmount_dcOther">[8]dc_other!#REF!</definedName>
    <definedName name="qAmount_vdOther" localSheetId="0">[9]vd_other!#REF!</definedName>
    <definedName name="qAmount_vdOther">[9]vd_other!#REF!</definedName>
    <definedName name="qStatus" localSheetId="0">[2]vd!#REF!</definedName>
    <definedName name="qStatus">[2]vd!#REF!</definedName>
    <definedName name="qStatus_dcOther" localSheetId="0">[8]dc_other!#REF!</definedName>
    <definedName name="qStatus_dcOther">[8]dc_other!#REF!</definedName>
    <definedName name="qStatus_vdOther" localSheetId="0">[9]vd_other!#REF!</definedName>
    <definedName name="qStatus_vdOther">[9]vd_other!#REF!</definedName>
    <definedName name="reason" localSheetId="0">[2]vd!#REF!</definedName>
    <definedName name="reason">[2]vd!#REF!</definedName>
    <definedName name="Rule">[10]vendorName!$C$2:$C$13</definedName>
    <definedName name="shippingPoint">[6]note!$J$3:$J$7</definedName>
    <definedName name="Sub">[5]data!$E$1:$E$65536</definedName>
    <definedName name="subcontract">[4]data!$C$2:$C$491</definedName>
    <definedName name="sumQ">'[7]รายละเอียด ค.พอใจ'!$AA$5:$AA$9938</definedName>
    <definedName name="survey1">'[7]รายละเอียด ค.พอใจ'!$C$5:$C$9938</definedName>
    <definedName name="survey2">'[7]รายละเอียด ค.พอใจ'!$E$5:$E$9938</definedName>
    <definedName name="survey3">'[7]รายละเอียด ค.พอใจ'!$G$5:$G$9938</definedName>
    <definedName name="survey4">'[7]รายละเอียด ค.พอใจ'!$I$5:$I$9938</definedName>
    <definedName name="survey5">'[7]รายละเอียด ค.พอใจ'!$K$5:$K$9938</definedName>
    <definedName name="survey6">'[7]รายละเอียด ค.พอใจ'!$M$5:$M$9938</definedName>
    <definedName name="team">'[7]รายละเอียด ค.พอใจ'!$W$5:$W$9938</definedName>
    <definedName name="total">'[7]รายละเอียด ค.พอใจ'!$Q$5:$Q$9938</definedName>
    <definedName name="vdName">[10]vendorName!$A$2:$A$363</definedName>
    <definedName name="Vendor">'[11]รายละเอียด ค.พอใจ'!$S$5:$S$9711</definedName>
    <definedName name="vendorName" localSheetId="0">[2]vd!#REF!</definedName>
    <definedName name="vendorName">[2]vd!#REF!</definedName>
    <definedName name="vp">[4]data!$G$2:$G$491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0" i="1" l="1"/>
  <c r="J430" i="1" s="1"/>
  <c r="L430" i="1" s="1"/>
  <c r="G430" i="1"/>
  <c r="H429" i="1"/>
  <c r="J429" i="1" s="1"/>
  <c r="L429" i="1" s="1"/>
  <c r="G429" i="1"/>
  <c r="H428" i="1"/>
  <c r="J428" i="1" s="1"/>
  <c r="L428" i="1" s="1"/>
  <c r="G428" i="1"/>
  <c r="H424" i="1"/>
  <c r="J424" i="1" s="1"/>
  <c r="L424" i="1" s="1"/>
  <c r="G424" i="1"/>
  <c r="H423" i="1"/>
  <c r="J423" i="1" s="1"/>
  <c r="L423" i="1" s="1"/>
  <c r="G423" i="1"/>
  <c r="H422" i="1"/>
  <c r="F422" i="1"/>
  <c r="G422" i="1" s="1"/>
  <c r="H418" i="1"/>
  <c r="F418" i="1"/>
  <c r="G418" i="1" s="1"/>
  <c r="I417" i="1"/>
  <c r="H417" i="1"/>
  <c r="F417" i="1"/>
  <c r="G417" i="1" s="1"/>
  <c r="I416" i="1"/>
  <c r="H416" i="1"/>
  <c r="F416" i="1"/>
  <c r="G416" i="1" s="1"/>
  <c r="G412" i="1"/>
  <c r="J412" i="1" s="1"/>
  <c r="L412" i="1" s="1"/>
  <c r="G411" i="1"/>
  <c r="J411" i="1" s="1"/>
  <c r="L411" i="1" s="1"/>
  <c r="G408" i="1"/>
  <c r="J408" i="1" s="1"/>
  <c r="L408" i="1" s="1"/>
  <c r="G407" i="1"/>
  <c r="J407" i="1" s="1"/>
  <c r="L407" i="1" s="1"/>
  <c r="H406" i="1"/>
  <c r="J406" i="1" s="1"/>
  <c r="L406" i="1" s="1"/>
  <c r="G406" i="1"/>
  <c r="H405" i="1"/>
  <c r="J405" i="1" s="1"/>
  <c r="L405" i="1" s="1"/>
  <c r="G405" i="1"/>
  <c r="I404" i="1"/>
  <c r="J404" i="1" s="1"/>
  <c r="L404" i="1" s="1"/>
  <c r="H404" i="1"/>
  <c r="G404" i="1"/>
  <c r="H400" i="1"/>
  <c r="F400" i="1"/>
  <c r="G400" i="1" s="1"/>
  <c r="M394" i="1"/>
  <c r="I394" i="1"/>
  <c r="H394" i="1"/>
  <c r="F394" i="1"/>
  <c r="G394" i="1" s="1"/>
  <c r="K389" i="1"/>
  <c r="I389" i="1"/>
  <c r="H389" i="1"/>
  <c r="G389" i="1"/>
  <c r="J389" i="1" s="1"/>
  <c r="F389" i="1"/>
  <c r="I388" i="1"/>
  <c r="H388" i="1"/>
  <c r="F388" i="1"/>
  <c r="G388" i="1" s="1"/>
  <c r="I382" i="1"/>
  <c r="H382" i="1"/>
  <c r="G382" i="1"/>
  <c r="J382" i="1" s="1"/>
  <c r="L382" i="1" s="1"/>
  <c r="I379" i="1"/>
  <c r="J379" i="1" s="1"/>
  <c r="L379" i="1" s="1"/>
  <c r="H379" i="1"/>
  <c r="G379" i="1"/>
  <c r="I378" i="1"/>
  <c r="H378" i="1"/>
  <c r="F378" i="1"/>
  <c r="G378" i="1" s="1"/>
  <c r="I377" i="1"/>
  <c r="J377" i="1" s="1"/>
  <c r="L377" i="1" s="1"/>
  <c r="H377" i="1"/>
  <c r="K376" i="1"/>
  <c r="I376" i="1"/>
  <c r="J376" i="1" s="1"/>
  <c r="H376" i="1"/>
  <c r="G376" i="1"/>
  <c r="F376" i="1"/>
  <c r="K372" i="1"/>
  <c r="H372" i="1"/>
  <c r="J372" i="1" s="1"/>
  <c r="G372" i="1"/>
  <c r="H371" i="1"/>
  <c r="F371" i="1"/>
  <c r="G371" i="1" s="1"/>
  <c r="H370" i="1"/>
  <c r="F370" i="1"/>
  <c r="G370" i="1" s="1"/>
  <c r="I367" i="1"/>
  <c r="H367" i="1"/>
  <c r="F367" i="1"/>
  <c r="G367" i="1" s="1"/>
  <c r="I366" i="1"/>
  <c r="H366" i="1"/>
  <c r="F366" i="1"/>
  <c r="G366" i="1" s="1"/>
  <c r="I365" i="1"/>
  <c r="H365" i="1"/>
  <c r="F365" i="1"/>
  <c r="G365" i="1" s="1"/>
  <c r="I364" i="1"/>
  <c r="H364" i="1"/>
  <c r="F364" i="1"/>
  <c r="G364" i="1" s="1"/>
  <c r="K361" i="1"/>
  <c r="I361" i="1"/>
  <c r="J361" i="1" s="1"/>
  <c r="H361" i="1"/>
  <c r="G361" i="1"/>
  <c r="I360" i="1"/>
  <c r="J360" i="1" s="1"/>
  <c r="L360" i="1" s="1"/>
  <c r="G360" i="1"/>
  <c r="I359" i="1"/>
  <c r="F359" i="1"/>
  <c r="G359" i="1" s="1"/>
  <c r="K358" i="1"/>
  <c r="I358" i="1"/>
  <c r="H358" i="1"/>
  <c r="F358" i="1"/>
  <c r="G358" i="1" s="1"/>
  <c r="M351" i="1"/>
  <c r="K351" i="1"/>
  <c r="I351" i="1"/>
  <c r="J351" i="1" s="1"/>
  <c r="L351" i="1" s="1"/>
  <c r="G351" i="1"/>
  <c r="I349" i="1"/>
  <c r="H349" i="1"/>
  <c r="F349" i="1"/>
  <c r="G349" i="1" s="1"/>
  <c r="M348" i="1"/>
  <c r="I348" i="1"/>
  <c r="J348" i="1" s="1"/>
  <c r="L348" i="1" s="1"/>
  <c r="H348" i="1"/>
  <c r="G348" i="1"/>
  <c r="M347" i="1"/>
  <c r="I347" i="1"/>
  <c r="J347" i="1" s="1"/>
  <c r="L347" i="1" s="1"/>
  <c r="H347" i="1"/>
  <c r="G347" i="1"/>
  <c r="I346" i="1"/>
  <c r="J346" i="1" s="1"/>
  <c r="L346" i="1" s="1"/>
  <c r="H346" i="1"/>
  <c r="G346" i="1"/>
  <c r="M345" i="1"/>
  <c r="K345" i="1"/>
  <c r="I345" i="1"/>
  <c r="J345" i="1" s="1"/>
  <c r="G345" i="1"/>
  <c r="K344" i="1"/>
  <c r="I344" i="1"/>
  <c r="J344" i="1" s="1"/>
  <c r="G344" i="1"/>
  <c r="K343" i="1"/>
  <c r="K342" i="1"/>
  <c r="I341" i="1"/>
  <c r="J341" i="1" s="1"/>
  <c r="L341" i="1" s="1"/>
  <c r="G341" i="1"/>
  <c r="M340" i="1"/>
  <c r="I340" i="1"/>
  <c r="J340" i="1" s="1"/>
  <c r="L340" i="1" s="1"/>
  <c r="G340" i="1"/>
  <c r="I336" i="1"/>
  <c r="H336" i="1"/>
  <c r="F336" i="1"/>
  <c r="G336" i="1" s="1"/>
  <c r="I335" i="1"/>
  <c r="J335" i="1" s="1"/>
  <c r="L335" i="1" s="1"/>
  <c r="H335" i="1"/>
  <c r="G335" i="1"/>
  <c r="I334" i="1"/>
  <c r="J334" i="1" s="1"/>
  <c r="L334" i="1" s="1"/>
  <c r="H334" i="1"/>
  <c r="G334" i="1"/>
  <c r="K331" i="1"/>
  <c r="I331" i="1"/>
  <c r="J331" i="1" s="1"/>
  <c r="G331" i="1"/>
  <c r="I330" i="1"/>
  <c r="J330" i="1" s="1"/>
  <c r="L330" i="1" s="1"/>
  <c r="G330" i="1"/>
  <c r="I329" i="1"/>
  <c r="J329" i="1" s="1"/>
  <c r="L329" i="1" s="1"/>
  <c r="H329" i="1"/>
  <c r="G329" i="1"/>
  <c r="I328" i="1"/>
  <c r="J328" i="1" s="1"/>
  <c r="L328" i="1" s="1"/>
  <c r="H328" i="1"/>
  <c r="G328" i="1"/>
  <c r="I327" i="1"/>
  <c r="J327" i="1" s="1"/>
  <c r="L327" i="1" s="1"/>
  <c r="H327" i="1"/>
  <c r="G327" i="1"/>
  <c r="K324" i="1"/>
  <c r="I324" i="1"/>
  <c r="J324" i="1" s="1"/>
  <c r="G324" i="1"/>
  <c r="I323" i="1"/>
  <c r="J323" i="1" s="1"/>
  <c r="L323" i="1" s="1"/>
  <c r="G323" i="1"/>
  <c r="I322" i="1"/>
  <c r="J322" i="1" s="1"/>
  <c r="L322" i="1" s="1"/>
  <c r="H322" i="1"/>
  <c r="G322" i="1"/>
  <c r="I321" i="1"/>
  <c r="H321" i="1"/>
  <c r="F321" i="1"/>
  <c r="G321" i="1" s="1"/>
  <c r="I320" i="1"/>
  <c r="J320" i="1" s="1"/>
  <c r="L320" i="1" s="1"/>
  <c r="H320" i="1"/>
  <c r="G320" i="1"/>
  <c r="I317" i="1"/>
  <c r="J317" i="1" s="1"/>
  <c r="L317" i="1" s="1"/>
  <c r="G317" i="1"/>
  <c r="I316" i="1"/>
  <c r="J316" i="1" s="1"/>
  <c r="L316" i="1" s="1"/>
  <c r="G316" i="1"/>
  <c r="I315" i="1"/>
  <c r="J315" i="1" s="1"/>
  <c r="L315" i="1" s="1"/>
  <c r="H315" i="1"/>
  <c r="G315" i="1"/>
  <c r="I314" i="1"/>
  <c r="J314" i="1" s="1"/>
  <c r="L314" i="1" s="1"/>
  <c r="H314" i="1"/>
  <c r="G314" i="1"/>
  <c r="I312" i="1"/>
  <c r="J312" i="1" s="1"/>
  <c r="L312" i="1" s="1"/>
  <c r="H312" i="1"/>
  <c r="G312" i="1"/>
  <c r="I308" i="1"/>
  <c r="G308" i="1"/>
  <c r="J308" i="1" s="1"/>
  <c r="L308" i="1" s="1"/>
  <c r="M307" i="1"/>
  <c r="I307" i="1"/>
  <c r="G307" i="1"/>
  <c r="J307" i="1" s="1"/>
  <c r="L307" i="1" s="1"/>
  <c r="M306" i="1"/>
  <c r="I306" i="1"/>
  <c r="G306" i="1"/>
  <c r="J306" i="1" s="1"/>
  <c r="L306" i="1" s="1"/>
  <c r="F303" i="1"/>
  <c r="G303" i="1" s="1"/>
  <c r="J303" i="1" s="1"/>
  <c r="L303" i="1" s="1"/>
  <c r="K302" i="1"/>
  <c r="G302" i="1"/>
  <c r="J302" i="1" s="1"/>
  <c r="F301" i="1"/>
  <c r="G301" i="1" s="1"/>
  <c r="J301" i="1" s="1"/>
  <c r="L301" i="1" s="1"/>
  <c r="G300" i="1"/>
  <c r="J300" i="1" s="1"/>
  <c r="L300" i="1" s="1"/>
  <c r="G299" i="1"/>
  <c r="J299" i="1" s="1"/>
  <c r="L299" i="1" s="1"/>
  <c r="H297" i="1"/>
  <c r="J297" i="1" s="1"/>
  <c r="L297" i="1" s="1"/>
  <c r="G297" i="1"/>
  <c r="G296" i="1"/>
  <c r="J296" i="1" s="1"/>
  <c r="L296" i="1" s="1"/>
  <c r="K295" i="1"/>
  <c r="H295" i="1"/>
  <c r="J295" i="1" s="1"/>
  <c r="G295" i="1"/>
  <c r="I294" i="1"/>
  <c r="G294" i="1"/>
  <c r="J294" i="1" s="1"/>
  <c r="L294" i="1" s="1"/>
  <c r="I293" i="1"/>
  <c r="G293" i="1"/>
  <c r="J293" i="1" s="1"/>
  <c r="L293" i="1" s="1"/>
  <c r="G291" i="1"/>
  <c r="J291" i="1" s="1"/>
  <c r="L291" i="1" s="1"/>
  <c r="H290" i="1"/>
  <c r="J290" i="1" s="1"/>
  <c r="L290" i="1" s="1"/>
  <c r="G290" i="1"/>
  <c r="K289" i="1"/>
  <c r="L289" i="1" s="1"/>
  <c r="G289" i="1"/>
  <c r="J289" i="1" s="1"/>
  <c r="G288" i="1"/>
  <c r="J288" i="1" s="1"/>
  <c r="L288" i="1" s="1"/>
  <c r="K287" i="1"/>
  <c r="H287" i="1"/>
  <c r="J287" i="1" s="1"/>
  <c r="G287" i="1"/>
  <c r="I286" i="1"/>
  <c r="G286" i="1"/>
  <c r="J286" i="1" s="1"/>
  <c r="L286" i="1" s="1"/>
  <c r="I285" i="1"/>
  <c r="F285" i="1"/>
  <c r="G285" i="1" s="1"/>
  <c r="J285" i="1" s="1"/>
  <c r="L285" i="1" s="1"/>
  <c r="K283" i="1"/>
  <c r="I283" i="1"/>
  <c r="G283" i="1"/>
  <c r="J283" i="1" s="1"/>
  <c r="I282" i="1"/>
  <c r="G282" i="1"/>
  <c r="J282" i="1" s="1"/>
  <c r="L282" i="1" s="1"/>
  <c r="I281" i="1"/>
  <c r="G281" i="1"/>
  <c r="J281" i="1" s="1"/>
  <c r="L281" i="1" s="1"/>
  <c r="I280" i="1"/>
  <c r="G280" i="1"/>
  <c r="J280" i="1" s="1"/>
  <c r="L280" i="1" s="1"/>
  <c r="H279" i="1"/>
  <c r="J279" i="1" s="1"/>
  <c r="L279" i="1" s="1"/>
  <c r="G279" i="1"/>
  <c r="H278" i="1"/>
  <c r="J278" i="1" s="1"/>
  <c r="L278" i="1" s="1"/>
  <c r="G278" i="1"/>
  <c r="I275" i="1"/>
  <c r="H275" i="1"/>
  <c r="J275" i="1" s="1"/>
  <c r="L275" i="1" s="1"/>
  <c r="G275" i="1"/>
  <c r="M274" i="1"/>
  <c r="K274" i="1"/>
  <c r="I274" i="1"/>
  <c r="H274" i="1"/>
  <c r="J274" i="1" s="1"/>
  <c r="G274" i="1"/>
  <c r="M273" i="1"/>
  <c r="I273" i="1"/>
  <c r="H273" i="1"/>
  <c r="J273" i="1" s="1"/>
  <c r="L273" i="1" s="1"/>
  <c r="G273" i="1"/>
  <c r="I270" i="1"/>
  <c r="H270" i="1"/>
  <c r="F270" i="1"/>
  <c r="G270" i="1" s="1"/>
  <c r="I269" i="1"/>
  <c r="H269" i="1"/>
  <c r="F269" i="1"/>
  <c r="G269" i="1" s="1"/>
  <c r="I268" i="1"/>
  <c r="H268" i="1"/>
  <c r="F268" i="1"/>
  <c r="G268" i="1" s="1"/>
  <c r="H264" i="1"/>
  <c r="F264" i="1"/>
  <c r="G264" i="1" s="1"/>
  <c r="H263" i="1"/>
  <c r="F263" i="1"/>
  <c r="G263" i="1" s="1"/>
  <c r="H261" i="1"/>
  <c r="J261" i="1" s="1"/>
  <c r="L261" i="1" s="1"/>
  <c r="G261" i="1"/>
  <c r="G260" i="1"/>
  <c r="J260" i="1" s="1"/>
  <c r="L260" i="1" s="1"/>
  <c r="K259" i="1"/>
  <c r="I259" i="1"/>
  <c r="J259" i="1" s="1"/>
  <c r="H259" i="1"/>
  <c r="G259" i="1"/>
  <c r="M258" i="1"/>
  <c r="I258" i="1"/>
  <c r="J258" i="1" s="1"/>
  <c r="L258" i="1" s="1"/>
  <c r="H258" i="1"/>
  <c r="G258" i="1"/>
  <c r="M253" i="1"/>
  <c r="I253" i="1"/>
  <c r="H253" i="1"/>
  <c r="F253" i="1"/>
  <c r="G253" i="1" s="1"/>
  <c r="K250" i="1"/>
  <c r="I250" i="1"/>
  <c r="J250" i="1" s="1"/>
  <c r="G250" i="1"/>
  <c r="H249" i="1"/>
  <c r="F249" i="1"/>
  <c r="G249" i="1" s="1"/>
  <c r="M248" i="1"/>
  <c r="K248" i="1"/>
  <c r="G248" i="1"/>
  <c r="J248" i="1" s="1"/>
  <c r="I247" i="1"/>
  <c r="H247" i="1"/>
  <c r="F247" i="1"/>
  <c r="G247" i="1" s="1"/>
  <c r="K245" i="1"/>
  <c r="I245" i="1"/>
  <c r="J245" i="1" s="1"/>
  <c r="G245" i="1"/>
  <c r="K244" i="1"/>
  <c r="I244" i="1"/>
  <c r="F244" i="1"/>
  <c r="G244" i="1" s="1"/>
  <c r="I243" i="1"/>
  <c r="F243" i="1"/>
  <c r="G243" i="1" s="1"/>
  <c r="M242" i="1"/>
  <c r="K242" i="1"/>
  <c r="I242" i="1"/>
  <c r="J242" i="1" s="1"/>
  <c r="G242" i="1"/>
  <c r="M239" i="1"/>
  <c r="K239" i="1"/>
  <c r="I239" i="1"/>
  <c r="H239" i="1"/>
  <c r="F239" i="1"/>
  <c r="G239" i="1" s="1"/>
  <c r="M238" i="1"/>
  <c r="K238" i="1"/>
  <c r="I238" i="1"/>
  <c r="J238" i="1" s="1"/>
  <c r="H238" i="1"/>
  <c r="G238" i="1"/>
  <c r="F238" i="1"/>
  <c r="M237" i="1"/>
  <c r="K237" i="1"/>
  <c r="I237" i="1"/>
  <c r="H237" i="1"/>
  <c r="F237" i="1"/>
  <c r="G237" i="1" s="1"/>
  <c r="M236" i="1"/>
  <c r="K236" i="1"/>
  <c r="I236" i="1"/>
  <c r="H236" i="1"/>
  <c r="F236" i="1"/>
  <c r="G236" i="1" s="1"/>
  <c r="M234" i="1"/>
  <c r="H234" i="1"/>
  <c r="J234" i="1" s="1"/>
  <c r="L234" i="1" s="1"/>
  <c r="G234" i="1"/>
  <c r="M233" i="1"/>
  <c r="H233" i="1"/>
  <c r="F233" i="1"/>
  <c r="G233" i="1" s="1"/>
  <c r="M232" i="1"/>
  <c r="K232" i="1"/>
  <c r="I232" i="1"/>
  <c r="H232" i="1"/>
  <c r="F232" i="1"/>
  <c r="G232" i="1" s="1"/>
  <c r="M231" i="1"/>
  <c r="I231" i="1"/>
  <c r="J231" i="1" s="1"/>
  <c r="L231" i="1" s="1"/>
  <c r="H231" i="1"/>
  <c r="F231" i="1"/>
  <c r="G231" i="1" s="1"/>
  <c r="I229" i="1"/>
  <c r="J229" i="1" s="1"/>
  <c r="L229" i="1" s="1"/>
  <c r="H229" i="1"/>
  <c r="G229" i="1"/>
  <c r="M228" i="1"/>
  <c r="I228" i="1"/>
  <c r="J228" i="1" s="1"/>
  <c r="L228" i="1" s="1"/>
  <c r="H228" i="1"/>
  <c r="G228" i="1"/>
  <c r="M227" i="1"/>
  <c r="I227" i="1"/>
  <c r="J227" i="1" s="1"/>
  <c r="L227" i="1" s="1"/>
  <c r="H227" i="1"/>
  <c r="G227" i="1"/>
  <c r="M226" i="1"/>
  <c r="I226" i="1"/>
  <c r="H226" i="1"/>
  <c r="F226" i="1"/>
  <c r="G226" i="1" s="1"/>
  <c r="M224" i="1"/>
  <c r="K224" i="1"/>
  <c r="I224" i="1"/>
  <c r="J224" i="1" s="1"/>
  <c r="H224" i="1"/>
  <c r="G224" i="1"/>
  <c r="M223" i="1"/>
  <c r="I223" i="1"/>
  <c r="J223" i="1" s="1"/>
  <c r="L223" i="1" s="1"/>
  <c r="H223" i="1"/>
  <c r="G223" i="1"/>
  <c r="M222" i="1"/>
  <c r="I222" i="1"/>
  <c r="J222" i="1" s="1"/>
  <c r="L222" i="1" s="1"/>
  <c r="H222" i="1"/>
  <c r="G222" i="1"/>
  <c r="M221" i="1"/>
  <c r="K221" i="1"/>
  <c r="I221" i="1"/>
  <c r="J221" i="1" s="1"/>
  <c r="H221" i="1"/>
  <c r="G221" i="1"/>
  <c r="K219" i="1"/>
  <c r="I219" i="1"/>
  <c r="J219" i="1" s="1"/>
  <c r="H219" i="1"/>
  <c r="G219" i="1"/>
  <c r="M218" i="1"/>
  <c r="K218" i="1"/>
  <c r="I218" i="1"/>
  <c r="J218" i="1" s="1"/>
  <c r="H218" i="1"/>
  <c r="G218" i="1"/>
  <c r="M217" i="1"/>
  <c r="K217" i="1"/>
  <c r="I217" i="1"/>
  <c r="J217" i="1" s="1"/>
  <c r="H217" i="1"/>
  <c r="G217" i="1"/>
  <c r="M216" i="1"/>
  <c r="K216" i="1"/>
  <c r="I216" i="1"/>
  <c r="H216" i="1"/>
  <c r="F216" i="1"/>
  <c r="G216" i="1" s="1"/>
  <c r="M215" i="1"/>
  <c r="K215" i="1"/>
  <c r="I215" i="1"/>
  <c r="J215" i="1" s="1"/>
  <c r="H215" i="1"/>
  <c r="G215" i="1"/>
  <c r="I211" i="1"/>
  <c r="J211" i="1" s="1"/>
  <c r="L211" i="1" s="1"/>
  <c r="G211" i="1"/>
  <c r="M210" i="1"/>
  <c r="I210" i="1"/>
  <c r="J210" i="1" s="1"/>
  <c r="L210" i="1" s="1"/>
  <c r="G210" i="1"/>
  <c r="G206" i="1"/>
  <c r="J206" i="1" s="1"/>
  <c r="L206" i="1" s="1"/>
  <c r="G205" i="1"/>
  <c r="J205" i="1" s="1"/>
  <c r="L205" i="1" s="1"/>
  <c r="K202" i="1"/>
  <c r="I202" i="1"/>
  <c r="J202" i="1" s="1"/>
  <c r="H202" i="1"/>
  <c r="G202" i="1"/>
  <c r="I201" i="1"/>
  <c r="J201" i="1" s="1"/>
  <c r="L201" i="1" s="1"/>
  <c r="G201" i="1"/>
  <c r="G200" i="1"/>
  <c r="J200" i="1" s="1"/>
  <c r="L200" i="1" s="1"/>
  <c r="M197" i="1"/>
  <c r="I197" i="1"/>
  <c r="J197" i="1" s="1"/>
  <c r="L197" i="1" s="1"/>
  <c r="G197" i="1"/>
  <c r="K196" i="1"/>
  <c r="G196" i="1"/>
  <c r="J196" i="1" s="1"/>
  <c r="K195" i="1"/>
  <c r="G195" i="1"/>
  <c r="J195" i="1" s="1"/>
  <c r="I193" i="1"/>
  <c r="J193" i="1" s="1"/>
  <c r="L193" i="1" s="1"/>
  <c r="H193" i="1"/>
  <c r="G193" i="1"/>
  <c r="M192" i="1"/>
  <c r="J192" i="1"/>
  <c r="L192" i="1" s="1"/>
  <c r="I192" i="1"/>
  <c r="G192" i="1"/>
  <c r="I191" i="1"/>
  <c r="G191" i="1"/>
  <c r="J191" i="1" s="1"/>
  <c r="L191" i="1" s="1"/>
  <c r="M190" i="1"/>
  <c r="F190" i="1"/>
  <c r="G190" i="1" s="1"/>
  <c r="J190" i="1" s="1"/>
  <c r="L190" i="1" s="1"/>
  <c r="G186" i="1"/>
  <c r="J186" i="1" s="1"/>
  <c r="L186" i="1" s="1"/>
  <c r="G185" i="1"/>
  <c r="J185" i="1" s="1"/>
  <c r="L185" i="1" s="1"/>
  <c r="I182" i="1"/>
  <c r="H182" i="1"/>
  <c r="F182" i="1"/>
  <c r="G182" i="1" s="1"/>
  <c r="K181" i="1"/>
  <c r="I181" i="1"/>
  <c r="H181" i="1"/>
  <c r="F181" i="1"/>
  <c r="G181" i="1" s="1"/>
  <c r="I179" i="1"/>
  <c r="J179" i="1" s="1"/>
  <c r="L179" i="1" s="1"/>
  <c r="H179" i="1"/>
  <c r="G179" i="1"/>
  <c r="I178" i="1"/>
  <c r="H178" i="1"/>
  <c r="F178" i="1"/>
  <c r="G178" i="1" s="1"/>
  <c r="K177" i="1"/>
  <c r="I177" i="1"/>
  <c r="H177" i="1"/>
  <c r="F177" i="1"/>
  <c r="G177" i="1" s="1"/>
  <c r="K176" i="1"/>
  <c r="I176" i="1"/>
  <c r="J176" i="1" s="1"/>
  <c r="L176" i="1" s="1"/>
  <c r="H176" i="1"/>
  <c r="G176" i="1"/>
  <c r="I175" i="1"/>
  <c r="J175" i="1" s="1"/>
  <c r="L175" i="1" s="1"/>
  <c r="H175" i="1"/>
  <c r="G175" i="1"/>
  <c r="I173" i="1"/>
  <c r="H173" i="1"/>
  <c r="F173" i="1"/>
  <c r="G173" i="1" s="1"/>
  <c r="K172" i="1"/>
  <c r="I172" i="1"/>
  <c r="J172" i="1" s="1"/>
  <c r="H172" i="1"/>
  <c r="G172" i="1"/>
  <c r="I171" i="1"/>
  <c r="J171" i="1" s="1"/>
  <c r="L171" i="1" s="1"/>
  <c r="G171" i="1"/>
  <c r="I167" i="1"/>
  <c r="J167" i="1" s="1"/>
  <c r="L167" i="1" s="1"/>
  <c r="H167" i="1"/>
  <c r="G167" i="1"/>
  <c r="I166" i="1"/>
  <c r="H166" i="1"/>
  <c r="F166" i="1"/>
  <c r="G166" i="1" s="1"/>
  <c r="I165" i="1"/>
  <c r="J165" i="1" s="1"/>
  <c r="L165" i="1" s="1"/>
  <c r="H165" i="1"/>
  <c r="G165" i="1"/>
  <c r="K162" i="1"/>
  <c r="I162" i="1"/>
  <c r="J162" i="1" s="1"/>
  <c r="H162" i="1"/>
  <c r="G162" i="1"/>
  <c r="I161" i="1"/>
  <c r="J161" i="1" s="1"/>
  <c r="L161" i="1" s="1"/>
  <c r="G161" i="1"/>
  <c r="I160" i="1"/>
  <c r="J160" i="1" s="1"/>
  <c r="L160" i="1" s="1"/>
  <c r="H160" i="1"/>
  <c r="G160" i="1"/>
  <c r="I158" i="1"/>
  <c r="J158" i="1" s="1"/>
  <c r="L158" i="1" s="1"/>
  <c r="H158" i="1"/>
  <c r="F158" i="1"/>
  <c r="G158" i="1" s="1"/>
  <c r="I157" i="1"/>
  <c r="H157" i="1"/>
  <c r="F157" i="1"/>
  <c r="G157" i="1" s="1"/>
  <c r="K156" i="1"/>
  <c r="I156" i="1"/>
  <c r="J156" i="1" s="1"/>
  <c r="H156" i="1"/>
  <c r="G156" i="1"/>
  <c r="I155" i="1"/>
  <c r="J155" i="1" s="1"/>
  <c r="L155" i="1" s="1"/>
  <c r="H155" i="1"/>
  <c r="G155" i="1"/>
  <c r="I154" i="1"/>
  <c r="J154" i="1" s="1"/>
  <c r="L154" i="1" s="1"/>
  <c r="H154" i="1"/>
  <c r="G154" i="1"/>
  <c r="F154" i="1"/>
  <c r="I151" i="1"/>
  <c r="J151" i="1" s="1"/>
  <c r="L151" i="1" s="1"/>
  <c r="H151" i="1"/>
  <c r="G151" i="1"/>
  <c r="I150" i="1"/>
  <c r="H150" i="1"/>
  <c r="J150" i="1" s="1"/>
  <c r="L150" i="1" s="1"/>
  <c r="G150" i="1"/>
  <c r="I149" i="1"/>
  <c r="J149" i="1" s="1"/>
  <c r="L149" i="1" s="1"/>
  <c r="H149" i="1"/>
  <c r="G149" i="1"/>
  <c r="I148" i="1"/>
  <c r="H148" i="1"/>
  <c r="G148" i="1"/>
  <c r="J148" i="1" s="1"/>
  <c r="L148" i="1" s="1"/>
  <c r="I146" i="1"/>
  <c r="J146" i="1" s="1"/>
  <c r="L146" i="1" s="1"/>
  <c r="H146" i="1"/>
  <c r="G146" i="1"/>
  <c r="I145" i="1"/>
  <c r="H145" i="1"/>
  <c r="G145" i="1"/>
  <c r="J145" i="1" s="1"/>
  <c r="L145" i="1" s="1"/>
  <c r="K144" i="1"/>
  <c r="I144" i="1"/>
  <c r="H144" i="1"/>
  <c r="F144" i="1"/>
  <c r="G144" i="1" s="1"/>
  <c r="K143" i="1"/>
  <c r="I143" i="1"/>
  <c r="H143" i="1"/>
  <c r="F143" i="1"/>
  <c r="G143" i="1" s="1"/>
  <c r="I141" i="1"/>
  <c r="H141" i="1"/>
  <c r="F141" i="1"/>
  <c r="G141" i="1" s="1"/>
  <c r="M140" i="1"/>
  <c r="I140" i="1"/>
  <c r="H140" i="1"/>
  <c r="F140" i="1"/>
  <c r="G140" i="1" s="1"/>
  <c r="K139" i="1"/>
  <c r="I139" i="1"/>
  <c r="H139" i="1"/>
  <c r="F139" i="1"/>
  <c r="G139" i="1" s="1"/>
  <c r="I138" i="1"/>
  <c r="J138" i="1" s="1"/>
  <c r="L138" i="1" s="1"/>
  <c r="H138" i="1"/>
  <c r="G138" i="1"/>
  <c r="K136" i="1"/>
  <c r="I136" i="1"/>
  <c r="J136" i="1" s="1"/>
  <c r="H136" i="1"/>
  <c r="G136" i="1"/>
  <c r="I135" i="1"/>
  <c r="J135" i="1" s="1"/>
  <c r="L135" i="1" s="1"/>
  <c r="H135" i="1"/>
  <c r="G135" i="1"/>
  <c r="K134" i="1"/>
  <c r="I134" i="1"/>
  <c r="J134" i="1" s="1"/>
  <c r="H134" i="1"/>
  <c r="G134" i="1"/>
  <c r="I133" i="1"/>
  <c r="H133" i="1"/>
  <c r="F133" i="1"/>
  <c r="G133" i="1" s="1"/>
  <c r="J133" i="1" s="1"/>
  <c r="L133" i="1" s="1"/>
  <c r="K131" i="1"/>
  <c r="I131" i="1"/>
  <c r="J131" i="1" s="1"/>
  <c r="H131" i="1"/>
  <c r="G131" i="1"/>
  <c r="I130" i="1"/>
  <c r="J130" i="1" s="1"/>
  <c r="L130" i="1" s="1"/>
  <c r="H130" i="1"/>
  <c r="G130" i="1"/>
  <c r="I129" i="1"/>
  <c r="H129" i="1"/>
  <c r="F129" i="1"/>
  <c r="G129" i="1" s="1"/>
  <c r="M125" i="1"/>
  <c r="K125" i="1"/>
  <c r="I125" i="1"/>
  <c r="H125" i="1"/>
  <c r="J125" i="1" s="1"/>
  <c r="G125" i="1"/>
  <c r="M124" i="1"/>
  <c r="I124" i="1"/>
  <c r="J124" i="1" s="1"/>
  <c r="L124" i="1" s="1"/>
  <c r="H124" i="1"/>
  <c r="G124" i="1"/>
  <c r="I123" i="1"/>
  <c r="J123" i="1" s="1"/>
  <c r="L123" i="1" s="1"/>
  <c r="H123" i="1"/>
  <c r="G123" i="1"/>
  <c r="F123" i="1"/>
  <c r="G118" i="1"/>
  <c r="M117" i="1"/>
  <c r="I117" i="1"/>
  <c r="F117" i="1"/>
  <c r="G117" i="1" s="1"/>
  <c r="I114" i="1"/>
  <c r="F114" i="1"/>
  <c r="G114" i="1" s="1"/>
  <c r="I113" i="1"/>
  <c r="G113" i="1"/>
  <c r="J113" i="1" s="1"/>
  <c r="L113" i="1" s="1"/>
  <c r="M112" i="1"/>
  <c r="K112" i="1"/>
  <c r="I112" i="1"/>
  <c r="J112" i="1" s="1"/>
  <c r="G112" i="1"/>
  <c r="M110" i="1"/>
  <c r="K110" i="1"/>
  <c r="I110" i="1"/>
  <c r="J110" i="1" s="1"/>
  <c r="H110" i="1"/>
  <c r="G110" i="1"/>
  <c r="I109" i="1"/>
  <c r="J109" i="1" s="1"/>
  <c r="L109" i="1" s="1"/>
  <c r="H109" i="1"/>
  <c r="G109" i="1"/>
  <c r="M108" i="1"/>
  <c r="K108" i="1"/>
  <c r="I108" i="1"/>
  <c r="J108" i="1" s="1"/>
  <c r="L108" i="1" s="1"/>
  <c r="G108" i="1"/>
  <c r="M107" i="1"/>
  <c r="K107" i="1"/>
  <c r="I107" i="1"/>
  <c r="J107" i="1" s="1"/>
  <c r="G107" i="1"/>
  <c r="I105" i="1"/>
  <c r="J105" i="1" s="1"/>
  <c r="L105" i="1" s="1"/>
  <c r="H105" i="1"/>
  <c r="G105" i="1"/>
  <c r="I104" i="1"/>
  <c r="J104" i="1" s="1"/>
  <c r="L104" i="1" s="1"/>
  <c r="H104" i="1"/>
  <c r="G104" i="1"/>
  <c r="H103" i="1"/>
  <c r="J103" i="1" s="1"/>
  <c r="L103" i="1" s="1"/>
  <c r="G103" i="1"/>
  <c r="M102" i="1"/>
  <c r="H102" i="1"/>
  <c r="J102" i="1" s="1"/>
  <c r="L102" i="1" s="1"/>
  <c r="G102" i="1"/>
  <c r="M97" i="1"/>
  <c r="K97" i="1"/>
  <c r="I97" i="1"/>
  <c r="J97" i="1" s="1"/>
  <c r="H97" i="1"/>
  <c r="G97" i="1"/>
  <c r="K93" i="1"/>
  <c r="I93" i="1"/>
  <c r="J93" i="1" s="1"/>
  <c r="L93" i="1" s="1"/>
  <c r="H93" i="1"/>
  <c r="G93" i="1"/>
  <c r="I92" i="1"/>
  <c r="H92" i="1"/>
  <c r="J92" i="1" s="1"/>
  <c r="L92" i="1" s="1"/>
  <c r="G92" i="1"/>
  <c r="I89" i="1"/>
  <c r="J89" i="1" s="1"/>
  <c r="L89" i="1" s="1"/>
  <c r="G89" i="1"/>
  <c r="K88" i="1"/>
  <c r="I88" i="1"/>
  <c r="J88" i="1" s="1"/>
  <c r="G88" i="1"/>
  <c r="I87" i="1"/>
  <c r="J87" i="1" s="1"/>
  <c r="L87" i="1" s="1"/>
  <c r="G87" i="1"/>
  <c r="I86" i="1"/>
  <c r="F86" i="1"/>
  <c r="G86" i="1" s="1"/>
  <c r="M81" i="1"/>
  <c r="K81" i="1"/>
  <c r="I81" i="1"/>
  <c r="H81" i="1"/>
  <c r="F81" i="1"/>
  <c r="G81" i="1" s="1"/>
  <c r="M77" i="1"/>
  <c r="K77" i="1"/>
  <c r="I77" i="1"/>
  <c r="H77" i="1"/>
  <c r="F77" i="1"/>
  <c r="G77" i="1" s="1"/>
  <c r="J77" i="1" s="1"/>
  <c r="M76" i="1"/>
  <c r="I76" i="1"/>
  <c r="J76" i="1" s="1"/>
  <c r="L76" i="1" s="1"/>
  <c r="H76" i="1"/>
  <c r="G76" i="1"/>
  <c r="F76" i="1"/>
  <c r="M73" i="1"/>
  <c r="K73" i="1"/>
  <c r="I73" i="1"/>
  <c r="J73" i="1" s="1"/>
  <c r="H73" i="1"/>
  <c r="G73" i="1"/>
  <c r="K72" i="1"/>
  <c r="I72" i="1"/>
  <c r="H72" i="1"/>
  <c r="F72" i="1"/>
  <c r="G72" i="1" s="1"/>
  <c r="M71" i="1"/>
  <c r="I71" i="1"/>
  <c r="H71" i="1"/>
  <c r="F71" i="1"/>
  <c r="G71" i="1" s="1"/>
  <c r="M70" i="1"/>
  <c r="K70" i="1"/>
  <c r="I70" i="1"/>
  <c r="H70" i="1"/>
  <c r="J70" i="1" s="1"/>
  <c r="G70" i="1"/>
  <c r="I64" i="1"/>
  <c r="H64" i="1"/>
  <c r="J64" i="1" s="1"/>
  <c r="L64" i="1" s="1"/>
  <c r="G64" i="1"/>
  <c r="K58" i="1"/>
  <c r="I58" i="1"/>
  <c r="H58" i="1"/>
  <c r="F58" i="1"/>
  <c r="G58" i="1" s="1"/>
  <c r="I55" i="1"/>
  <c r="H55" i="1"/>
  <c r="J55" i="1" s="1"/>
  <c r="L55" i="1" s="1"/>
  <c r="G55" i="1"/>
  <c r="I54" i="1"/>
  <c r="H54" i="1"/>
  <c r="F54" i="1"/>
  <c r="G54" i="1" s="1"/>
  <c r="I53" i="1"/>
  <c r="H53" i="1"/>
  <c r="J53" i="1" s="1"/>
  <c r="L53" i="1" s="1"/>
  <c r="G53" i="1"/>
  <c r="M50" i="1"/>
  <c r="K50" i="1"/>
  <c r="H50" i="1"/>
  <c r="F50" i="1"/>
  <c r="G50" i="1" s="1"/>
  <c r="M49" i="1"/>
  <c r="G49" i="1"/>
  <c r="J49" i="1" s="1"/>
  <c r="L49" i="1" s="1"/>
  <c r="F49" i="1"/>
  <c r="M48" i="1"/>
  <c r="I48" i="1"/>
  <c r="G48" i="1"/>
  <c r="J48" i="1" s="1"/>
  <c r="L48" i="1" s="1"/>
  <c r="F48" i="1"/>
  <c r="M47" i="1"/>
  <c r="K47" i="1"/>
  <c r="I47" i="1"/>
  <c r="H47" i="1"/>
  <c r="F47" i="1"/>
  <c r="G47" i="1" s="1"/>
  <c r="M46" i="1"/>
  <c r="K46" i="1"/>
  <c r="I46" i="1"/>
  <c r="H46" i="1"/>
  <c r="F46" i="1"/>
  <c r="G46" i="1" s="1"/>
  <c r="K45" i="1"/>
  <c r="I45" i="1"/>
  <c r="H45" i="1"/>
  <c r="J45" i="1" s="1"/>
  <c r="G45" i="1"/>
  <c r="K44" i="1"/>
  <c r="I44" i="1"/>
  <c r="F44" i="1"/>
  <c r="G44" i="1" s="1"/>
  <c r="J44" i="1" s="1"/>
  <c r="K43" i="1"/>
  <c r="I43" i="1"/>
  <c r="G43" i="1"/>
  <c r="J43" i="1" s="1"/>
  <c r="G39" i="1"/>
  <c r="J39" i="1" s="1"/>
  <c r="L39" i="1" s="1"/>
  <c r="H38" i="1"/>
  <c r="F38" i="1"/>
  <c r="G38" i="1" s="1"/>
  <c r="K33" i="1"/>
  <c r="I33" i="1"/>
  <c r="J33" i="1" s="1"/>
  <c r="G33" i="1"/>
  <c r="I32" i="1"/>
  <c r="F32" i="1"/>
  <c r="G32" i="1" s="1"/>
  <c r="I27" i="1"/>
  <c r="H27" i="1"/>
  <c r="F27" i="1"/>
  <c r="G27" i="1" s="1"/>
  <c r="I26" i="1"/>
  <c r="J26" i="1" s="1"/>
  <c r="L26" i="1" s="1"/>
  <c r="H26" i="1"/>
  <c r="G26" i="1"/>
  <c r="G23" i="1"/>
  <c r="J23" i="1" s="1"/>
  <c r="L23" i="1" s="1"/>
  <c r="K22" i="1"/>
  <c r="G22" i="1"/>
  <c r="J22" i="1" s="1"/>
  <c r="K21" i="1"/>
  <c r="L21" i="1" s="1"/>
  <c r="J21" i="1"/>
  <c r="G21" i="1"/>
  <c r="K20" i="1"/>
  <c r="F20" i="1"/>
  <c r="G20" i="1" s="1"/>
  <c r="J20" i="1" s="1"/>
  <c r="I18" i="1"/>
  <c r="G18" i="1"/>
  <c r="J18" i="1" s="1"/>
  <c r="L18" i="1" s="1"/>
  <c r="I17" i="1"/>
  <c r="G17" i="1"/>
  <c r="J17" i="1" s="1"/>
  <c r="L17" i="1" s="1"/>
  <c r="I16" i="1"/>
  <c r="H16" i="1"/>
  <c r="J16" i="1" s="1"/>
  <c r="L16" i="1" s="1"/>
  <c r="G16" i="1"/>
  <c r="F16" i="1"/>
  <c r="G15" i="1"/>
  <c r="J15" i="1" s="1"/>
  <c r="L15" i="1" s="1"/>
  <c r="K14" i="1"/>
  <c r="I14" i="1"/>
  <c r="G14" i="1"/>
  <c r="J14" i="1" s="1"/>
  <c r="K11" i="1"/>
  <c r="G11" i="1"/>
  <c r="J11" i="1" s="1"/>
  <c r="K10" i="1"/>
  <c r="G10" i="1"/>
  <c r="J10" i="1" s="1"/>
  <c r="G9" i="1"/>
  <c r="J9" i="1" s="1"/>
  <c r="L9" i="1" s="1"/>
  <c r="F8" i="1"/>
  <c r="G8" i="1" s="1"/>
  <c r="J8" i="1" s="1"/>
  <c r="L8" i="1" s="1"/>
  <c r="M2" i="1"/>
  <c r="I2" i="1"/>
  <c r="H2" i="1"/>
  <c r="F2" i="1"/>
  <c r="G2" i="1" s="1"/>
  <c r="L283" i="1" l="1"/>
  <c r="L274" i="1"/>
  <c r="J270" i="1"/>
  <c r="L270" i="1" s="1"/>
  <c r="J269" i="1"/>
  <c r="L269" i="1" s="1"/>
  <c r="J268" i="1"/>
  <c r="L268" i="1" s="1"/>
  <c r="J264" i="1"/>
  <c r="L264" i="1" s="1"/>
  <c r="J263" i="1"/>
  <c r="L263" i="1" s="1"/>
  <c r="L259" i="1"/>
  <c r="J253" i="1"/>
  <c r="L253" i="1" s="1"/>
  <c r="L250" i="1"/>
  <c r="J249" i="1"/>
  <c r="L249" i="1" s="1"/>
  <c r="L248" i="1"/>
  <c r="J247" i="1"/>
  <c r="L247" i="1" s="1"/>
  <c r="L245" i="1"/>
  <c r="J244" i="1"/>
  <c r="L244" i="1" s="1"/>
  <c r="J243" i="1"/>
  <c r="L243" i="1" s="1"/>
  <c r="L242" i="1"/>
  <c r="J239" i="1"/>
  <c r="L239" i="1" s="1"/>
  <c r="L238" i="1"/>
  <c r="J237" i="1"/>
  <c r="L237" i="1" s="1"/>
  <c r="J236" i="1"/>
  <c r="L236" i="1" s="1"/>
  <c r="J233" i="1"/>
  <c r="L233" i="1" s="1"/>
  <c r="J232" i="1"/>
  <c r="L232" i="1" s="1"/>
  <c r="L162" i="1"/>
  <c r="J157" i="1"/>
  <c r="L157" i="1" s="1"/>
  <c r="L156" i="1"/>
  <c r="J143" i="1"/>
  <c r="L143" i="1" s="1"/>
  <c r="L131" i="1"/>
  <c r="L125" i="1"/>
  <c r="J226" i="1"/>
  <c r="L226" i="1" s="1"/>
  <c r="L224" i="1"/>
  <c r="L221" i="1"/>
  <c r="L219" i="1"/>
  <c r="L218" i="1"/>
  <c r="L217" i="1"/>
  <c r="J216" i="1"/>
  <c r="L216" i="1" s="1"/>
  <c r="L215" i="1"/>
  <c r="L202" i="1"/>
  <c r="L196" i="1"/>
  <c r="L195" i="1"/>
  <c r="J182" i="1"/>
  <c r="L182" i="1" s="1"/>
  <c r="J181" i="1"/>
  <c r="L181" i="1" s="1"/>
  <c r="J178" i="1"/>
  <c r="L178" i="1" s="1"/>
  <c r="J177" i="1"/>
  <c r="L177" i="1" s="1"/>
  <c r="J173" i="1"/>
  <c r="L173" i="1" s="1"/>
  <c r="L172" i="1"/>
  <c r="J166" i="1"/>
  <c r="L166" i="1" s="1"/>
  <c r="J144" i="1"/>
  <c r="L144" i="1" s="1"/>
  <c r="J141" i="1"/>
  <c r="L141" i="1" s="1"/>
  <c r="J140" i="1"/>
  <c r="L140" i="1" s="1"/>
  <c r="J139" i="1"/>
  <c r="L139" i="1" s="1"/>
  <c r="L136" i="1"/>
  <c r="L134" i="1"/>
  <c r="J129" i="1"/>
  <c r="L129" i="1" s="1"/>
  <c r="J117" i="1"/>
  <c r="L117" i="1" s="1"/>
  <c r="J114" i="1"/>
  <c r="L114" i="1" s="1"/>
  <c r="L112" i="1"/>
  <c r="L110" i="1"/>
  <c r="L107" i="1"/>
  <c r="L97" i="1"/>
  <c r="L88" i="1"/>
  <c r="J86" i="1"/>
  <c r="L86" i="1" s="1"/>
  <c r="J81" i="1"/>
  <c r="L81" i="1" s="1"/>
  <c r="L77" i="1"/>
  <c r="L73" i="1"/>
  <c r="J72" i="1"/>
  <c r="L72" i="1" s="1"/>
  <c r="J71" i="1"/>
  <c r="L71" i="1" s="1"/>
  <c r="L70" i="1"/>
  <c r="J58" i="1"/>
  <c r="L58" i="1" s="1"/>
  <c r="J54" i="1"/>
  <c r="L54" i="1" s="1"/>
  <c r="J50" i="1"/>
  <c r="L50" i="1" s="1"/>
  <c r="J47" i="1"/>
  <c r="L47" i="1" s="1"/>
  <c r="J46" i="1"/>
  <c r="L46" i="1" s="1"/>
  <c r="L45" i="1"/>
  <c r="L44" i="1"/>
  <c r="L43" i="1"/>
  <c r="J38" i="1"/>
  <c r="L38" i="1" s="1"/>
  <c r="L33" i="1"/>
  <c r="J32" i="1"/>
  <c r="L32" i="1" s="1"/>
  <c r="J27" i="1"/>
  <c r="L27" i="1" s="1"/>
  <c r="L22" i="1"/>
  <c r="L20" i="1"/>
  <c r="L14" i="1"/>
  <c r="L11" i="1"/>
  <c r="L10" i="1"/>
  <c r="J2" i="1"/>
  <c r="L2" i="1" s="1"/>
  <c r="J422" i="1"/>
  <c r="L422" i="1" s="1"/>
  <c r="J418" i="1"/>
  <c r="L418" i="1" s="1"/>
  <c r="J417" i="1"/>
  <c r="L417" i="1" s="1"/>
  <c r="J416" i="1"/>
  <c r="L416" i="1" s="1"/>
  <c r="J400" i="1"/>
  <c r="L400" i="1" s="1"/>
  <c r="J394" i="1"/>
  <c r="L394" i="1" s="1"/>
  <c r="L389" i="1"/>
  <c r="J388" i="1"/>
  <c r="L388" i="1" s="1"/>
  <c r="J378" i="1"/>
  <c r="L378" i="1" s="1"/>
  <c r="L376" i="1"/>
  <c r="L372" i="1"/>
  <c r="J371" i="1"/>
  <c r="L371" i="1" s="1"/>
  <c r="J370" i="1"/>
  <c r="L370" i="1" s="1"/>
  <c r="J367" i="1"/>
  <c r="L367" i="1" s="1"/>
  <c r="J366" i="1"/>
  <c r="L366" i="1" s="1"/>
  <c r="J365" i="1"/>
  <c r="L365" i="1" s="1"/>
  <c r="J364" i="1"/>
  <c r="L364" i="1" s="1"/>
  <c r="L361" i="1"/>
  <c r="J359" i="1"/>
  <c r="L359" i="1" s="1"/>
  <c r="J358" i="1"/>
  <c r="L358" i="1" s="1"/>
  <c r="J349" i="1"/>
  <c r="L349" i="1" s="1"/>
  <c r="L345" i="1"/>
  <c r="L344" i="1"/>
  <c r="J336" i="1"/>
  <c r="L336" i="1" s="1"/>
  <c r="L331" i="1"/>
  <c r="L324" i="1"/>
  <c r="J321" i="1"/>
  <c r="L321" i="1" s="1"/>
  <c r="L302" i="1"/>
  <c r="L295" i="1"/>
  <c r="L287" i="1"/>
</calcChain>
</file>

<file path=xl/sharedStrings.xml><?xml version="1.0" encoding="utf-8"?>
<sst xmlns="http://schemas.openxmlformats.org/spreadsheetml/2006/main" count="710" uniqueCount="462">
  <si>
    <t>Pic</t>
  </si>
  <si>
    <t>Code</t>
  </si>
  <si>
    <t>Link</t>
  </si>
  <si>
    <t>Dimension</t>
  </si>
  <si>
    <t>LED</t>
  </si>
  <si>
    <t>หยวน</t>
  </si>
  <si>
    <t>ค่าของ</t>
  </si>
  <si>
    <t>ค่าเข้า</t>
  </si>
  <si>
    <t>ค่าช่าง</t>
  </si>
  <si>
    <t>รวมทุน</t>
  </si>
  <si>
    <t>SALE</t>
  </si>
  <si>
    <t>Profit</t>
  </si>
  <si>
    <t>Normal Price</t>
  </si>
  <si>
    <t>AB18</t>
  </si>
  <si>
    <t>https://detail.1688.com/offer/633875374959.html?spm=a26352.b28411319.offerlist.73.75ec1e6267MMkC</t>
  </si>
  <si>
    <t>120cm*35cm*45cm</t>
  </si>
  <si>
    <t>E14*12</t>
  </si>
  <si>
    <t>AB026</t>
  </si>
  <si>
    <t>https://detail.1688.com/offer/668350928927.html?spm=a26352.b28411319.offerlist.5.17961e62f0Jnj0</t>
  </si>
  <si>
    <t>80*40*50cm ขาตั้ง 50cm</t>
  </si>
  <si>
    <t>E14</t>
  </si>
  <si>
    <t>คริสตัล3ชั้น</t>
  </si>
  <si>
    <t>https://detail.1688.com/offer/675094587467.html?spm=a26352.b28411319.offerlist.23.17961e62f0Jnj0</t>
  </si>
  <si>
    <t>100*40*50cm ขาตั้ง50cm</t>
  </si>
  <si>
    <t>คุณหญิงสา</t>
  </si>
  <si>
    <t>https://detail.1688.com/offer/659791571469.html</t>
  </si>
  <si>
    <t>120*40*50cm ขาตั้ง50cm</t>
  </si>
  <si>
    <t>รอ20-25วัน</t>
  </si>
  <si>
    <t>150*40*50cm ขาตั้ง50cm</t>
  </si>
  <si>
    <t>AB106</t>
  </si>
  <si>
    <t>https://detail.1688.com/offer/779501478490.html?spm=a360q.8274423.0.0.16804c9axehdiv</t>
  </si>
  <si>
    <t>D80*H30cm</t>
  </si>
  <si>
    <t>https://detail.1688.com/offer/747271759474.html?spm=a26352.b28411319.offerlist.39.7a6c1e62ydW6H6</t>
  </si>
  <si>
    <t>L120cm*30cm</t>
  </si>
  <si>
    <t>L150cm*30cm</t>
  </si>
  <si>
    <t>L180cm*30cm</t>
  </si>
  <si>
    <t>L200cm*30cm</t>
  </si>
  <si>
    <t xml:space="preserve">AB186 </t>
  </si>
  <si>
    <t>L80*H25cm</t>
  </si>
  <si>
    <t>คริสตัล2ชั้น</t>
  </si>
  <si>
    <t>L100*25cm</t>
  </si>
  <si>
    <t>สั่งกับคุณหญิง</t>
  </si>
  <si>
    <t>L120*25cm</t>
  </si>
  <si>
    <t xml:space="preserve">L150*25cm </t>
  </si>
  <si>
    <t>ขาตั้ง50+30cm</t>
  </si>
  <si>
    <t>AB040</t>
  </si>
  <si>
    <t>https://detail.1688.com/offer/663491195781.html?spm=a2615.7691456.co_0_0_wangpu_score_0_0_0_0_0_0_0000_0.0</t>
  </si>
  <si>
    <t>80*60cm</t>
  </si>
  <si>
    <t>E14*21</t>
  </si>
  <si>
    <t>100*35*47cm</t>
  </si>
  <si>
    <t>E14*18</t>
  </si>
  <si>
    <t>AB041</t>
  </si>
  <si>
    <t>https://detail.1688.com/offer/691743694808.html?_t=1683365528340&amp;spm=a2615.7691456.co_0_0_wangpu_score_0_0_0_0_0_0_0000_1.0</t>
  </si>
  <si>
    <t>120*26*36cm สาย1.2m</t>
  </si>
  <si>
    <t>E14*9</t>
  </si>
  <si>
    <t>สายสลิง</t>
  </si>
  <si>
    <t>150*28*36cm สาย1.2m</t>
  </si>
  <si>
    <t>E14*11</t>
  </si>
  <si>
    <t>ขาตั้ง</t>
  </si>
  <si>
    <t>สีเงิน-ทอง</t>
  </si>
  <si>
    <t>AB15-120</t>
  </si>
  <si>
    <t>https://detail.1688.com/offer/645790821477.html?spm=a26352.b28411319.offerlist.27.265c1e623xkMf6</t>
  </si>
  <si>
    <t>สีทอง 120*25*65cm</t>
  </si>
  <si>
    <t>AB15-150</t>
  </si>
  <si>
    <t>https://detail.1688.com/offer/662472522749.html</t>
  </si>
  <si>
    <t>สีทอง 150*35*42cm</t>
  </si>
  <si>
    <t>AB043</t>
  </si>
  <si>
    <t>https://detail.1688.com/offer/694595716148.html?spm=a26352.b28411319.offerlist.16.291f1e62pPmPKb</t>
  </si>
  <si>
    <t>ทรงกลม D40*H30cm</t>
  </si>
  <si>
    <t>https://detail.1688.com/offer/687963207354.html?spm=a26352.b28411319.offerlist.111.3f7b1e62EKWIwI</t>
  </si>
  <si>
    <t>ทรงกลม D55*H35cm</t>
  </si>
  <si>
    <t>ทรงกลม D75*H35cm</t>
  </si>
  <si>
    <t>ทรงกลม D95*H35cm</t>
  </si>
  <si>
    <t>ทรงกลม D115*H40cm</t>
  </si>
  <si>
    <t>ทรงยาว L90 *H32cm</t>
  </si>
  <si>
    <t>ทรงยาว L120*H32cm</t>
  </si>
  <si>
    <t>ทรงยาว L150*H32cm</t>
  </si>
  <si>
    <t>AB072</t>
  </si>
  <si>
    <t>https://detail.1688.com/offer/646478404766.html?spm=a26352.b28411319.offerlist.6.20f01e62aaFhea</t>
  </si>
  <si>
    <t>L100*W16*H35cm</t>
  </si>
  <si>
    <t>E14*6</t>
  </si>
  <si>
    <t>https://detail.1688.com/offer/741742885058.html?_t=1711873998621&amp;spm=a2615.7691456.co_0_0_wangpu_score_0_0_0_0_0_0_0000_1.0</t>
  </si>
  <si>
    <t>L120*W16*H35cm</t>
  </si>
  <si>
    <t>E14*7</t>
  </si>
  <si>
    <t>L150*W16*H35cm</t>
  </si>
  <si>
    <t>ร้านคุณหญิง</t>
  </si>
  <si>
    <t>AB076</t>
  </si>
  <si>
    <t>https://detail.1688.com/offer/625054954503.html</t>
  </si>
  <si>
    <t>95*38cm</t>
  </si>
  <si>
    <t>E14*10</t>
  </si>
  <si>
    <t>AB078</t>
  </si>
  <si>
    <t>https://detail.1688.com/offer/612766863453.html</t>
  </si>
  <si>
    <t>100cm*35*43cm</t>
  </si>
  <si>
    <t>e14*10</t>
  </si>
  <si>
    <t>AB080</t>
  </si>
  <si>
    <t>https://detail.1688.com/offer/618130784947.html?spm=a26352.b28411319.offerlist.6.75811e62qmq7Qm</t>
  </si>
  <si>
    <t>D60cm*35cm</t>
  </si>
  <si>
    <t>https://detail.1688.com/offer/595175996334.html?spm=a26352.b28411319.offerlist.173.206f1e62NmvCSx</t>
  </si>
  <si>
    <t>D80cm*35cm</t>
  </si>
  <si>
    <t>L100cm*35cm</t>
  </si>
  <si>
    <t>L120cm*35cm</t>
  </si>
  <si>
    <t>AB096</t>
  </si>
  <si>
    <t>https://detail.1688.com/offer/613564592591.html?spm=a26352.b28411319.offerlist.5.383e1e62IMXDQq</t>
  </si>
  <si>
    <t>L125*H100cm</t>
  </si>
  <si>
    <t>E27*6</t>
  </si>
  <si>
    <t>https://detail.1688.com/offer/642105691297.html?spm=a26352.b28411319.offerlist.43.40d71e62dOkaZc</t>
  </si>
  <si>
    <t>L160*H100cm</t>
  </si>
  <si>
    <t>E27*8</t>
  </si>
  <si>
    <t>AB100</t>
  </si>
  <si>
    <t>L100cm*H100cm</t>
  </si>
  <si>
    <t>G9*6</t>
  </si>
  <si>
    <t>AB134</t>
  </si>
  <si>
    <t>https://detail.1688.com/offer/613006856522.html?spm=a360q.8274423.0.0.51d94c9afoTgQD</t>
  </si>
  <si>
    <t>5ชั้น 80*45cm</t>
  </si>
  <si>
    <t>5ชั้น 100*45cm</t>
  </si>
  <si>
    <t>6ชั้น 100*55cm</t>
  </si>
  <si>
    <t>6ชั้น 120*55cm</t>
  </si>
  <si>
    <t>AB137</t>
  </si>
  <si>
    <t>https://detail.1688.com/offer/709461069902.html?spm=a360q.9889319.0.0.380c2c75P3zr9a</t>
  </si>
  <si>
    <t>120cm *100cm</t>
  </si>
  <si>
    <t>https://detail.1688.com/offer/709461069902.html?spm=a26352.b28411319.offerlist.6.2f411e62GYk24c</t>
  </si>
  <si>
    <t>150cm *100cm</t>
  </si>
  <si>
    <t>https://detail.1688.com/offer/742092072452.html?spm=a26352.b28411319.offerlist.1245.41411e62uuKQTz</t>
  </si>
  <si>
    <t>AB138</t>
  </si>
  <si>
    <t>https://detail.1688.com/offer/701502234304.html?spm=a360q.8274423.0.0.56694c9afJ67RP</t>
  </si>
  <si>
    <t>พร้อมรีโมท</t>
  </si>
  <si>
    <t>AB125</t>
  </si>
  <si>
    <t>https://detail.1688.com/offer/668992544140.html?_t=1683292554027&amp;spm=a2615.7691456.co_0_0_wangpu_score_0_0_0_0_0_0_0000_0.0</t>
  </si>
  <si>
    <t>ทรงกลม 60*28cm</t>
  </si>
  <si>
    <t>https://detail.1688.com/offer/780512133031.html?spm=a26352.b28411319.offerlist.1962.593b1e62xnamWJ</t>
  </si>
  <si>
    <t>ทรงกลม 80*28cm</t>
  </si>
  <si>
    <t>ทรงยาว 100*35*28cm</t>
  </si>
  <si>
    <t>ทรงยาว 120*35*28cm</t>
  </si>
  <si>
    <t>AB154-A</t>
  </si>
  <si>
    <t>https://detail.1688.com/offer/734147607627.html?spm=a26352.b28411319.offerlist.16.6b941e62iKXQLY</t>
  </si>
  <si>
    <t>60*30cm ก้าน 50cm</t>
  </si>
  <si>
    <t>https://detail.1688.com/offer/608307309309.html?spm=a26352.b28411319.offerlist.41.6b941e62iKXQLY</t>
  </si>
  <si>
    <t>80*30cm ก้าน 50cm</t>
  </si>
  <si>
    <t>100*30cm ก้าน 50cm</t>
  </si>
  <si>
    <t>120*30cm ก้าน 50cm</t>
  </si>
  <si>
    <t>AB154-B</t>
  </si>
  <si>
    <t>85*33cm ก้าน 50cm</t>
  </si>
  <si>
    <t>100*33cm ก้าน 50cm</t>
  </si>
  <si>
    <t>125*33cm ก้าน 50cm</t>
  </si>
  <si>
    <t>AB163</t>
  </si>
  <si>
    <t>https://detail.1688.com/offer/667305017111.html?_t=1698916080551&amp;spm=a2615.7691456.co_0_0_wangpu_score_0_0_0_0_0_0_0000_0.0</t>
  </si>
  <si>
    <t>L90*H5cm สายยาว 1.8m</t>
  </si>
  <si>
    <t>LED พร้อมรีโมท</t>
  </si>
  <si>
    <t>AB169</t>
  </si>
  <si>
    <t>https://detail.1688.com/offer/680581629955.html?_t=1698934177133&amp;spm=a2615.7691456.co_0_0_wangpu_score_0_0_0_0_0_0_0000_0.0</t>
  </si>
  <si>
    <t>D60*24cm</t>
  </si>
  <si>
    <t>E14*8</t>
  </si>
  <si>
    <t>L100*35*26cm</t>
  </si>
  <si>
    <t>E14*15</t>
  </si>
  <si>
    <t>L120*35*26cm</t>
  </si>
  <si>
    <t>AB170</t>
  </si>
  <si>
    <t>https://detail.1688.com/offer/717751088462.html?spm=a26352.b28411319.offerlist.8.58ad1e62oyfG5g</t>
  </si>
  <si>
    <t>ทรงกลม 60*30cm</t>
  </si>
  <si>
    <t>ทรงกลม 80*35cm</t>
  </si>
  <si>
    <t>ทรงยาว 100*35*30cm</t>
  </si>
  <si>
    <t>AB171</t>
  </si>
  <si>
    <t>ทรงกลม50*22cm</t>
  </si>
  <si>
    <t>ทรงกลม 60*22cm</t>
  </si>
  <si>
    <t>ทรงกลม80*24cm</t>
  </si>
  <si>
    <t>ทรงยาว 95*30*24cm</t>
  </si>
  <si>
    <t>AB174</t>
  </si>
  <si>
    <t>https://detail.1688.com/offer/745876384246.html?_t=1711881370898&amp;spm=a2615.7691456.co_0_0_wangpu_score_0_0_0_0_0_0_0000_0.0</t>
  </si>
  <si>
    <t>ทรงกลม 60*43cm</t>
  </si>
  <si>
    <t>https://detail.1688.com/offer/802219999139.html?spm=a26352.b28411319.offerlist.42.6d671e62QyANrv</t>
  </si>
  <si>
    <t>ทรงกลม 80*43cm</t>
  </si>
  <si>
    <t>ทรงยาว 85*35cm</t>
  </si>
  <si>
    <t>ทรงยาว 120*35cm</t>
  </si>
  <si>
    <t>B175</t>
  </si>
  <si>
    <t>ทรงกลม50*25cm</t>
  </si>
  <si>
    <t>ทรงกลม80*35cm</t>
  </si>
  <si>
    <t>ทรงยาว 80*35*20cm</t>
  </si>
  <si>
    <t>AB180</t>
  </si>
  <si>
    <t>https://detail.1688.com/offer/749009170347.html?spm=a26352.b28411319.offerlist.1.dc4d1e62nLk8MU&amp;cosite=-&amp;tracelog=p4p&amp;_p_isad=1&amp;clickid=b84bfa5415b942bb9e9c7e1012ddd90f&amp;sessionid=f65913af4bedf536826590dd034a88ba</t>
  </si>
  <si>
    <t>ทรงกลม3ชั้น 60</t>
  </si>
  <si>
    <t>ทรงกลม3ชั้น 80</t>
  </si>
  <si>
    <t>ทรงยาว 80*38*35cm</t>
  </si>
  <si>
    <t>E14*22</t>
  </si>
  <si>
    <t>https://detail.1688.com/offer/752539379676.html?spm=a26352.b28411319.offerlist.323.dc4d1e62nLk8MU</t>
  </si>
  <si>
    <t>ทรงยาว 100*38*35cm</t>
  </si>
  <si>
    <t>E14*26</t>
  </si>
  <si>
    <t>AB181</t>
  </si>
  <si>
    <t>https://detail.1688.com/offer/709332721233.html?spm=a262eq.8274978.im_chat_detail.pc_zdfw_v1</t>
  </si>
  <si>
    <t>ทรงกลม2ชั้น 50*42cm</t>
  </si>
  <si>
    <t>สั่งทำ120cm</t>
  </si>
  <si>
    <t>ทรงกลม3ชั้น 60*54cm</t>
  </si>
  <si>
    <t xml:space="preserve">ทรงกลม3ชั้น 80*54cm </t>
  </si>
  <si>
    <t>https://detail.1688.com/offer/768949526437.html?spm=a26352.b28411319.offerlist.22.4a7b1e62lEH2XE&amp;version=0</t>
  </si>
  <si>
    <t>ทรงยาว 100*30*42cm</t>
  </si>
  <si>
    <t>ร้านใหม่ไม่เน่า</t>
  </si>
  <si>
    <t>ทรงยาว 120*30*42cm</t>
  </si>
  <si>
    <t>AB182</t>
  </si>
  <si>
    <t>https://detail.1688.com/offer/705834690929.html?_t=1699104122559&amp;spm=a2615.7691456.co_0_0_wangpu_score_0_0_0_0_0_0_0000_1.0</t>
  </si>
  <si>
    <t>80*40*27</t>
  </si>
  <si>
    <t>100*40*27</t>
  </si>
  <si>
    <t>120*40*27</t>
  </si>
  <si>
    <t>AB183</t>
  </si>
  <si>
    <t>ทรงกลม 60*36cm</t>
  </si>
  <si>
    <t>ทรงกลม 80*40cm</t>
  </si>
  <si>
    <t>ทรงยาว 120*30*32cm</t>
  </si>
  <si>
    <t>AB184</t>
  </si>
  <si>
    <t>https://detail.1688.com/offer/732734073030.html?spm=a26352.b28411319.offerlist.654.1d271e62Wzs1Rk</t>
  </si>
  <si>
    <t>L100*40*45cm เสา 60CM</t>
  </si>
  <si>
    <t>L120*45*45cm เสา 60CM</t>
  </si>
  <si>
    <t>L150*60*45cm เสา 60CM</t>
  </si>
  <si>
    <t>L100*W35*H40cm</t>
  </si>
  <si>
    <t>L120*W35*H40cm</t>
  </si>
  <si>
    <t>L150*W35*H40cm</t>
  </si>
  <si>
    <t>L180*W35*H40cm</t>
  </si>
  <si>
    <t>L200*W35*H40cm</t>
  </si>
  <si>
    <t>AB185</t>
  </si>
  <si>
    <t>https://detail.1688.com/offer/744719328405.html?spm=a26352.b28411319.offerlist.113.ca031e62XnIc14</t>
  </si>
  <si>
    <t>ทรงกลม 80*50cm</t>
  </si>
  <si>
    <t>ทรงยาว 100*28*30cm</t>
  </si>
  <si>
    <t>AB188</t>
  </si>
  <si>
    <t>https://detail.1688.com/offer/744072967021.html?spm=a26352.b28411319.offerlist.6.36591e62Ql46wE</t>
  </si>
  <si>
    <t>ทรงกลม 80*35*26cm</t>
  </si>
  <si>
    <t>ทรงยาว 100*35*26cm</t>
  </si>
  <si>
    <t>AB193</t>
  </si>
  <si>
    <t>https://detail.1688.com/offer/705368846762.html?_t=1699542358162&amp;spm=a2615.7691456.co_0_0_wangpu_score_0_0_0_0_0_0_0000_0.0</t>
  </si>
  <si>
    <t>ทรงยาว 100*26*35cm</t>
  </si>
  <si>
    <t>สีดำ</t>
  </si>
  <si>
    <t>ทรงยาว 120*26*35cm</t>
  </si>
  <si>
    <t>ทอง</t>
  </si>
  <si>
    <t>ทรงยาว 150*26*35cm</t>
  </si>
  <si>
    <t>โรสโกลด์</t>
  </si>
  <si>
    <t>ทรงยาว 180*26*35cm</t>
  </si>
  <si>
    <t>AB195</t>
  </si>
  <si>
    <t>https://detail.1688.com/offer/629572618416.html?spm=a26352.b28411319.offerlist.12.2aff1e62jwhFNe</t>
  </si>
  <si>
    <t>D75*55cm</t>
  </si>
  <si>
    <t xml:space="preserve"> </t>
  </si>
  <si>
    <t>https://detail.1688.com/offer/659496929485.html?spm=a26352.b28411319.offerlist.91.2aff1e62jwhFNe</t>
  </si>
  <si>
    <t>L90*40*46cm</t>
  </si>
  <si>
    <t>E14*14</t>
  </si>
  <si>
    <t>L120*45*46cm</t>
  </si>
  <si>
    <t>E14*16</t>
  </si>
  <si>
    <t>AB196</t>
  </si>
  <si>
    <t>https://detail.1688.com/offer/671383465116.html?spm=a26352.b28411319.offerlist.12.3c541e62lHXNGw</t>
  </si>
  <si>
    <t>ทรงยาว 80*18*26cm</t>
  </si>
  <si>
    <t>ทรงยาว 100*18*26cm</t>
  </si>
  <si>
    <t>ทรงยาว 120*21*27cm</t>
  </si>
  <si>
    <t>AB197</t>
  </si>
  <si>
    <t>https://detail.1688.com/offer/709213926584.html?spm=a26352.b28411319.offerlist.132.209a1e62ciNIdf</t>
  </si>
  <si>
    <t>ทรงยาว 100*25*25cm</t>
  </si>
  <si>
    <t>สีเงิน</t>
  </si>
  <si>
    <t>ทรงยาว 120*25*25cm</t>
  </si>
  <si>
    <t>AB198</t>
  </si>
  <si>
    <t>https://detail.1688.com/offer/738281756349.html?spm=a26352.b28411319.offerlist.39.194a1e62CpFwGm</t>
  </si>
  <si>
    <t>L200*W40*H38cm</t>
  </si>
  <si>
    <t>https://detail.1688.com/offer/707625791457.html?spm=a26352.b28411319.offerlist.11.194a1e62CpFwGm</t>
  </si>
  <si>
    <t>L250*W40*H38cm</t>
  </si>
  <si>
    <t>AB199</t>
  </si>
  <si>
    <t>https://detail.1688.com/offer/615192132267.html?_t=1708618863696&amp;spm=a2615.7691456.co_0_0_wangpu_score_0_0_0_0_0_0_0000_0.0</t>
  </si>
  <si>
    <t>D60*H45cm</t>
  </si>
  <si>
    <t>D80*H55cm</t>
  </si>
  <si>
    <t>D100*D60cm</t>
  </si>
  <si>
    <t>L100*W35*H30cm</t>
  </si>
  <si>
    <t>L120*W35*H30cm</t>
  </si>
  <si>
    <t>AB201</t>
  </si>
  <si>
    <t>https://detail.1688.com/offer/764216981522.html?spm=a26352.b28411319.offerlist.508.62751e62cBiFgy</t>
  </si>
  <si>
    <t>ทรงกลม D60*H30cm 16kg</t>
  </si>
  <si>
    <t>IN05</t>
  </si>
  <si>
    <t>ทรงกลม D80*H30cm 26kg</t>
  </si>
  <si>
    <t>ทรงกลม D95*H30cm 31kg</t>
  </si>
  <si>
    <t>ทรงยาว L120*H35*W28cm</t>
  </si>
  <si>
    <t>AB202</t>
  </si>
  <si>
    <t>https://detail.1688.com/offer/691111400023.html?spm=a26352.b28411319.offerlist.12.7abe1e62oqdUhI</t>
  </si>
  <si>
    <t>D60cm</t>
  </si>
  <si>
    <t>G9</t>
  </si>
  <si>
    <t>D80cm</t>
  </si>
  <si>
    <t>L90cm</t>
  </si>
  <si>
    <t>L120cm</t>
  </si>
  <si>
    <t>AB203</t>
  </si>
  <si>
    <t>https://detail.1688.com/offer/659144244791.html?spm=a26352.b28411319.offerlist.58.60251e62dag3Of</t>
  </si>
  <si>
    <t>ทรงกลม 6 หัว 72*45cm</t>
  </si>
  <si>
    <t>ทรงกลม 8 หัว 88*45cm</t>
  </si>
  <si>
    <t>ทรงกลม 10 หัว 105*50cm</t>
  </si>
  <si>
    <t>ทรงยาว 100cm*22*81.5cm</t>
  </si>
  <si>
    <t>AB204</t>
  </si>
  <si>
    <t>https://detail.1688.com/offer/639430294017.html?_t=1710686228946&amp;spm=a2615.7691456.co_0_0_wangpu_score_0_0_0_0_0_0_0000_0.0</t>
  </si>
  <si>
    <t>ทรงกลม D60cm*H40cm</t>
  </si>
  <si>
    <t>ทรงยาว D80cm*H50cm</t>
  </si>
  <si>
    <t>ทรงกลม D100cm*65cm</t>
  </si>
  <si>
    <t>ทรงยาว L900cm*W35cm</t>
  </si>
  <si>
    <t>AB205</t>
  </si>
  <si>
    <t>https://detail.1688.com/offer/624700409321.html?_t=1710686154105&amp;spm=a2615.7691456.co_0_0_wangpu_score_0_0_0_0_0_0_0000_0.0</t>
  </si>
  <si>
    <t>D60*H32cm</t>
  </si>
  <si>
    <t>D80*H32cm</t>
  </si>
  <si>
    <t>ร้านเน่า</t>
  </si>
  <si>
    <t>L100*H32cm</t>
  </si>
  <si>
    <t>ส่ังทำมาติด</t>
  </si>
  <si>
    <t>L120*H32cm</t>
  </si>
  <si>
    <t>AB206</t>
  </si>
  <si>
    <t>ทรงกลม D60*H28CM</t>
  </si>
  <si>
    <t>https://detail.1688.com/offer/735865377246.html?_t=1710686017532&amp;spm=a2615.7691456.co_0_0_wangpu_score_0_0_0_0_0_0_0000_1.0</t>
  </si>
  <si>
    <t>ทรงกลม D80*H28CM</t>
  </si>
  <si>
    <t>2ชั้น ทรงกลม D80*H48CM</t>
  </si>
  <si>
    <t>ทรงยาว L90*W35*H26CM</t>
  </si>
  <si>
    <t>AB207</t>
  </si>
  <si>
    <t>18 หัว</t>
  </si>
  <si>
    <t>https://detail.1688.com/offer/642721568894.html?_t=1710686334526&amp;spm=a2615.7691456.co_0_0_wangpu_score_0_0_0_0_0_0_0000_1.0</t>
  </si>
  <si>
    <t>AB208</t>
  </si>
  <si>
    <t xml:space="preserve">ทรงกลม D60*H45cm </t>
  </si>
  <si>
    <t>ทรงกลม D80*H55cm</t>
  </si>
  <si>
    <t>ทรงกลม D100*H65cm</t>
  </si>
  <si>
    <t>ทรงยาว L120*W35*H30cm</t>
  </si>
  <si>
    <t>AB209</t>
  </si>
  <si>
    <t>https://detail.1688.com/offer/752970833788.html?_t=1710686592027&amp;spm=a2615.7691456.co_0_0_wangpu_score_0_0_0_0_0_0_0000_1.0</t>
  </si>
  <si>
    <t>60cm</t>
  </si>
  <si>
    <t>80cm</t>
  </si>
  <si>
    <t>AB212</t>
  </si>
  <si>
    <t>https://detail.1688.com/offer/606412041015.html?_t=1710687575671&amp;spm=a2615.7691456.co_0_0_wangpu_score_0_0_0_0_0_0_0000_1.0</t>
  </si>
  <si>
    <t>ทรงกลม 9หัว 80*17cm</t>
  </si>
  <si>
    <t>ทรงกลม 12หัว 100*17cm</t>
  </si>
  <si>
    <t>ทรงยาว 6 หัว 140*17cm</t>
  </si>
  <si>
    <t>AB213</t>
  </si>
  <si>
    <t>https://detail.1688.com/offer/649267142252.html?spm=a26352.b28411319.offerlist.241.537c1e62tn70Vc</t>
  </si>
  <si>
    <t>ทรงกลม D80*H35cm</t>
  </si>
  <si>
    <t>https://detail.1688.com/offer/678418533377.html?spm=a26352.b28411319.offerlist.1714.62ce1e62uphUxF</t>
  </si>
  <si>
    <t>ทรงเอียง D80*H35cm</t>
  </si>
  <si>
    <t>ทรงยาว L110*W35*H45cm</t>
  </si>
  <si>
    <t>AB214</t>
  </si>
  <si>
    <t>https://detail.1688.com/offer/780145118580.html?spm=a360q.8274423.0.0.49c84c9aFa9vw3</t>
  </si>
  <si>
    <t>1ชั้น ทรงกลม D50cm*10cm</t>
  </si>
  <si>
    <t>มีรีโมท</t>
  </si>
  <si>
    <t>ร้านประจำ ถูกกว่า</t>
  </si>
  <si>
    <t>1ชั้น ทรงกลม D60cm*10cm</t>
  </si>
  <si>
    <t>ปรับไฟ3แสง</t>
  </si>
  <si>
    <t>1ชั้น ทรงกลม D80cm*10cm</t>
  </si>
  <si>
    <t>2ชั้น ทรงกลม D80cm*20cm</t>
  </si>
  <si>
    <t>ทรงยาว L100*W15*H13cm</t>
  </si>
  <si>
    <t>https://detail.1688.com/offer/733821974774.html?_t=1711880005751&amp;spm=a2615.7691456.co_0_0_wangpu_score_0_0_0_0_0_0_0000_1.0</t>
  </si>
  <si>
    <t>ทรงยาว L120*W15*H13cm</t>
  </si>
  <si>
    <t>AB215</t>
  </si>
  <si>
    <t>ทรงกลม D50*H26cm</t>
  </si>
  <si>
    <t>เกร็ดมังกร</t>
  </si>
  <si>
    <t>ทรงกลม D60*H30cm</t>
  </si>
  <si>
    <t>ทรงกลม D100*H38cm</t>
  </si>
  <si>
    <t>ทรงยาว L90*W29*H35cm</t>
  </si>
  <si>
    <t>https://detail.1688.com/offer/681375729074.html?_t=1711881541153&amp;spm=a2615.7691456.co_0_0_wangpu_score_0_0_0_0_0_0_0000_1.0</t>
  </si>
  <si>
    <t>ทรงยาว L120*W29*H35cm</t>
  </si>
  <si>
    <t>wall lamp 28*26cm</t>
  </si>
  <si>
    <t>AB216</t>
  </si>
  <si>
    <t>ทรงกลม D50*H35cm</t>
  </si>
  <si>
    <t>ทรงกลม D60*H35cm</t>
  </si>
  <si>
    <t>ทรงยาว L80*W30*H35cm</t>
  </si>
  <si>
    <t>ทรงยาว L120*W30*H35cm</t>
  </si>
  <si>
    <t>AB220</t>
  </si>
  <si>
    <t>https://detail.1688.com/offer/747799729022.html?spm=a360q.8274423%2Fnew.goods.productname</t>
  </si>
  <si>
    <t>2วง 60+40cm</t>
  </si>
  <si>
    <t>3วง 80+60+40cm</t>
  </si>
  <si>
    <t>4วง 100+80+60+40cm</t>
  </si>
  <si>
    <t>5วง 100+80+60+40+20cm</t>
  </si>
  <si>
    <t>5วง 120+100+80+60+40cm</t>
  </si>
  <si>
    <t>AB023-3</t>
  </si>
  <si>
    <t>https://detail.1688.com/offer/710302923933.html?spm=a360q.8274423%2Fnew.goods.productname</t>
  </si>
  <si>
    <t>3วง 60+40+20cm</t>
  </si>
  <si>
    <t>AB023-4</t>
  </si>
  <si>
    <t>https://detail.1688.com/offer/710302923933.html?spm=a360q.8274423.0.0.b82d4c9akznfkA</t>
  </si>
  <si>
    <t>4วง 80+60+40+30cm</t>
  </si>
  <si>
    <t>AB023-5</t>
  </si>
  <si>
    <t>https://detail.1688.com/offer/630371619548.html?spm=a260k.27118904.m2eeca9u.60.69b1ce5cv2guwX</t>
  </si>
  <si>
    <t>5วง 100+80+60+40+30cm</t>
  </si>
  <si>
    <t>มีสีดำ ทอง น้ำตาล</t>
  </si>
  <si>
    <t>AB117</t>
  </si>
  <si>
    <t>D80*H45cm</t>
  </si>
  <si>
    <t>D100*H55cm</t>
  </si>
  <si>
    <t>หยดน้ำ</t>
  </si>
  <si>
    <t>L100*W50*H50cm</t>
  </si>
  <si>
    <t>L120*W60*H50cm</t>
  </si>
  <si>
    <t>L160*W70*H50cm</t>
  </si>
  <si>
    <t>L180*W70*H70cm</t>
  </si>
  <si>
    <t>AB221</t>
  </si>
  <si>
    <t>https://detail.1688.com/offer/596074093160.html?spm=a360q.8274423.0.0.576c4c9amdtq3G</t>
  </si>
  <si>
    <t>พวงคริสตัลใส</t>
  </si>
  <si>
    <t>L180*W70*H50cm</t>
  </si>
  <si>
    <t>AB222</t>
  </si>
  <si>
    <t>https://detail.1688.com/offer/679855622620.html?spm=a360q.7751291.0.0.7e2529a8Sbw9jM&amp;sk=common</t>
  </si>
  <si>
    <t>D80*H50cm</t>
  </si>
  <si>
    <t>เม็ดคริสตัล</t>
  </si>
  <si>
    <t>ขาว-ขุ่น</t>
  </si>
  <si>
    <t>L120*W50*H50cm</t>
  </si>
  <si>
    <t>คริสตัล</t>
  </si>
  <si>
    <t>L150*W55*H50cm</t>
  </si>
  <si>
    <t>รีโมท</t>
  </si>
  <si>
    <t>L180*W60*H50cm</t>
  </si>
  <si>
    <t>AB223</t>
  </si>
  <si>
    <t>180*180*40cm (20cm)</t>
  </si>
  <si>
    <t>200*230*H40cm  (20cm)</t>
  </si>
  <si>
    <t>240*350*40cm (20cm)</t>
  </si>
  <si>
    <t>240*350*20cm (20cm)</t>
  </si>
  <si>
    <t>240*350*80cm (20cm)</t>
  </si>
  <si>
    <t>160*160cm*40cm (20cm)</t>
  </si>
  <si>
    <t>160*160cm*160cm (20cm)</t>
  </si>
  <si>
    <t>https://detail.1688.com/offer/643215408882.html?spm=a360q.8274423.0.0.79c64c9aJpI8Gh</t>
  </si>
  <si>
    <t>200*60cm*50cm(10cm)</t>
  </si>
  <si>
    <t>400*230cm*200cm(10cm)</t>
  </si>
  <si>
    <t>400*230cm*200cm(20cm)</t>
  </si>
  <si>
    <t>AB224</t>
  </si>
  <si>
    <t>L125*W40cm*H150cm</t>
  </si>
  <si>
    <t>ขนาด 40*40cm = 1</t>
  </si>
  <si>
    <t>ขนาด 20*20cm = 2</t>
  </si>
  <si>
    <t>ขนาด 15*40cm = 2</t>
  </si>
  <si>
    <t>สแตนเลส สีดำ โรสโกลด์, ทอง</t>
  </si>
  <si>
    <t>Remote</t>
  </si>
  <si>
    <t>AB225</t>
  </si>
  <si>
    <t>https://detail.1688.com/offer/608616063511.html?spm=a26352.b28411319/2508.0.0</t>
  </si>
  <si>
    <t>D60*H30cm</t>
  </si>
  <si>
    <t>D100*H30cm</t>
  </si>
  <si>
    <t>L120*W40cm*H30cm</t>
  </si>
  <si>
    <t>AB226</t>
  </si>
  <si>
    <t>https://detail.1688.com/offer/608616063511.html?spm=a360q.8274423.0.0.41f14c9aU7ywAx</t>
  </si>
  <si>
    <t>ไฟเดี่ยว 40*40cm</t>
  </si>
  <si>
    <t>ไฟเดี่ยว 60*60cm</t>
  </si>
  <si>
    <t>L120*H30cm</t>
  </si>
  <si>
    <t>AB227</t>
  </si>
  <si>
    <t>https://detail.1688.com/offer/851967655645.html?spm=a360q.8274423.0.0.793a4c9av6rD4g</t>
  </si>
  <si>
    <t>4วง 80+60+40+20cm</t>
  </si>
  <si>
    <t>4วง 90+70+50+30cm</t>
  </si>
  <si>
    <t>**สแตนเลสสีเงิน</t>
  </si>
  <si>
    <t>AB228</t>
  </si>
  <si>
    <t>สั่งผลิต</t>
  </si>
  <si>
    <t>AB229</t>
  </si>
  <si>
    <t>https://detail.1688.com/offer/565619544383.html?spm=a26352.b28411319.offerlist.450.34e91e624QXlgL</t>
  </si>
  <si>
    <t>W80*L80*H60cm</t>
  </si>
  <si>
    <t>AB230</t>
  </si>
  <si>
    <t>https://detail.1688.com/offer/814564387319.html?spm=a360q.8274423%2Fnew.goods.productname</t>
  </si>
  <si>
    <t>3line L120*W26*H15cm</t>
  </si>
  <si>
    <t>4line L150*W35*H18cm</t>
  </si>
  <si>
    <t>AB231</t>
  </si>
  <si>
    <t>11หัว  L120*W24cm</t>
  </si>
  <si>
    <t>AB140</t>
  </si>
  <si>
    <t>https://detail.1688.com/offer/691477296037.html?_t=1690973062581&amp;spm=a2615.7691456.co_0_0_wangpu_score_0_0_0_0_0_0_0000_1.0</t>
  </si>
  <si>
    <t>80*8*150cm</t>
  </si>
  <si>
    <t>AB141-A</t>
  </si>
  <si>
    <t>https://detail.1688.com/offer/685450035103.html?spm=a360q.8274423%2Fnew.goods.productname</t>
  </si>
  <si>
    <t>1ชั้น D40*H28cm</t>
  </si>
  <si>
    <t>1ชั้น D60*H28cm</t>
  </si>
  <si>
    <t>1ชั้น D80*H28cm</t>
  </si>
  <si>
    <t>1ชั้น D100*H28cm</t>
  </si>
  <si>
    <t>1ชั้น D120*H28cm</t>
  </si>
  <si>
    <t>AB141-B</t>
  </si>
  <si>
    <t>https://detail.1688.com/offer/775065969711.html?spm=a26352.b28411319.offerlist.147.21fd1e622EBdWQ</t>
  </si>
  <si>
    <t>2ชั้น 40+80cm</t>
  </si>
  <si>
    <t>2ชั้น 60+100cm</t>
  </si>
  <si>
    <t>AB141-C</t>
  </si>
  <si>
    <t>L80*H23cm</t>
  </si>
  <si>
    <t>L100*H23cm</t>
  </si>
  <si>
    <t>L120*H23cm</t>
  </si>
  <si>
    <t>AB142</t>
  </si>
  <si>
    <t>https://detail.1688.com/offer/658818150563.html?spm=a360q.8274423%2Fnew.goods.productname</t>
  </si>
  <si>
    <t>6หัว D70cm</t>
  </si>
  <si>
    <t>8หัว D90cm</t>
  </si>
  <si>
    <t>10หัว D100cm</t>
  </si>
  <si>
    <t>AB143</t>
  </si>
  <si>
    <t>3หัว L60cm</t>
  </si>
  <si>
    <t>5หัว L100cm</t>
  </si>
  <si>
    <t>6หัว L120cm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</si>
</sst>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\-??_-;_-@_-"/>
    <numFmt numFmtId="188" formatCode="_-* #,##0_-;\-* #,##0_-;_-* \-??_-;_-@_-"/>
  </numFmts>
  <fonts count="12" x14ac:knownFonts="1">
    <font>
      <sz val="10"/>
      <name val="Tahoma"/>
      <family val="2"/>
      <charset val="222"/>
    </font>
    <font>
      <sz val="8"/>
      <name val="Tahoma"/>
      <family val="2"/>
    </font>
    <font>
      <sz val="11"/>
      <color indexed="8"/>
      <name val="Tahoma"/>
      <family val="2"/>
      <charset val="222"/>
    </font>
    <font>
      <sz val="8"/>
      <color indexed="8"/>
      <name val="Tahoma"/>
      <family val="2"/>
    </font>
    <font>
      <sz val="8"/>
      <name val="Tahoma"/>
      <family val="2"/>
      <charset val="222"/>
    </font>
    <font>
      <sz val="8"/>
      <color indexed="8"/>
      <name val="Tahoma"/>
      <family val="2"/>
      <charset val="222"/>
    </font>
    <font>
      <sz val="8"/>
      <name val="Tahoma"/>
      <family val="2"/>
      <charset val="222"/>
      <scheme val="minor"/>
    </font>
    <font>
      <sz val="8"/>
      <color indexed="8"/>
      <name val="Tahoma"/>
      <family val="2"/>
      <scheme val="minor"/>
    </font>
    <font>
      <sz val="8"/>
      <name val="Tahoma"/>
      <family val="2"/>
      <scheme val="minor"/>
    </font>
    <font>
      <sz val="8"/>
      <name val="Meiryo"/>
      <family val="2"/>
    </font>
    <font>
      <sz val="8"/>
      <name val="Meiryo"/>
      <family val="2"/>
      <charset val="222"/>
    </font>
    <font>
      <sz val="9"/>
      <color indexed="8"/>
      <name val="Tahoma"/>
      <family val="2"/>
      <charset val="22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87" fontId="2" fillId="0" borderId="0"/>
  </cellStyleXfs>
  <cellXfs count="8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87" fontId="3" fillId="2" borderId="0" xfId="1" applyFont="1" applyFill="1" applyAlignment="1">
      <alignment horizontal="center"/>
    </xf>
    <xf numFmtId="188" fontId="3" fillId="3" borderId="1" xfId="1" applyNumberFormat="1" applyFont="1" applyFill="1" applyBorder="1" applyAlignment="1">
      <alignment horizontal="center"/>
    </xf>
    <xf numFmtId="187" fontId="3" fillId="2" borderId="0" xfId="1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187" fontId="3" fillId="0" borderId="1" xfId="1" applyFont="1" applyBorder="1" applyAlignment="1">
      <alignment horizontal="center"/>
    </xf>
    <xf numFmtId="187" fontId="3" fillId="0" borderId="1" xfId="1" applyFont="1" applyBorder="1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187" fontId="1" fillId="0" borderId="1" xfId="1" applyFont="1" applyBorder="1"/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87" fontId="3" fillId="0" borderId="0" xfId="1" applyFont="1" applyAlignment="1">
      <alignment horizontal="center"/>
    </xf>
    <xf numFmtId="187" fontId="3" fillId="0" borderId="0" xfId="1" applyFont="1"/>
    <xf numFmtId="187" fontId="1" fillId="0" borderId="0" xfId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187" fontId="5" fillId="0" borderId="0" xfId="1" applyFont="1"/>
    <xf numFmtId="187" fontId="5" fillId="0" borderId="0" xfId="1" applyFont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center"/>
    </xf>
    <xf numFmtId="187" fontId="5" fillId="0" borderId="1" xfId="1" applyFont="1" applyBorder="1" applyAlignment="1">
      <alignment horizontal="center"/>
    </xf>
    <xf numFmtId="187" fontId="5" fillId="0" borderId="1" xfId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7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187" fontId="3" fillId="0" borderId="5" xfId="1" applyFont="1" applyBorder="1"/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187" fontId="7" fillId="0" borderId="1" xfId="1" applyFont="1" applyBorder="1"/>
    <xf numFmtId="187" fontId="8" fillId="0" borderId="1" xfId="0" applyNumberFormat="1" applyFont="1" applyBorder="1" applyAlignment="1">
      <alignment horizontal="center" vertical="center"/>
    </xf>
    <xf numFmtId="187" fontId="7" fillId="0" borderId="1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187" fontId="4" fillId="0" borderId="1" xfId="1" applyFont="1" applyBorder="1"/>
    <xf numFmtId="0" fontId="10" fillId="0" borderId="2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/>
    <xf numFmtId="0" fontId="10" fillId="0" borderId="1" xfId="0" applyFont="1" applyBorder="1" applyAlignment="1">
      <alignment vertical="top"/>
    </xf>
    <xf numFmtId="0" fontId="4" fillId="0" borderId="0" xfId="0" applyFont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center"/>
    </xf>
    <xf numFmtId="187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1" fillId="0" borderId="7" xfId="0" applyFont="1" applyBorder="1" applyAlignment="1">
      <alignment horizontal="left" vertical="center"/>
    </xf>
    <xf numFmtId="187" fontId="3" fillId="0" borderId="8" xfId="1" applyFont="1" applyBorder="1" applyAlignment="1">
      <alignment horizontal="center"/>
    </xf>
    <xf numFmtId="187" fontId="3" fillId="0" borderId="8" xfId="1" applyFont="1" applyBorder="1"/>
    <xf numFmtId="0" fontId="1" fillId="0" borderId="8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87" fontId="3" fillId="8" borderId="1" xfId="1" applyFont="1" applyFill="1" applyBorder="1" applyAlignment="1">
      <alignment horizontal="center"/>
    </xf>
    <xf numFmtId="187" fontId="3" fillId="8" borderId="1" xfId="1" applyFont="1" applyFill="1" applyBorder="1"/>
    <xf numFmtId="187" fontId="5" fillId="8" borderId="1" xfId="1" applyFont="1" applyFill="1" applyBorder="1"/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7" fontId="11" fillId="0" borderId="0" xfId="1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186766</xdr:colOff>
      <xdr:row>1</xdr:row>
      <xdr:rowOff>32015</xdr:rowOff>
    </xdr:from>
    <xdr:to>
      <xdr:col>0</xdr:col>
      <xdr:colOff>970634</xdr:colOff>
      <xdr:row>5</xdr:row>
      <xdr:rowOff>142214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A24DC699-24E8-164B-998A-138966BB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6766" y="209815"/>
          <a:ext cx="783868" cy="719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184388</xdr:colOff>
      <xdr:row>7</xdr:row>
      <xdr:rowOff>26170</xdr:rowOff>
    </xdr:from>
    <xdr:to>
      <xdr:col>0</xdr:col>
      <xdr:colOff>967819</xdr:colOff>
      <xdr:row>12</xdr:row>
      <xdr:rowOff>67235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6DD1C939-64F0-8A47-98A6-7155DA07D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4388" y="1118370"/>
          <a:ext cx="783431" cy="803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273694</xdr:colOff>
      <xdr:row>46</xdr:row>
      <xdr:rowOff>58356</xdr:rowOff>
    </xdr:from>
    <xdr:to>
      <xdr:col>0</xdr:col>
      <xdr:colOff>1008944</xdr:colOff>
      <xdr:row>51</xdr:row>
      <xdr:rowOff>49450</xdr:rowOff>
    </xdr:to>
    <xdr:pic>
      <xdr:nvPicPr>
        <xdr:cNvPr id="4" name="Picture 31">
          <a:extLst>
            <a:ext uri="{FF2B5EF4-FFF2-40B4-BE49-F238E27FC236}">
              <a16:creationId xmlns:a16="http://schemas.microsoft.com/office/drawing/2014/main" id="{4ADB9C6C-E56E-9F4A-8F98-69787392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3694" y="7183056"/>
          <a:ext cx="735250" cy="753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197556</xdr:colOff>
      <xdr:row>31</xdr:row>
      <xdr:rowOff>15565</xdr:rowOff>
    </xdr:from>
    <xdr:to>
      <xdr:col>0</xdr:col>
      <xdr:colOff>967766</xdr:colOff>
      <xdr:row>35</xdr:row>
      <xdr:rowOff>127000</xdr:rowOff>
    </xdr:to>
    <xdr:pic>
      <xdr:nvPicPr>
        <xdr:cNvPr id="5" name="Picture 40">
          <a:extLst>
            <a:ext uri="{FF2B5EF4-FFF2-40B4-BE49-F238E27FC236}">
              <a16:creationId xmlns:a16="http://schemas.microsoft.com/office/drawing/2014/main" id="{F5B91AD7-4617-CA48-83E6-F12BF916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37" b="6737"/>
        <a:stretch/>
      </xdr:blipFill>
      <xdr:spPr>
        <a:xfrm>
          <a:off x="197556" y="4854265"/>
          <a:ext cx="770210" cy="721035"/>
        </a:xfrm>
        <a:prstGeom prst="rect">
          <a:avLst/>
        </a:prstGeom>
      </xdr:spPr>
    </xdr:pic>
    <xdr:clientData/>
  </xdr:twoCellAnchor>
  <xdr:twoCellAnchor editAs="oneCell">
    <xdr:from>
      <xdr:col>0</xdr:col>
      <xdr:colOff>341146</xdr:colOff>
      <xdr:row>52</xdr:row>
      <xdr:rowOff>46500</xdr:rowOff>
    </xdr:from>
    <xdr:to>
      <xdr:col>0</xdr:col>
      <xdr:colOff>965326</xdr:colOff>
      <xdr:row>55</xdr:row>
      <xdr:rowOff>141943</xdr:rowOff>
    </xdr:to>
    <xdr:pic>
      <xdr:nvPicPr>
        <xdr:cNvPr id="6" name="Picture 59">
          <a:extLst>
            <a:ext uri="{FF2B5EF4-FFF2-40B4-BE49-F238E27FC236}">
              <a16:creationId xmlns:a16="http://schemas.microsoft.com/office/drawing/2014/main" id="{58B67BA6-9AC6-0242-8F94-AB2476474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49" b="6449"/>
        <a:stretch/>
      </xdr:blipFill>
      <xdr:spPr bwMode="auto">
        <a:xfrm>
          <a:off x="341146" y="8085600"/>
          <a:ext cx="624180" cy="55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254000</xdr:colOff>
      <xdr:row>57</xdr:row>
      <xdr:rowOff>44869</xdr:rowOff>
    </xdr:from>
    <xdr:to>
      <xdr:col>0</xdr:col>
      <xdr:colOff>976077</xdr:colOff>
      <xdr:row>61</xdr:row>
      <xdr:rowOff>141111</xdr:rowOff>
    </xdr:to>
    <xdr:pic>
      <xdr:nvPicPr>
        <xdr:cNvPr id="7" name="Picture 59">
          <a:extLst>
            <a:ext uri="{FF2B5EF4-FFF2-40B4-BE49-F238E27FC236}">
              <a16:creationId xmlns:a16="http://schemas.microsoft.com/office/drawing/2014/main" id="{693059DC-E467-B24F-ACCD-B6BBD02E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99" b="8299"/>
        <a:stretch/>
      </xdr:blipFill>
      <xdr:spPr bwMode="auto">
        <a:xfrm>
          <a:off x="254000" y="8845969"/>
          <a:ext cx="722077" cy="70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356925</xdr:colOff>
      <xdr:row>101</xdr:row>
      <xdr:rowOff>21875</xdr:rowOff>
    </xdr:from>
    <xdr:to>
      <xdr:col>0</xdr:col>
      <xdr:colOff>984991</xdr:colOff>
      <xdr:row>105</xdr:row>
      <xdr:rowOff>52295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11A7793-2776-9544-95D9-FF670331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6925" y="15528575"/>
          <a:ext cx="628066" cy="640020"/>
        </a:xfrm>
        <a:prstGeom prst="rect">
          <a:avLst/>
        </a:prstGeom>
      </xdr:spPr>
    </xdr:pic>
    <xdr:clientData/>
  </xdr:twoCellAnchor>
  <xdr:twoCellAnchor editAs="oneCell">
    <xdr:from>
      <xdr:col>0</xdr:col>
      <xdr:colOff>396945</xdr:colOff>
      <xdr:row>106</xdr:row>
      <xdr:rowOff>24504</xdr:rowOff>
    </xdr:from>
    <xdr:to>
      <xdr:col>0</xdr:col>
      <xdr:colOff>984407</xdr:colOff>
      <xdr:row>110</xdr:row>
      <xdr:rowOff>7471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4CCCB543-934C-7343-ACD3-B93AC3177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6945" y="16293204"/>
          <a:ext cx="587462" cy="592567"/>
        </a:xfrm>
        <a:prstGeom prst="rect">
          <a:avLst/>
        </a:prstGeom>
      </xdr:spPr>
    </xdr:pic>
    <xdr:clientData/>
  </xdr:twoCellAnchor>
  <xdr:twoCellAnchor editAs="oneCell">
    <xdr:from>
      <xdr:col>0</xdr:col>
      <xdr:colOff>396985</xdr:colOff>
      <xdr:row>111</xdr:row>
      <xdr:rowOff>20683</xdr:rowOff>
    </xdr:from>
    <xdr:to>
      <xdr:col>0</xdr:col>
      <xdr:colOff>963738</xdr:colOff>
      <xdr:row>114</xdr:row>
      <xdr:rowOff>119528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915E637C-46F0-A440-9345-1973C71C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6985" y="17051383"/>
          <a:ext cx="566753" cy="556045"/>
        </a:xfrm>
        <a:prstGeom prst="rect">
          <a:avLst/>
        </a:prstGeom>
      </xdr:spPr>
    </xdr:pic>
    <xdr:clientData/>
  </xdr:twoCellAnchor>
  <xdr:twoCellAnchor editAs="oneCell">
    <xdr:from>
      <xdr:col>0</xdr:col>
      <xdr:colOff>395941</xdr:colOff>
      <xdr:row>122</xdr:row>
      <xdr:rowOff>31218</xdr:rowOff>
    </xdr:from>
    <xdr:to>
      <xdr:col>0</xdr:col>
      <xdr:colOff>995216</xdr:colOff>
      <xdr:row>125</xdr:row>
      <xdr:rowOff>145014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75D5E61F-DCD6-B944-86C3-F5F81DAF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8" b="3108"/>
        <a:stretch/>
      </xdr:blipFill>
      <xdr:spPr>
        <a:xfrm>
          <a:off x="395941" y="18738318"/>
          <a:ext cx="599275" cy="570996"/>
        </a:xfrm>
        <a:prstGeom prst="rect">
          <a:avLst/>
        </a:prstGeom>
      </xdr:spPr>
    </xdr:pic>
    <xdr:clientData/>
  </xdr:twoCellAnchor>
  <xdr:oneCellAnchor>
    <xdr:from>
      <xdr:col>0</xdr:col>
      <xdr:colOff>589762</xdr:colOff>
      <xdr:row>128</xdr:row>
      <xdr:rowOff>28397</xdr:rowOff>
    </xdr:from>
    <xdr:ext cx="417989" cy="403149"/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4EF65442-7621-C742-B622-221885E6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5" b="1775"/>
        <a:stretch/>
      </xdr:blipFill>
      <xdr:spPr>
        <a:xfrm>
          <a:off x="589762" y="19649897"/>
          <a:ext cx="417989" cy="403149"/>
        </a:xfrm>
        <a:prstGeom prst="rect">
          <a:avLst/>
        </a:prstGeom>
      </xdr:spPr>
    </xdr:pic>
    <xdr:clientData/>
  </xdr:oneCellAnchor>
  <xdr:twoCellAnchor editAs="oneCell">
    <xdr:from>
      <xdr:col>0</xdr:col>
      <xdr:colOff>408823</xdr:colOff>
      <xdr:row>137</xdr:row>
      <xdr:rowOff>26155</xdr:rowOff>
    </xdr:from>
    <xdr:to>
      <xdr:col>0</xdr:col>
      <xdr:colOff>954461</xdr:colOff>
      <xdr:row>140</xdr:row>
      <xdr:rowOff>89647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665852D9-E83A-504D-BC18-B25FE0750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31" b="13831"/>
        <a:stretch/>
      </xdr:blipFill>
      <xdr:spPr>
        <a:xfrm>
          <a:off x="408823" y="21019255"/>
          <a:ext cx="545638" cy="520692"/>
        </a:xfrm>
        <a:prstGeom prst="rect">
          <a:avLst/>
        </a:prstGeom>
      </xdr:spPr>
    </xdr:pic>
    <xdr:clientData/>
  </xdr:twoCellAnchor>
  <xdr:twoCellAnchor editAs="oneCell">
    <xdr:from>
      <xdr:col>0</xdr:col>
      <xdr:colOff>311135</xdr:colOff>
      <xdr:row>159</xdr:row>
      <xdr:rowOff>31386</xdr:rowOff>
    </xdr:from>
    <xdr:to>
      <xdr:col>0</xdr:col>
      <xdr:colOff>956061</xdr:colOff>
      <xdr:row>162</xdr:row>
      <xdr:rowOff>74706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8FC63912-7FF2-224B-8504-52772D63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5" b="1775"/>
        <a:stretch/>
      </xdr:blipFill>
      <xdr:spPr>
        <a:xfrm>
          <a:off x="311135" y="24377286"/>
          <a:ext cx="644926" cy="53862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336178</xdr:colOff>
      <xdr:row>164</xdr:row>
      <xdr:rowOff>13624</xdr:rowOff>
    </xdr:from>
    <xdr:to>
      <xdr:col>0</xdr:col>
      <xdr:colOff>982294</xdr:colOff>
      <xdr:row>167</xdr:row>
      <xdr:rowOff>50137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135C4E53-BA59-1B4D-99BF-AF430946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60" b="8260"/>
        <a:stretch/>
      </xdr:blipFill>
      <xdr:spPr>
        <a:xfrm>
          <a:off x="336178" y="25185024"/>
          <a:ext cx="646116" cy="531813"/>
        </a:xfrm>
        <a:prstGeom prst="rect">
          <a:avLst/>
        </a:prstGeom>
      </xdr:spPr>
    </xdr:pic>
    <xdr:clientData/>
  </xdr:twoCellAnchor>
  <xdr:oneCellAnchor>
    <xdr:from>
      <xdr:col>0</xdr:col>
      <xdr:colOff>366413</xdr:colOff>
      <xdr:row>170</xdr:row>
      <xdr:rowOff>31562</xdr:rowOff>
    </xdr:from>
    <xdr:ext cx="623794" cy="581025"/>
    <xdr:pic>
      <xdr:nvPicPr>
        <xdr:cNvPr id="16" name="Picture 40">
          <a:extLst>
            <a:ext uri="{FF2B5EF4-FFF2-40B4-BE49-F238E27FC236}">
              <a16:creationId xmlns:a16="http://schemas.microsoft.com/office/drawing/2014/main" id="{6363A1A6-CF75-8C49-80AC-6E1544DA9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82" b="9482"/>
        <a:stretch/>
      </xdr:blipFill>
      <xdr:spPr>
        <a:xfrm>
          <a:off x="366413" y="26168162"/>
          <a:ext cx="623794" cy="581025"/>
        </a:xfrm>
        <a:prstGeom prst="rect">
          <a:avLst/>
        </a:prstGeom>
      </xdr:spPr>
    </xdr:pic>
    <xdr:clientData/>
  </xdr:oneCellAnchor>
  <xdr:oneCellAnchor>
    <xdr:from>
      <xdr:col>0</xdr:col>
      <xdr:colOff>364007</xdr:colOff>
      <xdr:row>180</xdr:row>
      <xdr:rowOff>36211</xdr:rowOff>
    </xdr:from>
    <xdr:ext cx="623794" cy="505498"/>
    <xdr:pic>
      <xdr:nvPicPr>
        <xdr:cNvPr id="17" name="Picture 40">
          <a:extLst>
            <a:ext uri="{FF2B5EF4-FFF2-40B4-BE49-F238E27FC236}">
              <a16:creationId xmlns:a16="http://schemas.microsoft.com/office/drawing/2014/main" id="{2E10E383-D868-1C48-9FEC-33F16DAC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82" b="9482"/>
        <a:stretch/>
      </xdr:blipFill>
      <xdr:spPr>
        <a:xfrm>
          <a:off x="364007" y="27709511"/>
          <a:ext cx="623794" cy="505498"/>
        </a:xfrm>
        <a:prstGeom prst="rect">
          <a:avLst/>
        </a:prstGeom>
      </xdr:spPr>
    </xdr:pic>
    <xdr:clientData/>
  </xdr:oneCellAnchor>
  <xdr:twoCellAnchor editAs="oneCell">
    <xdr:from>
      <xdr:col>0</xdr:col>
      <xdr:colOff>204611</xdr:colOff>
      <xdr:row>25</xdr:row>
      <xdr:rowOff>20885</xdr:rowOff>
    </xdr:from>
    <xdr:to>
      <xdr:col>0</xdr:col>
      <xdr:colOff>964028</xdr:colOff>
      <xdr:row>29</xdr:row>
      <xdr:rowOff>130048</xdr:rowOff>
    </xdr:to>
    <xdr:pic>
      <xdr:nvPicPr>
        <xdr:cNvPr id="18" name="Picture 39">
          <a:extLst>
            <a:ext uri="{FF2B5EF4-FFF2-40B4-BE49-F238E27FC236}">
              <a16:creationId xmlns:a16="http://schemas.microsoft.com/office/drawing/2014/main" id="{D368C202-19D2-6A4D-A3D8-E039C37C3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62" t="3596" r="18016" b="11323"/>
        <a:stretch/>
      </xdr:blipFill>
      <xdr:spPr>
        <a:xfrm>
          <a:off x="204611" y="3932485"/>
          <a:ext cx="759417" cy="718763"/>
        </a:xfrm>
        <a:prstGeom prst="rect">
          <a:avLst/>
        </a:prstGeom>
      </xdr:spPr>
    </xdr:pic>
    <xdr:clientData/>
  </xdr:twoCellAnchor>
  <xdr:twoCellAnchor editAs="oneCell">
    <xdr:from>
      <xdr:col>0</xdr:col>
      <xdr:colOff>353608</xdr:colOff>
      <xdr:row>184</xdr:row>
      <xdr:rowOff>37236</xdr:rowOff>
    </xdr:from>
    <xdr:to>
      <xdr:col>0</xdr:col>
      <xdr:colOff>959547</xdr:colOff>
      <xdr:row>188</xdr:row>
      <xdr:rowOff>18493</xdr:rowOff>
    </xdr:to>
    <xdr:pic>
      <xdr:nvPicPr>
        <xdr:cNvPr id="19" name="Picture 39">
          <a:extLst>
            <a:ext uri="{FF2B5EF4-FFF2-40B4-BE49-F238E27FC236}">
              <a16:creationId xmlns:a16="http://schemas.microsoft.com/office/drawing/2014/main" id="{F01B387D-26F0-4447-A5F0-F3436F91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1" r="2711"/>
        <a:stretch/>
      </xdr:blipFill>
      <xdr:spPr>
        <a:xfrm>
          <a:off x="353608" y="28370936"/>
          <a:ext cx="605939" cy="641657"/>
        </a:xfrm>
        <a:prstGeom prst="rect">
          <a:avLst/>
        </a:prstGeom>
      </xdr:spPr>
    </xdr:pic>
    <xdr:clientData/>
  </xdr:twoCellAnchor>
  <xdr:oneCellAnchor>
    <xdr:from>
      <xdr:col>0</xdr:col>
      <xdr:colOff>455708</xdr:colOff>
      <xdr:row>142</xdr:row>
      <xdr:rowOff>28221</xdr:rowOff>
    </xdr:from>
    <xdr:ext cx="559786" cy="539913"/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86E201C1-EA4E-8342-A649-2F6B7F3C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5" b="1775"/>
        <a:stretch/>
      </xdr:blipFill>
      <xdr:spPr>
        <a:xfrm>
          <a:off x="455708" y="21783321"/>
          <a:ext cx="559786" cy="539913"/>
        </a:xfrm>
        <a:prstGeom prst="rect">
          <a:avLst/>
        </a:prstGeom>
      </xdr:spPr>
    </xdr:pic>
    <xdr:clientData/>
  </xdr:oneCellAnchor>
  <xdr:oneCellAnchor>
    <xdr:from>
      <xdr:col>0</xdr:col>
      <xdr:colOff>343648</xdr:colOff>
      <xdr:row>153</xdr:row>
      <xdr:rowOff>37519</xdr:rowOff>
    </xdr:from>
    <xdr:ext cx="620548" cy="575069"/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C1B9C803-35EE-7B44-A8E8-6AEE5F46A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4" b="3664"/>
        <a:stretch/>
      </xdr:blipFill>
      <xdr:spPr>
        <a:xfrm>
          <a:off x="343648" y="23469019"/>
          <a:ext cx="620548" cy="575069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194</xdr:row>
      <xdr:rowOff>37351</xdr:rowOff>
    </xdr:from>
    <xdr:ext cx="611011" cy="582393"/>
    <xdr:pic>
      <xdr:nvPicPr>
        <xdr:cNvPr id="22" name="Picture 39">
          <a:extLst>
            <a:ext uri="{FF2B5EF4-FFF2-40B4-BE49-F238E27FC236}">
              <a16:creationId xmlns:a16="http://schemas.microsoft.com/office/drawing/2014/main" id="{72076733-1ECC-C547-B093-4DB3064B6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58588" y="30022051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376519</xdr:colOff>
      <xdr:row>199</xdr:row>
      <xdr:rowOff>32871</xdr:rowOff>
    </xdr:from>
    <xdr:ext cx="611011" cy="582393"/>
    <xdr:pic>
      <xdr:nvPicPr>
        <xdr:cNvPr id="23" name="Picture 39">
          <a:extLst>
            <a:ext uri="{FF2B5EF4-FFF2-40B4-BE49-F238E27FC236}">
              <a16:creationId xmlns:a16="http://schemas.microsoft.com/office/drawing/2014/main" id="{7EF1935F-2CAA-7B4D-8288-2175AAC5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76519" y="30843071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364566</xdr:colOff>
      <xdr:row>204</xdr:row>
      <xdr:rowOff>28388</xdr:rowOff>
    </xdr:from>
    <xdr:ext cx="611011" cy="582393"/>
    <xdr:pic>
      <xdr:nvPicPr>
        <xdr:cNvPr id="24" name="Picture 39">
          <a:extLst>
            <a:ext uri="{FF2B5EF4-FFF2-40B4-BE49-F238E27FC236}">
              <a16:creationId xmlns:a16="http://schemas.microsoft.com/office/drawing/2014/main" id="{08290827-97E2-6545-922C-1AAEE532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64566" y="31664088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209</xdr:row>
      <xdr:rowOff>22411</xdr:rowOff>
    </xdr:from>
    <xdr:ext cx="611011" cy="582393"/>
    <xdr:pic>
      <xdr:nvPicPr>
        <xdr:cNvPr id="25" name="Picture 39">
          <a:extLst>
            <a:ext uri="{FF2B5EF4-FFF2-40B4-BE49-F238E27FC236}">
              <a16:creationId xmlns:a16="http://schemas.microsoft.com/office/drawing/2014/main" id="{BCAC31D4-36A7-F341-AD74-9E5028929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58588" y="32483611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347963</xdr:colOff>
      <xdr:row>189</xdr:row>
      <xdr:rowOff>24952</xdr:rowOff>
    </xdr:from>
    <xdr:ext cx="611011" cy="582393"/>
    <xdr:pic>
      <xdr:nvPicPr>
        <xdr:cNvPr id="26" name="Picture 39">
          <a:extLst>
            <a:ext uri="{FF2B5EF4-FFF2-40B4-BE49-F238E27FC236}">
              <a16:creationId xmlns:a16="http://schemas.microsoft.com/office/drawing/2014/main" id="{A27F7103-4E09-B842-AD62-F9E1D4D0C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47963" y="29184152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201699</xdr:colOff>
      <xdr:row>214</xdr:row>
      <xdr:rowOff>30562</xdr:rowOff>
    </xdr:from>
    <xdr:ext cx="759978" cy="724383"/>
    <xdr:pic>
      <xdr:nvPicPr>
        <xdr:cNvPr id="27" name="Picture 39">
          <a:extLst>
            <a:ext uri="{FF2B5EF4-FFF2-40B4-BE49-F238E27FC236}">
              <a16:creationId xmlns:a16="http://schemas.microsoft.com/office/drawing/2014/main" id="{B624A0D8-56EB-934E-8A4D-549658EBD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1" b="2201"/>
        <a:stretch/>
      </xdr:blipFill>
      <xdr:spPr>
        <a:xfrm>
          <a:off x="201699" y="33317262"/>
          <a:ext cx="759978" cy="724383"/>
        </a:xfrm>
        <a:prstGeom prst="rect">
          <a:avLst/>
        </a:prstGeom>
      </xdr:spPr>
    </xdr:pic>
    <xdr:clientData/>
  </xdr:oneCellAnchor>
  <xdr:twoCellAnchor editAs="oneCell">
    <xdr:from>
      <xdr:col>0</xdr:col>
      <xdr:colOff>196643</xdr:colOff>
      <xdr:row>69</xdr:row>
      <xdr:rowOff>17972</xdr:rowOff>
    </xdr:from>
    <xdr:to>
      <xdr:col>0</xdr:col>
      <xdr:colOff>971594</xdr:colOff>
      <xdr:row>73</xdr:row>
      <xdr:rowOff>104588</xdr:rowOff>
    </xdr:to>
    <xdr:pic>
      <xdr:nvPicPr>
        <xdr:cNvPr id="28" name="Picture 59">
          <a:extLst>
            <a:ext uri="{FF2B5EF4-FFF2-40B4-BE49-F238E27FC236}">
              <a16:creationId xmlns:a16="http://schemas.microsoft.com/office/drawing/2014/main" id="{6FC39969-9ED0-2B49-AEAA-A7E697A2E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51" b="5851"/>
        <a:stretch/>
      </xdr:blipFill>
      <xdr:spPr bwMode="auto">
        <a:xfrm>
          <a:off x="196643" y="10647872"/>
          <a:ext cx="774951" cy="69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225778</xdr:colOff>
      <xdr:row>75</xdr:row>
      <xdr:rowOff>34657</xdr:rowOff>
    </xdr:from>
    <xdr:to>
      <xdr:col>0</xdr:col>
      <xdr:colOff>967113</xdr:colOff>
      <xdr:row>78</xdr:row>
      <xdr:rowOff>148165</xdr:rowOff>
    </xdr:to>
    <xdr:pic>
      <xdr:nvPicPr>
        <xdr:cNvPr id="29" name="Picture 59">
          <a:extLst>
            <a:ext uri="{FF2B5EF4-FFF2-40B4-BE49-F238E27FC236}">
              <a16:creationId xmlns:a16="http://schemas.microsoft.com/office/drawing/2014/main" id="{44C17F0A-686B-5445-89C0-90CD0E99B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51" b="5851"/>
        <a:stretch/>
      </xdr:blipFill>
      <xdr:spPr bwMode="auto">
        <a:xfrm>
          <a:off x="225778" y="11578957"/>
          <a:ext cx="741335" cy="57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226953</xdr:colOff>
      <xdr:row>80</xdr:row>
      <xdr:rowOff>26441</xdr:rowOff>
    </xdr:from>
    <xdr:to>
      <xdr:col>0</xdr:col>
      <xdr:colOff>955158</xdr:colOff>
      <xdr:row>84</xdr:row>
      <xdr:rowOff>74706</xdr:rowOff>
    </xdr:to>
    <xdr:pic>
      <xdr:nvPicPr>
        <xdr:cNvPr id="30" name="Picture 59">
          <a:extLst>
            <a:ext uri="{FF2B5EF4-FFF2-40B4-BE49-F238E27FC236}">
              <a16:creationId xmlns:a16="http://schemas.microsoft.com/office/drawing/2014/main" id="{A5C402E6-F518-F147-8D65-A7348C20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21" b="4221"/>
        <a:stretch/>
      </xdr:blipFill>
      <xdr:spPr bwMode="auto">
        <a:xfrm>
          <a:off x="226953" y="12332741"/>
          <a:ext cx="728205" cy="657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122418</xdr:colOff>
      <xdr:row>128</xdr:row>
      <xdr:rowOff>20927</xdr:rowOff>
    </xdr:from>
    <xdr:ext cx="512748" cy="494544"/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6E0B0461-5E7F-7A43-B1C4-16A0BB1C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5" b="1775"/>
        <a:stretch/>
      </xdr:blipFill>
      <xdr:spPr>
        <a:xfrm>
          <a:off x="122418" y="19642427"/>
          <a:ext cx="512748" cy="494544"/>
        </a:xfrm>
        <a:prstGeom prst="rect">
          <a:avLst/>
        </a:prstGeom>
      </xdr:spPr>
    </xdr:pic>
    <xdr:clientData/>
  </xdr:oneCellAnchor>
  <xdr:oneCellAnchor>
    <xdr:from>
      <xdr:col>0</xdr:col>
      <xdr:colOff>86863</xdr:colOff>
      <xdr:row>19</xdr:row>
      <xdr:rowOff>16453</xdr:rowOff>
    </xdr:from>
    <xdr:ext cx="875740" cy="775429"/>
    <xdr:pic>
      <xdr:nvPicPr>
        <xdr:cNvPr id="32" name="Picture 40">
          <a:extLst>
            <a:ext uri="{FF2B5EF4-FFF2-40B4-BE49-F238E27FC236}">
              <a16:creationId xmlns:a16="http://schemas.microsoft.com/office/drawing/2014/main" id="{1E7CDAB8-5A53-8B43-92DB-59CF6CB38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7" b="18577"/>
        <a:stretch/>
      </xdr:blipFill>
      <xdr:spPr>
        <a:xfrm>
          <a:off x="86863" y="2937453"/>
          <a:ext cx="875740" cy="775429"/>
        </a:xfrm>
        <a:prstGeom prst="rect">
          <a:avLst/>
        </a:prstGeom>
      </xdr:spPr>
    </xdr:pic>
    <xdr:clientData/>
  </xdr:oneCellAnchor>
  <xdr:oneCellAnchor>
    <xdr:from>
      <xdr:col>0</xdr:col>
      <xdr:colOff>379054</xdr:colOff>
      <xdr:row>220</xdr:row>
      <xdr:rowOff>26059</xdr:rowOff>
    </xdr:from>
    <xdr:ext cx="622005" cy="592872"/>
    <xdr:pic>
      <xdr:nvPicPr>
        <xdr:cNvPr id="33" name="Picture 39">
          <a:extLst>
            <a:ext uri="{FF2B5EF4-FFF2-40B4-BE49-F238E27FC236}">
              <a16:creationId xmlns:a16="http://schemas.microsoft.com/office/drawing/2014/main" id="{5C6302AE-E7BB-BA43-BDF4-2B84B3F1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79054" y="34252559"/>
          <a:ext cx="622005" cy="592872"/>
        </a:xfrm>
        <a:prstGeom prst="rect">
          <a:avLst/>
        </a:prstGeom>
      </xdr:spPr>
    </xdr:pic>
    <xdr:clientData/>
  </xdr:oneCellAnchor>
  <xdr:oneCellAnchor>
    <xdr:from>
      <xdr:col>0</xdr:col>
      <xdr:colOff>337219</xdr:colOff>
      <xdr:row>225</xdr:row>
      <xdr:rowOff>24584</xdr:rowOff>
    </xdr:from>
    <xdr:ext cx="611011" cy="582393"/>
    <xdr:pic>
      <xdr:nvPicPr>
        <xdr:cNvPr id="34" name="Picture 39">
          <a:extLst>
            <a:ext uri="{FF2B5EF4-FFF2-40B4-BE49-F238E27FC236}">
              <a16:creationId xmlns:a16="http://schemas.microsoft.com/office/drawing/2014/main" id="{025F8705-28CF-3C40-A36D-328DDF2A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37219" y="35013084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340207</xdr:colOff>
      <xdr:row>230</xdr:row>
      <xdr:rowOff>42513</xdr:rowOff>
    </xdr:from>
    <xdr:ext cx="611011" cy="582393"/>
    <xdr:pic>
      <xdr:nvPicPr>
        <xdr:cNvPr id="35" name="Picture 39">
          <a:extLst>
            <a:ext uri="{FF2B5EF4-FFF2-40B4-BE49-F238E27FC236}">
              <a16:creationId xmlns:a16="http://schemas.microsoft.com/office/drawing/2014/main" id="{3F3893CA-2B3E-AC4F-962D-EB21EBA1C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40207" y="35793013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321236</xdr:colOff>
      <xdr:row>235</xdr:row>
      <xdr:rowOff>37353</xdr:rowOff>
    </xdr:from>
    <xdr:ext cx="611011" cy="582393"/>
    <xdr:pic>
      <xdr:nvPicPr>
        <xdr:cNvPr id="36" name="Picture 39">
          <a:extLst>
            <a:ext uri="{FF2B5EF4-FFF2-40B4-BE49-F238E27FC236}">
              <a16:creationId xmlns:a16="http://schemas.microsoft.com/office/drawing/2014/main" id="{A5D0AB9E-A3D0-4246-9261-B58312E0B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" t="1119" r="-1223" b="3565"/>
        <a:stretch/>
      </xdr:blipFill>
      <xdr:spPr>
        <a:xfrm>
          <a:off x="321236" y="36549853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331695</xdr:colOff>
      <xdr:row>241</xdr:row>
      <xdr:rowOff>32870</xdr:rowOff>
    </xdr:from>
    <xdr:ext cx="611011" cy="582393"/>
    <xdr:pic>
      <xdr:nvPicPr>
        <xdr:cNvPr id="37" name="Picture 39">
          <a:extLst>
            <a:ext uri="{FF2B5EF4-FFF2-40B4-BE49-F238E27FC236}">
              <a16:creationId xmlns:a16="http://schemas.microsoft.com/office/drawing/2014/main" id="{FBF624F7-2F6B-094B-A442-E5B338A78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 b="2202"/>
        <a:stretch/>
      </xdr:blipFill>
      <xdr:spPr>
        <a:xfrm>
          <a:off x="331695" y="37459770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357095</xdr:colOff>
      <xdr:row>246</xdr:row>
      <xdr:rowOff>35858</xdr:rowOff>
    </xdr:from>
    <xdr:ext cx="611011" cy="582393"/>
    <xdr:pic>
      <xdr:nvPicPr>
        <xdr:cNvPr id="38" name="Picture 39">
          <a:extLst>
            <a:ext uri="{FF2B5EF4-FFF2-40B4-BE49-F238E27FC236}">
              <a16:creationId xmlns:a16="http://schemas.microsoft.com/office/drawing/2014/main" id="{7F115F3B-95D0-ED4B-9644-8EB58E13E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357095" y="38224758"/>
          <a:ext cx="611011" cy="582393"/>
        </a:xfrm>
        <a:prstGeom prst="rect">
          <a:avLst/>
        </a:prstGeom>
      </xdr:spPr>
    </xdr:pic>
    <xdr:clientData/>
  </xdr:oneCellAnchor>
  <xdr:oneCellAnchor>
    <xdr:from>
      <xdr:col>0</xdr:col>
      <xdr:colOff>403413</xdr:colOff>
      <xdr:row>252</xdr:row>
      <xdr:rowOff>52294</xdr:rowOff>
    </xdr:from>
    <xdr:ext cx="527633" cy="502920"/>
    <xdr:pic>
      <xdr:nvPicPr>
        <xdr:cNvPr id="39" name="Picture 39">
          <a:extLst>
            <a:ext uri="{FF2B5EF4-FFF2-40B4-BE49-F238E27FC236}">
              <a16:creationId xmlns:a16="http://schemas.microsoft.com/office/drawing/2014/main" id="{121452D7-D02E-184D-A1EC-505862DCEA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69" t="1954" r="8299" b="18522"/>
        <a:stretch/>
      </xdr:blipFill>
      <xdr:spPr>
        <a:xfrm>
          <a:off x="403413" y="39155594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428812</xdr:colOff>
      <xdr:row>257</xdr:row>
      <xdr:rowOff>32871</xdr:rowOff>
    </xdr:from>
    <xdr:ext cx="527633" cy="502920"/>
    <xdr:pic>
      <xdr:nvPicPr>
        <xdr:cNvPr id="40" name="Picture 39">
          <a:extLst>
            <a:ext uri="{FF2B5EF4-FFF2-40B4-BE49-F238E27FC236}">
              <a16:creationId xmlns:a16="http://schemas.microsoft.com/office/drawing/2014/main" id="{40363601-256B-AC47-A3C7-A4198BD6A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83" t="2474" r="17366" b="34759"/>
        <a:stretch/>
      </xdr:blipFill>
      <xdr:spPr>
        <a:xfrm>
          <a:off x="428812" y="39885471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446742</xdr:colOff>
      <xdr:row>262</xdr:row>
      <xdr:rowOff>28388</xdr:rowOff>
    </xdr:from>
    <xdr:ext cx="527633" cy="502920"/>
    <xdr:pic>
      <xdr:nvPicPr>
        <xdr:cNvPr id="41" name="Picture 39">
          <a:extLst>
            <a:ext uri="{FF2B5EF4-FFF2-40B4-BE49-F238E27FC236}">
              <a16:creationId xmlns:a16="http://schemas.microsoft.com/office/drawing/2014/main" id="{0C14856A-F1F5-234A-BFCF-8880A3B65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" b="2463"/>
        <a:stretch/>
      </xdr:blipFill>
      <xdr:spPr>
        <a:xfrm>
          <a:off x="446742" y="40642988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427318</xdr:colOff>
      <xdr:row>267</xdr:row>
      <xdr:rowOff>31377</xdr:rowOff>
    </xdr:from>
    <xdr:ext cx="527633" cy="502920"/>
    <xdr:pic>
      <xdr:nvPicPr>
        <xdr:cNvPr id="42" name="Picture 39">
          <a:extLst>
            <a:ext uri="{FF2B5EF4-FFF2-40B4-BE49-F238E27FC236}">
              <a16:creationId xmlns:a16="http://schemas.microsoft.com/office/drawing/2014/main" id="{67218BE5-27D4-9749-A619-F0942CD9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427318" y="41407977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451225</xdr:colOff>
      <xdr:row>272</xdr:row>
      <xdr:rowOff>25399</xdr:rowOff>
    </xdr:from>
    <xdr:ext cx="527633" cy="502920"/>
    <xdr:pic>
      <xdr:nvPicPr>
        <xdr:cNvPr id="43" name="Picture 39">
          <a:extLst>
            <a:ext uri="{FF2B5EF4-FFF2-40B4-BE49-F238E27FC236}">
              <a16:creationId xmlns:a16="http://schemas.microsoft.com/office/drawing/2014/main" id="{B89F37F1-AD05-ED4B-BE6F-791EEABA0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451225" y="42163999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218722</xdr:colOff>
      <xdr:row>42</xdr:row>
      <xdr:rowOff>34364</xdr:rowOff>
    </xdr:from>
    <xdr:ext cx="761629" cy="593579"/>
    <xdr:pic>
      <xdr:nvPicPr>
        <xdr:cNvPr id="44" name="Picture 39">
          <a:extLst>
            <a:ext uri="{FF2B5EF4-FFF2-40B4-BE49-F238E27FC236}">
              <a16:creationId xmlns:a16="http://schemas.microsoft.com/office/drawing/2014/main" id="{84E660BD-F835-394E-B699-69B6CBAFF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218722" y="6549464"/>
          <a:ext cx="761629" cy="593579"/>
        </a:xfrm>
        <a:prstGeom prst="rect">
          <a:avLst/>
        </a:prstGeom>
      </xdr:spPr>
    </xdr:pic>
    <xdr:clientData/>
  </xdr:oneCellAnchor>
  <xdr:oneCellAnchor>
    <xdr:from>
      <xdr:col>0</xdr:col>
      <xdr:colOff>466167</xdr:colOff>
      <xdr:row>277</xdr:row>
      <xdr:rowOff>32870</xdr:rowOff>
    </xdr:from>
    <xdr:ext cx="527633" cy="502920"/>
    <xdr:pic>
      <xdr:nvPicPr>
        <xdr:cNvPr id="45" name="Picture 39">
          <a:extLst>
            <a:ext uri="{FF2B5EF4-FFF2-40B4-BE49-F238E27FC236}">
              <a16:creationId xmlns:a16="http://schemas.microsoft.com/office/drawing/2014/main" id="{5EB46BA3-C6BF-D643-AFE2-17CEEFD8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466167" y="42933470"/>
          <a:ext cx="527633" cy="502920"/>
        </a:xfrm>
        <a:prstGeom prst="rect">
          <a:avLst/>
        </a:prstGeom>
      </xdr:spPr>
    </xdr:pic>
    <xdr:clientData/>
  </xdr:oneCellAnchor>
  <xdr:oneCellAnchor>
    <xdr:from>
      <xdr:col>0</xdr:col>
      <xdr:colOff>428619</xdr:colOff>
      <xdr:row>287</xdr:row>
      <xdr:rowOff>127001</xdr:rowOff>
    </xdr:from>
    <xdr:ext cx="535087" cy="444087"/>
    <xdr:pic>
      <xdr:nvPicPr>
        <xdr:cNvPr id="46" name="Picture 39">
          <a:extLst>
            <a:ext uri="{FF2B5EF4-FFF2-40B4-BE49-F238E27FC236}">
              <a16:creationId xmlns:a16="http://schemas.microsoft.com/office/drawing/2014/main" id="{A1D08249-63F3-E048-B3DE-FCD94D222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88" r="5769" b="2342"/>
        <a:stretch/>
      </xdr:blipFill>
      <xdr:spPr>
        <a:xfrm>
          <a:off x="428619" y="44551601"/>
          <a:ext cx="535087" cy="444087"/>
        </a:xfrm>
        <a:prstGeom prst="rect">
          <a:avLst/>
        </a:prstGeom>
      </xdr:spPr>
    </xdr:pic>
    <xdr:clientData/>
  </xdr:oneCellAnchor>
  <xdr:oneCellAnchor>
    <xdr:from>
      <xdr:col>0</xdr:col>
      <xdr:colOff>433294</xdr:colOff>
      <xdr:row>284</xdr:row>
      <xdr:rowOff>34177</xdr:rowOff>
    </xdr:from>
    <xdr:ext cx="512554" cy="488547"/>
    <xdr:pic>
      <xdr:nvPicPr>
        <xdr:cNvPr id="47" name="Picture 39">
          <a:extLst>
            <a:ext uri="{FF2B5EF4-FFF2-40B4-BE49-F238E27FC236}">
              <a16:creationId xmlns:a16="http://schemas.microsoft.com/office/drawing/2014/main" id="{1C289F96-A3F4-4A49-A4AA-1DFAB48B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433294" y="44001577"/>
          <a:ext cx="512554" cy="488547"/>
        </a:xfrm>
        <a:prstGeom prst="rect">
          <a:avLst/>
        </a:prstGeom>
      </xdr:spPr>
    </xdr:pic>
    <xdr:clientData/>
  </xdr:oneCellAnchor>
  <xdr:oneCellAnchor>
    <xdr:from>
      <xdr:col>0</xdr:col>
      <xdr:colOff>217451</xdr:colOff>
      <xdr:row>292</xdr:row>
      <xdr:rowOff>18022</xdr:rowOff>
    </xdr:from>
    <xdr:ext cx="779759" cy="743978"/>
    <xdr:pic>
      <xdr:nvPicPr>
        <xdr:cNvPr id="48" name="Picture 39">
          <a:extLst>
            <a:ext uri="{FF2B5EF4-FFF2-40B4-BE49-F238E27FC236}">
              <a16:creationId xmlns:a16="http://schemas.microsoft.com/office/drawing/2014/main" id="{2134FC06-4FEF-364C-8530-2593ADE1D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7" b="2122"/>
        <a:stretch/>
      </xdr:blipFill>
      <xdr:spPr>
        <a:xfrm>
          <a:off x="217451" y="45204622"/>
          <a:ext cx="779759" cy="743978"/>
        </a:xfrm>
        <a:prstGeom prst="rect">
          <a:avLst/>
        </a:prstGeom>
      </xdr:spPr>
    </xdr:pic>
    <xdr:clientData/>
  </xdr:oneCellAnchor>
  <xdr:twoCellAnchor editAs="oneCell">
    <xdr:from>
      <xdr:col>0</xdr:col>
      <xdr:colOff>261471</xdr:colOff>
      <xdr:row>37</xdr:row>
      <xdr:rowOff>7470</xdr:rowOff>
    </xdr:from>
    <xdr:to>
      <xdr:col>0</xdr:col>
      <xdr:colOff>991948</xdr:colOff>
      <xdr:row>41</xdr:row>
      <xdr:rowOff>59764</xdr:rowOff>
    </xdr:to>
    <xdr:pic>
      <xdr:nvPicPr>
        <xdr:cNvPr id="49" name="Picture 16">
          <a:extLst>
            <a:ext uri="{FF2B5EF4-FFF2-40B4-BE49-F238E27FC236}">
              <a16:creationId xmlns:a16="http://schemas.microsoft.com/office/drawing/2014/main" id="{CA37538A-523B-1540-911D-5FE54011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1471" y="5760570"/>
          <a:ext cx="730477" cy="66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440766</xdr:colOff>
      <xdr:row>132</xdr:row>
      <xdr:rowOff>28221</xdr:rowOff>
    </xdr:from>
    <xdr:ext cx="559786" cy="539913"/>
    <xdr:pic>
      <xdr:nvPicPr>
        <xdr:cNvPr id="50" name="รูปภาพ 49">
          <a:extLst>
            <a:ext uri="{FF2B5EF4-FFF2-40B4-BE49-F238E27FC236}">
              <a16:creationId xmlns:a16="http://schemas.microsoft.com/office/drawing/2014/main" id="{CB67B604-1762-1145-B5B7-803A89268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5" b="1775"/>
        <a:stretch/>
      </xdr:blipFill>
      <xdr:spPr>
        <a:xfrm>
          <a:off x="440766" y="20259321"/>
          <a:ext cx="559786" cy="539913"/>
        </a:xfrm>
        <a:prstGeom prst="rect">
          <a:avLst/>
        </a:prstGeom>
      </xdr:spPr>
    </xdr:pic>
    <xdr:clientData/>
  </xdr:oneCellAnchor>
  <xdr:oneCellAnchor>
    <xdr:from>
      <xdr:col>0</xdr:col>
      <xdr:colOff>343648</xdr:colOff>
      <xdr:row>147</xdr:row>
      <xdr:rowOff>37519</xdr:rowOff>
    </xdr:from>
    <xdr:ext cx="620548" cy="575069"/>
    <xdr:pic>
      <xdr:nvPicPr>
        <xdr:cNvPr id="51" name="รูปภาพ 50">
          <a:extLst>
            <a:ext uri="{FF2B5EF4-FFF2-40B4-BE49-F238E27FC236}">
              <a16:creationId xmlns:a16="http://schemas.microsoft.com/office/drawing/2014/main" id="{B95DDE56-3051-924C-9D46-CA74104D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4" b="3664"/>
        <a:stretch/>
      </xdr:blipFill>
      <xdr:spPr>
        <a:xfrm>
          <a:off x="343648" y="22554619"/>
          <a:ext cx="620548" cy="575069"/>
        </a:xfrm>
        <a:prstGeom prst="rect">
          <a:avLst/>
        </a:prstGeom>
      </xdr:spPr>
    </xdr:pic>
    <xdr:clientData/>
  </xdr:oneCellAnchor>
  <xdr:oneCellAnchor>
    <xdr:from>
      <xdr:col>0</xdr:col>
      <xdr:colOff>227218</xdr:colOff>
      <xdr:row>63</xdr:row>
      <xdr:rowOff>53021</xdr:rowOff>
    </xdr:from>
    <xdr:ext cx="738853" cy="645480"/>
    <xdr:pic>
      <xdr:nvPicPr>
        <xdr:cNvPr id="52" name="Picture 59">
          <a:extLst>
            <a:ext uri="{FF2B5EF4-FFF2-40B4-BE49-F238E27FC236}">
              <a16:creationId xmlns:a16="http://schemas.microsoft.com/office/drawing/2014/main" id="{F65BC436-2A82-B04A-AB09-3A0BCF0B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99" b="8299"/>
        <a:stretch/>
      </xdr:blipFill>
      <xdr:spPr bwMode="auto">
        <a:xfrm>
          <a:off x="227218" y="9768521"/>
          <a:ext cx="738853" cy="645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113880</xdr:colOff>
      <xdr:row>298</xdr:row>
      <xdr:rowOff>33873</xdr:rowOff>
    </xdr:from>
    <xdr:ext cx="864768" cy="787891"/>
    <xdr:pic>
      <xdr:nvPicPr>
        <xdr:cNvPr id="53" name="Picture 39">
          <a:extLst>
            <a:ext uri="{FF2B5EF4-FFF2-40B4-BE49-F238E27FC236}">
              <a16:creationId xmlns:a16="http://schemas.microsoft.com/office/drawing/2014/main" id="{7937BE1E-D11E-1649-956A-164F9599C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18" t="11048" r="7148" b="13756"/>
        <a:stretch/>
      </xdr:blipFill>
      <xdr:spPr>
        <a:xfrm>
          <a:off x="113880" y="46134873"/>
          <a:ext cx="864768" cy="787891"/>
        </a:xfrm>
        <a:prstGeom prst="rect">
          <a:avLst/>
        </a:prstGeom>
      </xdr:spPr>
    </xdr:pic>
    <xdr:clientData/>
  </xdr:oneCellAnchor>
  <xdr:twoCellAnchor editAs="oneCell">
    <xdr:from>
      <xdr:col>0</xdr:col>
      <xdr:colOff>112059</xdr:colOff>
      <xdr:row>305</xdr:row>
      <xdr:rowOff>35007</xdr:rowOff>
    </xdr:from>
    <xdr:to>
      <xdr:col>0</xdr:col>
      <xdr:colOff>971157</xdr:colOff>
      <xdr:row>309</xdr:row>
      <xdr:rowOff>134472</xdr:rowOff>
    </xdr:to>
    <xdr:pic>
      <xdr:nvPicPr>
        <xdr:cNvPr id="54" name="Picture 23">
          <a:extLst>
            <a:ext uri="{FF2B5EF4-FFF2-40B4-BE49-F238E27FC236}">
              <a16:creationId xmlns:a16="http://schemas.microsoft.com/office/drawing/2014/main" id="{A8471A25-E248-BD46-BF12-4865EF7067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590"/>
        <a:stretch/>
      </xdr:blipFill>
      <xdr:spPr bwMode="auto">
        <a:xfrm>
          <a:off x="112059" y="47202807"/>
          <a:ext cx="859098" cy="709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124557</xdr:colOff>
      <xdr:row>311</xdr:row>
      <xdr:rowOff>35532</xdr:rowOff>
    </xdr:from>
    <xdr:to>
      <xdr:col>0</xdr:col>
      <xdr:colOff>955265</xdr:colOff>
      <xdr:row>316</xdr:row>
      <xdr:rowOff>97117</xdr:rowOff>
    </xdr:to>
    <xdr:pic>
      <xdr:nvPicPr>
        <xdr:cNvPr id="55" name="รูปภาพ 54">
          <a:extLst>
            <a:ext uri="{FF2B5EF4-FFF2-40B4-BE49-F238E27FC236}">
              <a16:creationId xmlns:a16="http://schemas.microsoft.com/office/drawing/2014/main" id="{4AAC75C7-7FF2-B74D-A6B9-CA3F83EBA6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8" t="2170" r="11842" b="19532"/>
        <a:stretch/>
      </xdr:blipFill>
      <xdr:spPr>
        <a:xfrm>
          <a:off x="124557" y="48117732"/>
          <a:ext cx="830708" cy="823585"/>
        </a:xfrm>
        <a:prstGeom prst="rect">
          <a:avLst/>
        </a:prstGeom>
      </xdr:spPr>
    </xdr:pic>
    <xdr:clientData/>
  </xdr:twoCellAnchor>
  <xdr:twoCellAnchor editAs="oneCell">
    <xdr:from>
      <xdr:col>0</xdr:col>
      <xdr:colOff>127680</xdr:colOff>
      <xdr:row>319</xdr:row>
      <xdr:rowOff>30166</xdr:rowOff>
    </xdr:from>
    <xdr:to>
      <xdr:col>0</xdr:col>
      <xdr:colOff>962320</xdr:colOff>
      <xdr:row>324</xdr:row>
      <xdr:rowOff>89646</xdr:rowOff>
    </xdr:to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BBC00661-C6D8-A442-9F6D-F278CF35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680" y="49331566"/>
          <a:ext cx="834640" cy="821480"/>
        </a:xfrm>
        <a:prstGeom prst="rect">
          <a:avLst/>
        </a:prstGeom>
      </xdr:spPr>
    </xdr:pic>
    <xdr:clientData/>
  </xdr:twoCellAnchor>
  <xdr:oneCellAnchor>
    <xdr:from>
      <xdr:col>0</xdr:col>
      <xdr:colOff>149412</xdr:colOff>
      <xdr:row>326</xdr:row>
      <xdr:rowOff>30167</xdr:rowOff>
    </xdr:from>
    <xdr:ext cx="812907" cy="812907"/>
    <xdr:pic>
      <xdr:nvPicPr>
        <xdr:cNvPr id="57" name="รูปภาพ 56">
          <a:extLst>
            <a:ext uri="{FF2B5EF4-FFF2-40B4-BE49-F238E27FC236}">
              <a16:creationId xmlns:a16="http://schemas.microsoft.com/office/drawing/2014/main" id="{5AFA2FB3-74E7-A04E-8F32-14EEFA455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412" y="50398367"/>
          <a:ext cx="812907" cy="812907"/>
        </a:xfrm>
        <a:prstGeom prst="rect">
          <a:avLst/>
        </a:prstGeom>
      </xdr:spPr>
    </xdr:pic>
    <xdr:clientData/>
  </xdr:oneCellAnchor>
  <xdr:twoCellAnchor editAs="oneCell">
    <xdr:from>
      <xdr:col>0</xdr:col>
      <xdr:colOff>361139</xdr:colOff>
      <xdr:row>116</xdr:row>
      <xdr:rowOff>25577</xdr:rowOff>
    </xdr:from>
    <xdr:to>
      <xdr:col>0</xdr:col>
      <xdr:colOff>963737</xdr:colOff>
      <xdr:row>119</xdr:row>
      <xdr:rowOff>141111</xdr:rowOff>
    </xdr:to>
    <xdr:pic>
      <xdr:nvPicPr>
        <xdr:cNvPr id="58" name="รูปภาพ 57">
          <a:extLst>
            <a:ext uri="{FF2B5EF4-FFF2-40B4-BE49-F238E27FC236}">
              <a16:creationId xmlns:a16="http://schemas.microsoft.com/office/drawing/2014/main" id="{E5797999-971D-3B41-839E-BEB0FFE0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7" b="3167"/>
        <a:stretch/>
      </xdr:blipFill>
      <xdr:spPr>
        <a:xfrm>
          <a:off x="361139" y="17818277"/>
          <a:ext cx="602598" cy="572734"/>
        </a:xfrm>
        <a:prstGeom prst="rect">
          <a:avLst/>
        </a:prstGeom>
      </xdr:spPr>
    </xdr:pic>
    <xdr:clientData/>
  </xdr:twoCellAnchor>
  <xdr:twoCellAnchor editAs="oneCell">
    <xdr:from>
      <xdr:col>0</xdr:col>
      <xdr:colOff>388056</xdr:colOff>
      <xdr:row>96</xdr:row>
      <xdr:rowOff>18520</xdr:rowOff>
    </xdr:from>
    <xdr:to>
      <xdr:col>0</xdr:col>
      <xdr:colOff>983145</xdr:colOff>
      <xdr:row>100</xdr:row>
      <xdr:rowOff>10809</xdr:rowOff>
    </xdr:to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9F42B9A6-ECD5-9C42-A789-E13C24CF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8056" y="14763220"/>
          <a:ext cx="595089" cy="601889"/>
        </a:xfrm>
        <a:prstGeom prst="rect">
          <a:avLst/>
        </a:prstGeom>
      </xdr:spPr>
    </xdr:pic>
    <xdr:clientData/>
  </xdr:twoCellAnchor>
  <xdr:oneCellAnchor>
    <xdr:from>
      <xdr:col>0</xdr:col>
      <xdr:colOff>194236</xdr:colOff>
      <xdr:row>333</xdr:row>
      <xdr:rowOff>26561</xdr:rowOff>
    </xdr:from>
    <xdr:ext cx="768540" cy="670277"/>
    <xdr:pic>
      <xdr:nvPicPr>
        <xdr:cNvPr id="60" name="รูปภาพ 59">
          <a:extLst>
            <a:ext uri="{FF2B5EF4-FFF2-40B4-BE49-F238E27FC236}">
              <a16:creationId xmlns:a16="http://schemas.microsoft.com/office/drawing/2014/main" id="{272525E1-1A96-4847-B2A6-82113592DD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26" t="22634" r="21800" b="36724"/>
        <a:stretch/>
      </xdr:blipFill>
      <xdr:spPr>
        <a:xfrm>
          <a:off x="194236" y="51461561"/>
          <a:ext cx="768540" cy="670277"/>
        </a:xfrm>
        <a:prstGeom prst="rect">
          <a:avLst/>
        </a:prstGeom>
      </xdr:spPr>
    </xdr:pic>
    <xdr:clientData/>
  </xdr:oneCellAnchor>
  <xdr:twoCellAnchor editAs="oneCell">
    <xdr:from>
      <xdr:col>0</xdr:col>
      <xdr:colOff>231588</xdr:colOff>
      <xdr:row>85</xdr:row>
      <xdr:rowOff>25691</xdr:rowOff>
    </xdr:from>
    <xdr:to>
      <xdr:col>0</xdr:col>
      <xdr:colOff>964307</xdr:colOff>
      <xdr:row>89</xdr:row>
      <xdr:rowOff>44823</xdr:rowOff>
    </xdr:to>
    <xdr:pic>
      <xdr:nvPicPr>
        <xdr:cNvPr id="61" name="รูปภาพ 60">
          <a:extLst>
            <a:ext uri="{FF2B5EF4-FFF2-40B4-BE49-F238E27FC236}">
              <a16:creationId xmlns:a16="http://schemas.microsoft.com/office/drawing/2014/main" id="{90E44EE4-5757-7547-B570-2A12B00ED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37" t="-2" r="-1" b="21041"/>
        <a:stretch/>
      </xdr:blipFill>
      <xdr:spPr>
        <a:xfrm>
          <a:off x="231588" y="13093991"/>
          <a:ext cx="732719" cy="628732"/>
        </a:xfrm>
        <a:prstGeom prst="rect">
          <a:avLst/>
        </a:prstGeom>
      </xdr:spPr>
    </xdr:pic>
    <xdr:clientData/>
  </xdr:twoCellAnchor>
  <xdr:oneCellAnchor>
    <xdr:from>
      <xdr:col>0</xdr:col>
      <xdr:colOff>289277</xdr:colOff>
      <xdr:row>339</xdr:row>
      <xdr:rowOff>28223</xdr:rowOff>
    </xdr:from>
    <xdr:ext cx="657311" cy="670277"/>
    <xdr:pic>
      <xdr:nvPicPr>
        <xdr:cNvPr id="62" name="รูปภาพ 61">
          <a:extLst>
            <a:ext uri="{FF2B5EF4-FFF2-40B4-BE49-F238E27FC236}">
              <a16:creationId xmlns:a16="http://schemas.microsoft.com/office/drawing/2014/main" id="{5207CB45-4BAC-9E4B-B395-B24D0EE23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" r="967"/>
        <a:stretch/>
      </xdr:blipFill>
      <xdr:spPr>
        <a:xfrm>
          <a:off x="289277" y="52377623"/>
          <a:ext cx="657311" cy="670277"/>
        </a:xfrm>
        <a:prstGeom prst="rect">
          <a:avLst/>
        </a:prstGeom>
      </xdr:spPr>
    </xdr:pic>
    <xdr:clientData/>
  </xdr:oneCellAnchor>
  <xdr:oneCellAnchor>
    <xdr:from>
      <xdr:col>1</xdr:col>
      <xdr:colOff>77611</xdr:colOff>
      <xdr:row>314</xdr:row>
      <xdr:rowOff>35278</xdr:rowOff>
    </xdr:from>
    <xdr:ext cx="546312" cy="520724"/>
    <xdr:pic>
      <xdr:nvPicPr>
        <xdr:cNvPr id="63" name="Picture 39">
          <a:extLst>
            <a:ext uri="{FF2B5EF4-FFF2-40B4-BE49-F238E27FC236}">
              <a16:creationId xmlns:a16="http://schemas.microsoft.com/office/drawing/2014/main" id="{43C44741-717C-3E4F-AAFA-1B74BC78B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1093611" y="48574678"/>
          <a:ext cx="546312" cy="520724"/>
        </a:xfrm>
        <a:prstGeom prst="rect">
          <a:avLst/>
        </a:prstGeom>
      </xdr:spPr>
    </xdr:pic>
    <xdr:clientData/>
  </xdr:oneCellAnchor>
  <xdr:oneCellAnchor>
    <xdr:from>
      <xdr:col>0</xdr:col>
      <xdr:colOff>246530</xdr:colOff>
      <xdr:row>13</xdr:row>
      <xdr:rowOff>25014</xdr:rowOff>
    </xdr:from>
    <xdr:ext cx="731692" cy="701817"/>
    <xdr:pic>
      <xdr:nvPicPr>
        <xdr:cNvPr id="64" name="Picture 59">
          <a:extLst>
            <a:ext uri="{FF2B5EF4-FFF2-40B4-BE49-F238E27FC236}">
              <a16:creationId xmlns:a16="http://schemas.microsoft.com/office/drawing/2014/main" id="{7AA7AE4F-4C04-6F43-9200-7CDC95BF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99" b="8299"/>
        <a:stretch/>
      </xdr:blipFill>
      <xdr:spPr bwMode="auto">
        <a:xfrm>
          <a:off x="246530" y="2031614"/>
          <a:ext cx="731692" cy="701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283881</xdr:colOff>
      <xdr:row>91</xdr:row>
      <xdr:rowOff>22452</xdr:rowOff>
    </xdr:from>
    <xdr:ext cx="693823" cy="605077"/>
    <xdr:pic>
      <xdr:nvPicPr>
        <xdr:cNvPr id="65" name="รูปภาพ 66">
          <a:extLst>
            <a:ext uri="{FF2B5EF4-FFF2-40B4-BE49-F238E27FC236}">
              <a16:creationId xmlns:a16="http://schemas.microsoft.com/office/drawing/2014/main" id="{D08C98F4-6474-9347-8709-24FCD1808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504"/>
        <a:stretch/>
      </xdr:blipFill>
      <xdr:spPr>
        <a:xfrm>
          <a:off x="283881" y="14005152"/>
          <a:ext cx="693823" cy="605077"/>
        </a:xfrm>
        <a:prstGeom prst="rect">
          <a:avLst/>
        </a:prstGeom>
      </xdr:spPr>
    </xdr:pic>
    <xdr:clientData/>
  </xdr:oneCellAnchor>
  <xdr:oneCellAnchor>
    <xdr:from>
      <xdr:col>0</xdr:col>
      <xdr:colOff>239889</xdr:colOff>
      <xdr:row>350</xdr:row>
      <xdr:rowOff>56445</xdr:rowOff>
    </xdr:from>
    <xdr:ext cx="657311" cy="599722"/>
    <xdr:pic>
      <xdr:nvPicPr>
        <xdr:cNvPr id="66" name="รูปภาพ 65">
          <a:extLst>
            <a:ext uri="{FF2B5EF4-FFF2-40B4-BE49-F238E27FC236}">
              <a16:creationId xmlns:a16="http://schemas.microsoft.com/office/drawing/2014/main" id="{B79848EB-5BB5-5E43-91C9-9E2E4975D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" t="12121" r="4440" b="2020"/>
        <a:stretch>
          <a:fillRect/>
        </a:stretch>
      </xdr:blipFill>
      <xdr:spPr>
        <a:xfrm>
          <a:off x="239889" y="54082245"/>
          <a:ext cx="657311" cy="599722"/>
        </a:xfrm>
        <a:prstGeom prst="rect">
          <a:avLst/>
        </a:prstGeom>
      </xdr:spPr>
    </xdr:pic>
    <xdr:clientData/>
  </xdr:oneCellAnchor>
  <xdr:oneCellAnchor>
    <xdr:from>
      <xdr:col>0</xdr:col>
      <xdr:colOff>99280</xdr:colOff>
      <xdr:row>356</xdr:row>
      <xdr:rowOff>79374</xdr:rowOff>
    </xdr:from>
    <xdr:ext cx="837443" cy="730251"/>
    <xdr:pic>
      <xdr:nvPicPr>
        <xdr:cNvPr id="67" name="รูปภาพ 66">
          <a:extLst>
            <a:ext uri="{FF2B5EF4-FFF2-40B4-BE49-F238E27FC236}">
              <a16:creationId xmlns:a16="http://schemas.microsoft.com/office/drawing/2014/main" id="{876775C5-BC57-104C-93AE-2B755A608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" r="8453" b="25362"/>
        <a:stretch>
          <a:fillRect/>
        </a:stretch>
      </xdr:blipFill>
      <xdr:spPr>
        <a:xfrm>
          <a:off x="99280" y="55019574"/>
          <a:ext cx="837443" cy="730251"/>
        </a:xfrm>
        <a:prstGeom prst="rect">
          <a:avLst/>
        </a:prstGeom>
      </xdr:spPr>
    </xdr:pic>
    <xdr:clientData/>
  </xdr:oneCellAnchor>
  <xdr:oneCellAnchor>
    <xdr:from>
      <xdr:col>0</xdr:col>
      <xdr:colOff>189943</xdr:colOff>
      <xdr:row>363</xdr:row>
      <xdr:rowOff>53621</xdr:rowOff>
    </xdr:from>
    <xdr:ext cx="809123" cy="705556"/>
    <xdr:pic>
      <xdr:nvPicPr>
        <xdr:cNvPr id="68" name="รูปภาพ 67">
          <a:extLst>
            <a:ext uri="{FF2B5EF4-FFF2-40B4-BE49-F238E27FC236}">
              <a16:creationId xmlns:a16="http://schemas.microsoft.com/office/drawing/2014/main" id="{F505F747-B64E-2B4C-A53F-00CECAE85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0" b="6400"/>
        <a:stretch/>
      </xdr:blipFill>
      <xdr:spPr>
        <a:xfrm>
          <a:off x="189943" y="56060621"/>
          <a:ext cx="809123" cy="705556"/>
        </a:xfrm>
        <a:prstGeom prst="rect">
          <a:avLst/>
        </a:prstGeom>
      </xdr:spPr>
    </xdr:pic>
    <xdr:clientData/>
  </xdr:oneCellAnchor>
  <xdr:oneCellAnchor>
    <xdr:from>
      <xdr:col>0</xdr:col>
      <xdr:colOff>113880</xdr:colOff>
      <xdr:row>369</xdr:row>
      <xdr:rowOff>33873</xdr:rowOff>
    </xdr:from>
    <xdr:ext cx="864768" cy="787891"/>
    <xdr:pic>
      <xdr:nvPicPr>
        <xdr:cNvPr id="69" name="Picture 39">
          <a:extLst>
            <a:ext uri="{FF2B5EF4-FFF2-40B4-BE49-F238E27FC236}">
              <a16:creationId xmlns:a16="http://schemas.microsoft.com/office/drawing/2014/main" id="{666C2FBC-796A-D44F-BFA6-8679EACB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45" b="4445"/>
        <a:stretch/>
      </xdr:blipFill>
      <xdr:spPr>
        <a:xfrm>
          <a:off x="113880" y="56955273"/>
          <a:ext cx="864768" cy="787891"/>
        </a:xfrm>
        <a:prstGeom prst="rect">
          <a:avLst/>
        </a:prstGeom>
      </xdr:spPr>
    </xdr:pic>
    <xdr:clientData/>
  </xdr:oneCellAnchor>
  <xdr:twoCellAnchor editAs="oneCell">
    <xdr:from>
      <xdr:col>1</xdr:col>
      <xdr:colOff>90249</xdr:colOff>
      <xdr:row>44</xdr:row>
      <xdr:rowOff>93634</xdr:rowOff>
    </xdr:from>
    <xdr:to>
      <xdr:col>2</xdr:col>
      <xdr:colOff>91722</xdr:colOff>
      <xdr:row>48</xdr:row>
      <xdr:rowOff>70620</xdr:rowOff>
    </xdr:to>
    <xdr:pic>
      <xdr:nvPicPr>
        <xdr:cNvPr id="70" name="Picture 31">
          <a:extLst>
            <a:ext uri="{FF2B5EF4-FFF2-40B4-BE49-F238E27FC236}">
              <a16:creationId xmlns:a16="http://schemas.microsoft.com/office/drawing/2014/main" id="{3977A1C5-32EA-7642-9628-F4FE1F5C6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06249" y="6913534"/>
          <a:ext cx="572973" cy="586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77611</xdr:colOff>
      <xdr:row>321</xdr:row>
      <xdr:rowOff>35278</xdr:rowOff>
    </xdr:from>
    <xdr:ext cx="546312" cy="520724"/>
    <xdr:pic>
      <xdr:nvPicPr>
        <xdr:cNvPr id="71" name="Picture 39">
          <a:extLst>
            <a:ext uri="{FF2B5EF4-FFF2-40B4-BE49-F238E27FC236}">
              <a16:creationId xmlns:a16="http://schemas.microsoft.com/office/drawing/2014/main" id="{54A70A6D-22ED-EC47-A805-47C3FDBD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2" b="2342"/>
        <a:stretch/>
      </xdr:blipFill>
      <xdr:spPr>
        <a:xfrm>
          <a:off x="1093611" y="49641478"/>
          <a:ext cx="546312" cy="520724"/>
        </a:xfrm>
        <a:prstGeom prst="rect">
          <a:avLst/>
        </a:prstGeom>
      </xdr:spPr>
    </xdr:pic>
    <xdr:clientData/>
  </xdr:oneCellAnchor>
  <xdr:oneCellAnchor>
    <xdr:from>
      <xdr:col>0</xdr:col>
      <xdr:colOff>185710</xdr:colOff>
      <xdr:row>375</xdr:row>
      <xdr:rowOff>28222</xdr:rowOff>
    </xdr:from>
    <xdr:ext cx="809123" cy="705556"/>
    <xdr:pic>
      <xdr:nvPicPr>
        <xdr:cNvPr id="72" name="รูปภาพ 71">
          <a:extLst>
            <a:ext uri="{FF2B5EF4-FFF2-40B4-BE49-F238E27FC236}">
              <a16:creationId xmlns:a16="http://schemas.microsoft.com/office/drawing/2014/main" id="{3DB5331D-C517-7343-817A-47BA08A09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0" b="6400"/>
        <a:stretch/>
      </xdr:blipFill>
      <xdr:spPr>
        <a:xfrm>
          <a:off x="185710" y="57864022"/>
          <a:ext cx="809123" cy="705556"/>
        </a:xfrm>
        <a:prstGeom prst="rect">
          <a:avLst/>
        </a:prstGeom>
      </xdr:spPr>
    </xdr:pic>
    <xdr:clientData/>
  </xdr:oneCellAnchor>
  <xdr:oneCellAnchor>
    <xdr:from>
      <xdr:col>0</xdr:col>
      <xdr:colOff>148167</xdr:colOff>
      <xdr:row>381</xdr:row>
      <xdr:rowOff>14112</xdr:rowOff>
    </xdr:from>
    <xdr:ext cx="809123" cy="705556"/>
    <xdr:pic>
      <xdr:nvPicPr>
        <xdr:cNvPr id="73" name="รูปภาพ 72">
          <a:extLst>
            <a:ext uri="{FF2B5EF4-FFF2-40B4-BE49-F238E27FC236}">
              <a16:creationId xmlns:a16="http://schemas.microsoft.com/office/drawing/2014/main" id="{F5B1DD9C-DC50-B744-8BC6-59E678B1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0" b="6400"/>
        <a:stretch/>
      </xdr:blipFill>
      <xdr:spPr>
        <a:xfrm>
          <a:off x="148167" y="58764312"/>
          <a:ext cx="809123" cy="705556"/>
        </a:xfrm>
        <a:prstGeom prst="rect">
          <a:avLst/>
        </a:prstGeom>
      </xdr:spPr>
    </xdr:pic>
    <xdr:clientData/>
  </xdr:oneCellAnchor>
  <xdr:oneCellAnchor>
    <xdr:from>
      <xdr:col>0</xdr:col>
      <xdr:colOff>131234</xdr:colOff>
      <xdr:row>387</xdr:row>
      <xdr:rowOff>46568</xdr:rowOff>
    </xdr:from>
    <xdr:ext cx="809123" cy="705556"/>
    <xdr:pic>
      <xdr:nvPicPr>
        <xdr:cNvPr id="74" name="รูปภาพ 73">
          <a:extLst>
            <a:ext uri="{FF2B5EF4-FFF2-40B4-BE49-F238E27FC236}">
              <a16:creationId xmlns:a16="http://schemas.microsoft.com/office/drawing/2014/main" id="{DC1F5927-E4A5-A246-B513-1911E74BF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0" b="6400"/>
        <a:stretch/>
      </xdr:blipFill>
      <xdr:spPr>
        <a:xfrm>
          <a:off x="131234" y="59711168"/>
          <a:ext cx="809123" cy="705556"/>
        </a:xfrm>
        <a:prstGeom prst="rect">
          <a:avLst/>
        </a:prstGeom>
      </xdr:spPr>
    </xdr:pic>
    <xdr:clientData/>
  </xdr:oneCellAnchor>
  <xdr:oneCellAnchor>
    <xdr:from>
      <xdr:col>0</xdr:col>
      <xdr:colOff>149578</xdr:colOff>
      <xdr:row>393</xdr:row>
      <xdr:rowOff>36690</xdr:rowOff>
    </xdr:from>
    <xdr:ext cx="742773" cy="647699"/>
    <xdr:pic>
      <xdr:nvPicPr>
        <xdr:cNvPr id="75" name="รูปภาพ 74">
          <a:extLst>
            <a:ext uri="{FF2B5EF4-FFF2-40B4-BE49-F238E27FC236}">
              <a16:creationId xmlns:a16="http://schemas.microsoft.com/office/drawing/2014/main" id="{A5F713A4-C617-8140-8B4A-AA424DE2D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0" b="6400"/>
        <a:stretch/>
      </xdr:blipFill>
      <xdr:spPr>
        <a:xfrm>
          <a:off x="149578" y="60615690"/>
          <a:ext cx="742773" cy="647699"/>
        </a:xfrm>
        <a:prstGeom prst="rect">
          <a:avLst/>
        </a:prstGeom>
      </xdr:spPr>
    </xdr:pic>
    <xdr:clientData/>
  </xdr:oneCellAnchor>
  <xdr:twoCellAnchor editAs="oneCell">
    <xdr:from>
      <xdr:col>0</xdr:col>
      <xdr:colOff>265569</xdr:colOff>
      <xdr:row>399</xdr:row>
      <xdr:rowOff>40394</xdr:rowOff>
    </xdr:from>
    <xdr:to>
      <xdr:col>0</xdr:col>
      <xdr:colOff>700746</xdr:colOff>
      <xdr:row>402</xdr:row>
      <xdr:rowOff>23132</xdr:rowOff>
    </xdr:to>
    <xdr:pic>
      <xdr:nvPicPr>
        <xdr:cNvPr id="76" name="รูปภาพ 75">
          <a:extLst>
            <a:ext uri="{FF2B5EF4-FFF2-40B4-BE49-F238E27FC236}">
              <a16:creationId xmlns:a16="http://schemas.microsoft.com/office/drawing/2014/main" id="{8E70DDD0-31D5-AA44-B04F-BAB2A666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569" y="61533794"/>
          <a:ext cx="435177" cy="439938"/>
        </a:xfrm>
        <a:prstGeom prst="rect">
          <a:avLst/>
        </a:prstGeom>
      </xdr:spPr>
    </xdr:pic>
    <xdr:clientData/>
  </xdr:twoCellAnchor>
  <xdr:twoCellAnchor editAs="oneCell">
    <xdr:from>
      <xdr:col>0</xdr:col>
      <xdr:colOff>235089</xdr:colOff>
      <xdr:row>403</xdr:row>
      <xdr:rowOff>33515</xdr:rowOff>
    </xdr:from>
    <xdr:to>
      <xdr:col>0</xdr:col>
      <xdr:colOff>962654</xdr:colOff>
      <xdr:row>408</xdr:row>
      <xdr:rowOff>0</xdr:rowOff>
    </xdr:to>
    <xdr:pic>
      <xdr:nvPicPr>
        <xdr:cNvPr id="77" name="รูปภาพ 76">
          <a:extLst>
            <a:ext uri="{FF2B5EF4-FFF2-40B4-BE49-F238E27FC236}">
              <a16:creationId xmlns:a16="http://schemas.microsoft.com/office/drawing/2014/main" id="{DADD73FC-2F85-EB47-ABA2-3C9E18181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3252" r="17188" b="49527"/>
        <a:stretch>
          <a:fillRect/>
        </a:stretch>
      </xdr:blipFill>
      <xdr:spPr>
        <a:xfrm>
          <a:off x="235089" y="62136515"/>
          <a:ext cx="727565" cy="728485"/>
        </a:xfrm>
        <a:prstGeom prst="rect">
          <a:avLst/>
        </a:prstGeom>
      </xdr:spPr>
    </xdr:pic>
    <xdr:clientData/>
  </xdr:twoCellAnchor>
  <xdr:twoCellAnchor editAs="oneCell">
    <xdr:from>
      <xdr:col>0</xdr:col>
      <xdr:colOff>206375</xdr:colOff>
      <xdr:row>409</xdr:row>
      <xdr:rowOff>43189</xdr:rowOff>
    </xdr:from>
    <xdr:to>
      <xdr:col>0</xdr:col>
      <xdr:colOff>964963</xdr:colOff>
      <xdr:row>414</xdr:row>
      <xdr:rowOff>0</xdr:rowOff>
    </xdr:to>
    <xdr:pic>
      <xdr:nvPicPr>
        <xdr:cNvPr id="78" name="รูปภาพ 77">
          <a:extLst>
            <a:ext uri="{FF2B5EF4-FFF2-40B4-BE49-F238E27FC236}">
              <a16:creationId xmlns:a16="http://schemas.microsoft.com/office/drawing/2014/main" id="{DB19B15F-0B73-F041-9865-3E5E9036E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89" t="2615" r="12199" b="29621"/>
        <a:stretch>
          <a:fillRect/>
        </a:stretch>
      </xdr:blipFill>
      <xdr:spPr>
        <a:xfrm>
          <a:off x="206375" y="63060589"/>
          <a:ext cx="758588" cy="718811"/>
        </a:xfrm>
        <a:prstGeom prst="rect">
          <a:avLst/>
        </a:prstGeom>
      </xdr:spPr>
    </xdr:pic>
    <xdr:clientData/>
  </xdr:twoCellAnchor>
  <xdr:twoCellAnchor editAs="oneCell">
    <xdr:from>
      <xdr:col>0</xdr:col>
      <xdr:colOff>158749</xdr:colOff>
      <xdr:row>415</xdr:row>
      <xdr:rowOff>28901</xdr:rowOff>
    </xdr:from>
    <xdr:to>
      <xdr:col>0</xdr:col>
      <xdr:colOff>958343</xdr:colOff>
      <xdr:row>420</xdr:row>
      <xdr:rowOff>23812</xdr:rowOff>
    </xdr:to>
    <xdr:pic>
      <xdr:nvPicPr>
        <xdr:cNvPr id="79" name="รูปภาพ 78">
          <a:extLst>
            <a:ext uri="{FF2B5EF4-FFF2-40B4-BE49-F238E27FC236}">
              <a16:creationId xmlns:a16="http://schemas.microsoft.com/office/drawing/2014/main" id="{E5F521EA-D18E-CE48-886D-5E2CE70B7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23" t="-441" r="9689" b="26506"/>
        <a:stretch>
          <a:fillRect/>
        </a:stretch>
      </xdr:blipFill>
      <xdr:spPr>
        <a:xfrm>
          <a:off x="158749" y="63960701"/>
          <a:ext cx="799594" cy="756911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421</xdr:row>
      <xdr:rowOff>31750</xdr:rowOff>
    </xdr:from>
    <xdr:to>
      <xdr:col>0</xdr:col>
      <xdr:colOff>966282</xdr:colOff>
      <xdr:row>426</xdr:row>
      <xdr:rowOff>26661</xdr:rowOff>
    </xdr:to>
    <xdr:pic>
      <xdr:nvPicPr>
        <xdr:cNvPr id="80" name="รูปภาพ 79">
          <a:extLst>
            <a:ext uri="{FF2B5EF4-FFF2-40B4-BE49-F238E27FC236}">
              <a16:creationId xmlns:a16="http://schemas.microsoft.com/office/drawing/2014/main" id="{AD077A41-26CF-9244-8EEE-139775E0C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5" b="3165"/>
        <a:stretch/>
      </xdr:blipFill>
      <xdr:spPr>
        <a:xfrm>
          <a:off x="166688" y="64877950"/>
          <a:ext cx="799594" cy="75691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427</xdr:row>
      <xdr:rowOff>55563</xdr:rowOff>
    </xdr:from>
    <xdr:to>
      <xdr:col>0</xdr:col>
      <xdr:colOff>942469</xdr:colOff>
      <xdr:row>432</xdr:row>
      <xdr:rowOff>50474</xdr:rowOff>
    </xdr:to>
    <xdr:pic>
      <xdr:nvPicPr>
        <xdr:cNvPr id="81" name="รูปภาพ 80">
          <a:extLst>
            <a:ext uri="{FF2B5EF4-FFF2-40B4-BE49-F238E27FC236}">
              <a16:creationId xmlns:a16="http://schemas.microsoft.com/office/drawing/2014/main" id="{7C284192-7BE8-4D47-AD0B-8612665E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5" b="3165"/>
        <a:stretch/>
      </xdr:blipFill>
      <xdr:spPr>
        <a:xfrm>
          <a:off x="142875" y="65816163"/>
          <a:ext cx="799594" cy="7569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nvisasuk/Library/CloudStorage/GoogleDrive-saseng1981@gmail.com/&#3652;&#3604;&#3619;&#3615;&#3660;&#3586;&#3629;&#3591;&#3593;&#3633;&#3609;/catalog%20&#3650;&#3588;&#3617;&#3652;&#3615;(051168).xlsx" TargetMode="External"/><Relationship Id="rId1" Type="http://schemas.openxmlformats.org/officeDocument/2006/relationships/externalLinkPath" Target="/Users/wanvisasuk/Library/CloudStorage/GoogleDrive-saseng1981@gmail.com/&#3652;&#3604;&#3619;&#3615;&#3660;&#3586;&#3629;&#3591;&#3593;&#3633;&#3609;/catalog%20&#3650;&#3588;&#3617;&#3652;&#3615;(051168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SA/AppData/Roaming/Microsoft/Excel/Users/lalitaw/Documents/My%20Received%20Files/MOU/VRM/Users/mutchimap/AppData/Local/Microsoft/Windows/Temporary%20Internet%20Files/Content.Outlook/7KY9FK8K/aong+/mutchima/master-0.KPI%20VD-2009.xlsx?46773476" TargetMode="External"/><Relationship Id="rId1" Type="http://schemas.openxmlformats.org/officeDocument/2006/relationships/externalLinkPath" Target="file:///46773476/master-0.KPI%20VD-20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/AppData/Roaming/Microsoft/Excel/0%20HomePro_sermsak/Daily%20Report%20of%20CC/Div%20Content/2010/final%20by%20Month/20100531_DailyCallCenterReport(may10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homepro.local/sharepoint/customerservicecenter/CSC_Pool/Shared%20Documents/KPI_CSC/KPI%202010/KPI%20Jan%202010/&#3619;&#3657;&#3629;&#3591;&#3648;&#3619;&#3637;&#3618;&#3609;1-31&#3617;.&#3588;.10(Update5.0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homepro.local/sharepoint/customerservicecenter/CSC_Pool/Shared%20Documents/KPI_CSC/KPI%202011/01%20KPI%20Jan%202011/&#3619;&#3657;&#3629;&#3591;&#3648;&#3619;&#3637;&#3618;&#3609;1-31&#3617;.&#3588;.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homepro.local/sharepoint/customerservicecenter/CSC_Pool/Shared%20Documents/Complain/CRM_Complain_July%2010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SA/AppData/Roaming/Microsoft/Excel/Users/lalitaw/Documents/My%20Received%20Files/MOU/VRM/Users/mutchimap/AppData/Local/Microsoft/Windows/Temporary%20Internet%20Files/Content.Outlook/7KY9FK8K/dataWebQ/report/&#3588;&#3623;&#3634;&#3617;&#3614;&#3629;&#3651;&#3592;_1-31.5.10.xlsx?BC86C2BF" TargetMode="External"/><Relationship Id="rId1" Type="http://schemas.openxmlformats.org/officeDocument/2006/relationships/externalLinkPath" Target="file:///BC86C2BF/&#3588;&#3623;&#3634;&#3617;&#3614;&#3629;&#3651;&#3592;_1-31.5.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homepro.local/sharepoint/customerservicecenter/CSC_Pool/Shared%20Documents/KPI_CSC/KPI%20Apr%202010/KPIDC1-30&#3648;&#3617;.&#3618;.1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homepro.local/sharepoint/customerservicecenter/CSC_Pool/Shared%20Documents/KPI_CSC/KPI%20Apr%202010/KPIVD1-30&#3648;&#3617;.&#3618;.1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homepro.local/sharepoint/customerservicecenter/DSVD/master-&#3649;&#3610;&#3610;&#3615;&#3629;&#3619;&#3660;&#3617;&#3585;&#3634;&#3619;&#3611;&#3619;&#3633;&#3610;&#3610;&#3619;&#3636;&#3625;&#3633;&#3607;&#3588;&#3641;&#3656;&#3588;&#3657;&#3634;-2010%20up%2019.10.2010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SA/AppData/Roaming/Microsoft/Excel/Users/lalitaw/Documents/My%20Received%20Files/MOU/VRM/Users/mutchimap/AppData/Local/Microsoft/Windows/Temporary%20Internet%20Files/Content.Outlook/7KY9FK8K/&#3617;&#3634;&#3626;&#3648;&#3605;&#3629;&#3619;&#3660;&#3588;&#3623;&#3634;&#3617;&#3614;&#3629;&#3651;&#3592;&#3611;&#3637;%202010.xls?C3E17CA3" TargetMode="External"/><Relationship Id="rId1" Type="http://schemas.openxmlformats.org/officeDocument/2006/relationships/externalLinkPath" Target="file:///C3E17CA3/&#3617;&#3634;&#3626;&#3648;&#3605;&#3629;&#3619;&#3660;&#3588;&#3623;&#3634;&#3617;&#3614;&#3629;&#3651;&#3592;&#3611;&#3637;%20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O Wall Lamp out"/>
      <sheetName val="AB โคมไฟห้องรับแขก"/>
      <sheetName val="LP ไฟเดี่ยว (2)"/>
      <sheetName val="AB โคมไฟห้องรับแขก (final01-68)"/>
      <sheetName val="WL Wall Lamp (final01-68)"/>
      <sheetName val="AA โคมไฟระย้า (final01-68)"/>
      <sheetName val="AC โคมไฟโถงคริสตัล"/>
      <sheetName val="AC โคมไฟวงแหวน"/>
      <sheetName val="CT001"/>
      <sheetName val="SS ไฟติดกระจก(final01-68)"/>
      <sheetName val="IN ติดเพดาน (Final 07 67)"/>
      <sheetName val="ST สแตนเลส"/>
      <sheetName val="MM"/>
      <sheetName val="Table Lamp "/>
      <sheetName val="โคมไฟภายนอก"/>
      <sheetName val="ร้านอะไหล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4"/>
      <sheetName val="Sheet5"/>
      <sheetName val="Sheet1"/>
      <sheetName val="Sheet6"/>
      <sheetName val="vd"/>
      <sheetName val="reportVD"/>
      <sheetName val="note"/>
      <sheetName val="Sheet2"/>
      <sheetName val="Sheet3"/>
      <sheetName val="อ๋องVD2010"/>
      <sheetName val="อ๋องVD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 t="str">
            <v>รวมทุกวัน</v>
          </cell>
        </row>
        <row r="3">
          <cell r="D3">
            <v>20100101</v>
          </cell>
        </row>
        <row r="4">
          <cell r="D4">
            <v>20100102</v>
          </cell>
        </row>
        <row r="5">
          <cell r="D5">
            <v>20100103</v>
          </cell>
        </row>
        <row r="6">
          <cell r="D6">
            <v>20100104</v>
          </cell>
        </row>
        <row r="7">
          <cell r="D7">
            <v>20100105</v>
          </cell>
        </row>
        <row r="8">
          <cell r="D8">
            <v>20100106</v>
          </cell>
        </row>
        <row r="9">
          <cell r="D9">
            <v>20100107</v>
          </cell>
        </row>
        <row r="10">
          <cell r="D10">
            <v>20100108</v>
          </cell>
        </row>
        <row r="11">
          <cell r="D11">
            <v>20100109</v>
          </cell>
        </row>
        <row r="12">
          <cell r="D12">
            <v>20100110</v>
          </cell>
        </row>
        <row r="13">
          <cell r="D13">
            <v>20100111</v>
          </cell>
        </row>
        <row r="14">
          <cell r="D14">
            <v>20100112</v>
          </cell>
        </row>
        <row r="15">
          <cell r="D15">
            <v>20100113</v>
          </cell>
        </row>
        <row r="16">
          <cell r="D16">
            <v>20100114</v>
          </cell>
        </row>
        <row r="17">
          <cell r="D17">
            <v>20100115</v>
          </cell>
        </row>
        <row r="18">
          <cell r="D18">
            <v>20100116</v>
          </cell>
        </row>
        <row r="19">
          <cell r="D19">
            <v>20100117</v>
          </cell>
        </row>
        <row r="20">
          <cell r="D20">
            <v>20100118</v>
          </cell>
        </row>
        <row r="21">
          <cell r="D21">
            <v>20100119</v>
          </cell>
        </row>
        <row r="22">
          <cell r="D22">
            <v>20100120</v>
          </cell>
        </row>
        <row r="23">
          <cell r="D23">
            <v>20100121</v>
          </cell>
        </row>
        <row r="24">
          <cell r="D24">
            <v>20100122</v>
          </cell>
        </row>
        <row r="25">
          <cell r="D25">
            <v>20100123</v>
          </cell>
        </row>
        <row r="26">
          <cell r="D26">
            <v>20100124</v>
          </cell>
        </row>
        <row r="27">
          <cell r="D27">
            <v>20100125</v>
          </cell>
        </row>
        <row r="28">
          <cell r="D28">
            <v>20100126</v>
          </cell>
        </row>
        <row r="29">
          <cell r="D29">
            <v>20100127</v>
          </cell>
        </row>
        <row r="30">
          <cell r="D30">
            <v>20100128</v>
          </cell>
        </row>
        <row r="31">
          <cell r="D31">
            <v>20100129</v>
          </cell>
        </row>
        <row r="32">
          <cell r="D32">
            <v>20100130</v>
          </cell>
        </row>
        <row r="33">
          <cell r="D33">
            <v>20100131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8316000"/>
      <sheetName val="8316300"/>
      <sheetName val="HomePro CC"/>
      <sheetName val="Outbound Performance"/>
      <sheetName val="Report Daily Case"/>
      <sheetName val="Report WIP"/>
      <sheetName val="QA daily"/>
      <sheetName val="note8316000"/>
      <sheetName val="note83163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01.05.10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8</v>
          </cell>
          <cell r="K3">
            <v>32</v>
          </cell>
          <cell r="L3">
            <v>45</v>
          </cell>
          <cell r="M3">
            <v>42</v>
          </cell>
          <cell r="N3">
            <v>34</v>
          </cell>
          <cell r="O3">
            <v>28</v>
          </cell>
          <cell r="P3">
            <v>33</v>
          </cell>
          <cell r="Q3">
            <v>43</v>
          </cell>
          <cell r="R3">
            <v>23</v>
          </cell>
          <cell r="S3">
            <v>23</v>
          </cell>
          <cell r="T3">
            <v>16</v>
          </cell>
          <cell r="U3">
            <v>9</v>
          </cell>
          <cell r="V3">
            <v>9</v>
          </cell>
          <cell r="W3">
            <v>0</v>
          </cell>
          <cell r="X3">
            <v>0</v>
          </cell>
          <cell r="Y3">
            <v>0</v>
          </cell>
          <cell r="AA3" t="str">
            <v>01.05.10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8</v>
          </cell>
          <cell r="AK3">
            <v>30</v>
          </cell>
          <cell r="AL3">
            <v>40</v>
          </cell>
          <cell r="AM3">
            <v>40</v>
          </cell>
          <cell r="AN3">
            <v>34</v>
          </cell>
          <cell r="AO3">
            <v>28</v>
          </cell>
          <cell r="AP3">
            <v>32</v>
          </cell>
          <cell r="AQ3">
            <v>43</v>
          </cell>
          <cell r="AR3">
            <v>23</v>
          </cell>
          <cell r="AS3">
            <v>23</v>
          </cell>
          <cell r="AT3">
            <v>16</v>
          </cell>
          <cell r="AU3">
            <v>9</v>
          </cell>
          <cell r="AV3">
            <v>8</v>
          </cell>
          <cell r="AW3">
            <v>0</v>
          </cell>
          <cell r="AX3">
            <v>0</v>
          </cell>
          <cell r="AY3">
            <v>0</v>
          </cell>
        </row>
        <row r="4">
          <cell r="A4" t="str">
            <v>02.05.10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13</v>
          </cell>
          <cell r="K4">
            <v>33</v>
          </cell>
          <cell r="L4">
            <v>39</v>
          </cell>
          <cell r="M4">
            <v>37</v>
          </cell>
          <cell r="N4">
            <v>34</v>
          </cell>
          <cell r="O4">
            <v>31</v>
          </cell>
          <cell r="P4">
            <v>33</v>
          </cell>
          <cell r="Q4">
            <v>27</v>
          </cell>
          <cell r="R4">
            <v>19</v>
          </cell>
          <cell r="S4">
            <v>17</v>
          </cell>
          <cell r="T4">
            <v>21</v>
          </cell>
          <cell r="U4">
            <v>17</v>
          </cell>
          <cell r="V4">
            <v>5</v>
          </cell>
          <cell r="W4">
            <v>0</v>
          </cell>
          <cell r="X4">
            <v>0</v>
          </cell>
          <cell r="Y4">
            <v>0</v>
          </cell>
          <cell r="AA4" t="str">
            <v>02.05.10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13</v>
          </cell>
          <cell r="AK4">
            <v>28</v>
          </cell>
          <cell r="AL4">
            <v>36</v>
          </cell>
          <cell r="AM4">
            <v>33</v>
          </cell>
          <cell r="AN4">
            <v>32</v>
          </cell>
          <cell r="AO4">
            <v>29</v>
          </cell>
          <cell r="AP4">
            <v>32</v>
          </cell>
          <cell r="AQ4">
            <v>27</v>
          </cell>
          <cell r="AR4">
            <v>19</v>
          </cell>
          <cell r="AS4">
            <v>17</v>
          </cell>
          <cell r="AT4">
            <v>20</v>
          </cell>
          <cell r="AU4">
            <v>16</v>
          </cell>
          <cell r="AV4">
            <v>5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03.05.10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18</v>
          </cell>
          <cell r="K5">
            <v>29</v>
          </cell>
          <cell r="L5">
            <v>52</v>
          </cell>
          <cell r="M5">
            <v>52</v>
          </cell>
          <cell r="N5">
            <v>26</v>
          </cell>
          <cell r="O5">
            <v>46</v>
          </cell>
          <cell r="P5">
            <v>37</v>
          </cell>
          <cell r="Q5">
            <v>28</v>
          </cell>
          <cell r="R5">
            <v>30</v>
          </cell>
          <cell r="S5">
            <v>32</v>
          </cell>
          <cell r="T5">
            <v>13</v>
          </cell>
          <cell r="U5">
            <v>17</v>
          </cell>
          <cell r="V5">
            <v>8</v>
          </cell>
          <cell r="W5">
            <v>0</v>
          </cell>
          <cell r="X5">
            <v>0</v>
          </cell>
          <cell r="Y5">
            <v>0</v>
          </cell>
          <cell r="AA5" t="str">
            <v>03.05.10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18</v>
          </cell>
          <cell r="AK5">
            <v>29</v>
          </cell>
          <cell r="AL5">
            <v>51</v>
          </cell>
          <cell r="AM5">
            <v>51</v>
          </cell>
          <cell r="AN5">
            <v>26</v>
          </cell>
          <cell r="AO5">
            <v>44</v>
          </cell>
          <cell r="AP5">
            <v>37</v>
          </cell>
          <cell r="AQ5">
            <v>28</v>
          </cell>
          <cell r="AR5">
            <v>30</v>
          </cell>
          <cell r="AS5">
            <v>32</v>
          </cell>
          <cell r="AT5">
            <v>13</v>
          </cell>
          <cell r="AU5">
            <v>17</v>
          </cell>
          <cell r="AV5">
            <v>8</v>
          </cell>
          <cell r="AW5">
            <v>0</v>
          </cell>
          <cell r="AX5">
            <v>0</v>
          </cell>
          <cell r="AY5">
            <v>0</v>
          </cell>
        </row>
        <row r="6">
          <cell r="A6" t="str">
            <v>04.05.10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26</v>
          </cell>
          <cell r="K6">
            <v>48</v>
          </cell>
          <cell r="L6">
            <v>60</v>
          </cell>
          <cell r="M6">
            <v>59</v>
          </cell>
          <cell r="N6">
            <v>47</v>
          </cell>
          <cell r="O6">
            <v>55</v>
          </cell>
          <cell r="P6">
            <v>46</v>
          </cell>
          <cell r="Q6">
            <v>49</v>
          </cell>
          <cell r="R6">
            <v>45</v>
          </cell>
          <cell r="S6">
            <v>26</v>
          </cell>
          <cell r="T6">
            <v>12</v>
          </cell>
          <cell r="U6">
            <v>19</v>
          </cell>
          <cell r="V6">
            <v>6</v>
          </cell>
          <cell r="W6">
            <v>1</v>
          </cell>
          <cell r="X6">
            <v>0</v>
          </cell>
          <cell r="Y6">
            <v>0</v>
          </cell>
          <cell r="AA6" t="str">
            <v>04.05.10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22</v>
          </cell>
          <cell r="AK6">
            <v>46</v>
          </cell>
          <cell r="AL6">
            <v>56</v>
          </cell>
          <cell r="AM6">
            <v>56</v>
          </cell>
          <cell r="AN6">
            <v>45</v>
          </cell>
          <cell r="AO6">
            <v>52</v>
          </cell>
          <cell r="AP6">
            <v>41</v>
          </cell>
          <cell r="AQ6">
            <v>47</v>
          </cell>
          <cell r="AR6">
            <v>43</v>
          </cell>
          <cell r="AS6">
            <v>26</v>
          </cell>
          <cell r="AT6">
            <v>12</v>
          </cell>
          <cell r="AU6">
            <v>18</v>
          </cell>
          <cell r="AV6">
            <v>6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05.05.10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43</v>
          </cell>
          <cell r="L7">
            <v>41</v>
          </cell>
          <cell r="M7">
            <v>37</v>
          </cell>
          <cell r="N7">
            <v>36</v>
          </cell>
          <cell r="O7">
            <v>44</v>
          </cell>
          <cell r="P7">
            <v>37</v>
          </cell>
          <cell r="Q7">
            <v>34</v>
          </cell>
          <cell r="R7">
            <v>22</v>
          </cell>
          <cell r="S7">
            <v>35</v>
          </cell>
          <cell r="T7">
            <v>20</v>
          </cell>
          <cell r="U7">
            <v>21</v>
          </cell>
          <cell r="V7">
            <v>13</v>
          </cell>
          <cell r="W7">
            <v>0</v>
          </cell>
          <cell r="X7">
            <v>0</v>
          </cell>
          <cell r="Y7">
            <v>0</v>
          </cell>
          <cell r="AA7" t="str">
            <v>05.05.10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24</v>
          </cell>
          <cell r="AK7">
            <v>40</v>
          </cell>
          <cell r="AL7">
            <v>41</v>
          </cell>
          <cell r="AM7">
            <v>36</v>
          </cell>
          <cell r="AN7">
            <v>35</v>
          </cell>
          <cell r="AO7">
            <v>44</v>
          </cell>
          <cell r="AP7">
            <v>37</v>
          </cell>
          <cell r="AQ7">
            <v>34</v>
          </cell>
          <cell r="AR7">
            <v>22</v>
          </cell>
          <cell r="AS7">
            <v>35</v>
          </cell>
          <cell r="AT7">
            <v>20</v>
          </cell>
          <cell r="AU7">
            <v>21</v>
          </cell>
          <cell r="AV7">
            <v>13</v>
          </cell>
          <cell r="AW7">
            <v>0</v>
          </cell>
          <cell r="AX7">
            <v>0</v>
          </cell>
          <cell r="AY7">
            <v>0</v>
          </cell>
        </row>
        <row r="8">
          <cell r="A8" t="str">
            <v>06.05.10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17</v>
          </cell>
          <cell r="K8">
            <v>44</v>
          </cell>
          <cell r="L8">
            <v>40</v>
          </cell>
          <cell r="M8">
            <v>54</v>
          </cell>
          <cell r="N8">
            <v>45</v>
          </cell>
          <cell r="O8">
            <v>56</v>
          </cell>
          <cell r="P8">
            <v>68</v>
          </cell>
          <cell r="Q8">
            <v>38</v>
          </cell>
          <cell r="R8">
            <v>33</v>
          </cell>
          <cell r="S8">
            <v>24</v>
          </cell>
          <cell r="T8">
            <v>23</v>
          </cell>
          <cell r="U8">
            <v>22</v>
          </cell>
          <cell r="V8">
            <v>4</v>
          </cell>
          <cell r="W8">
            <v>0</v>
          </cell>
          <cell r="X8">
            <v>0</v>
          </cell>
          <cell r="Y8">
            <v>0</v>
          </cell>
          <cell r="AA8" t="str">
            <v>06.05.10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17</v>
          </cell>
          <cell r="AK8">
            <v>42</v>
          </cell>
          <cell r="AL8">
            <v>40</v>
          </cell>
          <cell r="AM8">
            <v>52</v>
          </cell>
          <cell r="AN8">
            <v>44</v>
          </cell>
          <cell r="AO8">
            <v>54</v>
          </cell>
          <cell r="AP8">
            <v>65</v>
          </cell>
          <cell r="AQ8">
            <v>38</v>
          </cell>
          <cell r="AR8">
            <v>33</v>
          </cell>
          <cell r="AS8">
            <v>24</v>
          </cell>
          <cell r="AT8">
            <v>22</v>
          </cell>
          <cell r="AU8">
            <v>22</v>
          </cell>
          <cell r="AV8">
            <v>4</v>
          </cell>
          <cell r="AW8">
            <v>0</v>
          </cell>
          <cell r="AX8">
            <v>0</v>
          </cell>
          <cell r="AY8">
            <v>0</v>
          </cell>
        </row>
        <row r="9">
          <cell r="A9" t="str">
            <v>07.05.10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21</v>
          </cell>
          <cell r="K9">
            <v>41</v>
          </cell>
          <cell r="L9">
            <v>62</v>
          </cell>
          <cell r="M9">
            <v>72</v>
          </cell>
          <cell r="N9">
            <v>49</v>
          </cell>
          <cell r="O9">
            <v>48</v>
          </cell>
          <cell r="P9">
            <v>46</v>
          </cell>
          <cell r="Q9">
            <v>37</v>
          </cell>
          <cell r="R9">
            <v>46</v>
          </cell>
          <cell r="S9">
            <v>26</v>
          </cell>
          <cell r="T9">
            <v>26</v>
          </cell>
          <cell r="U9">
            <v>12</v>
          </cell>
          <cell r="V9">
            <v>12</v>
          </cell>
          <cell r="W9">
            <v>0</v>
          </cell>
          <cell r="X9">
            <v>0</v>
          </cell>
          <cell r="Y9">
            <v>0</v>
          </cell>
          <cell r="AA9" t="str">
            <v>07.05.10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20</v>
          </cell>
          <cell r="AK9">
            <v>36</v>
          </cell>
          <cell r="AL9">
            <v>59</v>
          </cell>
          <cell r="AM9">
            <v>61</v>
          </cell>
          <cell r="AN9">
            <v>42</v>
          </cell>
          <cell r="AO9">
            <v>47</v>
          </cell>
          <cell r="AP9">
            <v>42</v>
          </cell>
          <cell r="AQ9">
            <v>33</v>
          </cell>
          <cell r="AR9">
            <v>45</v>
          </cell>
          <cell r="AS9">
            <v>26</v>
          </cell>
          <cell r="AT9">
            <v>26</v>
          </cell>
          <cell r="AU9">
            <v>12</v>
          </cell>
          <cell r="AV9">
            <v>12</v>
          </cell>
          <cell r="AW9">
            <v>0</v>
          </cell>
          <cell r="AX9">
            <v>0</v>
          </cell>
          <cell r="AY9">
            <v>0</v>
          </cell>
        </row>
        <row r="10">
          <cell r="A10" t="str">
            <v>08.05.10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17</v>
          </cell>
          <cell r="K10">
            <v>40</v>
          </cell>
          <cell r="L10">
            <v>49</v>
          </cell>
          <cell r="M10">
            <v>55</v>
          </cell>
          <cell r="N10">
            <v>50</v>
          </cell>
          <cell r="O10">
            <v>43</v>
          </cell>
          <cell r="P10">
            <v>48</v>
          </cell>
          <cell r="Q10">
            <v>37</v>
          </cell>
          <cell r="R10">
            <v>31</v>
          </cell>
          <cell r="S10">
            <v>24</v>
          </cell>
          <cell r="T10">
            <v>14</v>
          </cell>
          <cell r="U10">
            <v>5</v>
          </cell>
          <cell r="V10">
            <v>6</v>
          </cell>
          <cell r="W10">
            <v>0</v>
          </cell>
          <cell r="X10">
            <v>0</v>
          </cell>
          <cell r="Y10">
            <v>0</v>
          </cell>
          <cell r="AA10" t="str">
            <v>08.05.10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17</v>
          </cell>
          <cell r="AK10">
            <v>40</v>
          </cell>
          <cell r="AL10">
            <v>47</v>
          </cell>
          <cell r="AM10">
            <v>54</v>
          </cell>
          <cell r="AN10">
            <v>48</v>
          </cell>
          <cell r="AO10">
            <v>43</v>
          </cell>
          <cell r="AP10">
            <v>46</v>
          </cell>
          <cell r="AQ10">
            <v>37</v>
          </cell>
          <cell r="AR10">
            <v>30</v>
          </cell>
          <cell r="AS10">
            <v>24</v>
          </cell>
          <cell r="AT10">
            <v>14</v>
          </cell>
          <cell r="AU10">
            <v>5</v>
          </cell>
          <cell r="AV10">
            <v>5</v>
          </cell>
          <cell r="AW10">
            <v>0</v>
          </cell>
          <cell r="AX10">
            <v>0</v>
          </cell>
          <cell r="AY10">
            <v>0</v>
          </cell>
        </row>
        <row r="11">
          <cell r="A11" t="str">
            <v>09.05.10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13</v>
          </cell>
          <cell r="K11">
            <v>35</v>
          </cell>
          <cell r="L11">
            <v>45</v>
          </cell>
          <cell r="M11">
            <v>25</v>
          </cell>
          <cell r="N11">
            <v>36</v>
          </cell>
          <cell r="O11">
            <v>29</v>
          </cell>
          <cell r="P11">
            <v>37</v>
          </cell>
          <cell r="Q11">
            <v>38</v>
          </cell>
          <cell r="R11">
            <v>32</v>
          </cell>
          <cell r="S11">
            <v>12</v>
          </cell>
          <cell r="T11">
            <v>15</v>
          </cell>
          <cell r="U11">
            <v>22</v>
          </cell>
          <cell r="V11">
            <v>13</v>
          </cell>
          <cell r="W11">
            <v>1</v>
          </cell>
          <cell r="X11">
            <v>0</v>
          </cell>
          <cell r="Y11">
            <v>0</v>
          </cell>
          <cell r="AA11" t="str">
            <v>09.05.10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13</v>
          </cell>
          <cell r="AK11">
            <v>33</v>
          </cell>
          <cell r="AL11">
            <v>45</v>
          </cell>
          <cell r="AM11">
            <v>25</v>
          </cell>
          <cell r="AN11">
            <v>36</v>
          </cell>
          <cell r="AO11">
            <v>29</v>
          </cell>
          <cell r="AP11">
            <v>37</v>
          </cell>
          <cell r="AQ11">
            <v>38</v>
          </cell>
          <cell r="AR11">
            <v>32</v>
          </cell>
          <cell r="AS11">
            <v>12</v>
          </cell>
          <cell r="AT11">
            <v>15</v>
          </cell>
          <cell r="AU11">
            <v>20</v>
          </cell>
          <cell r="AV11">
            <v>12</v>
          </cell>
          <cell r="AW11">
            <v>1</v>
          </cell>
          <cell r="AX11">
            <v>0</v>
          </cell>
          <cell r="AY11">
            <v>0</v>
          </cell>
        </row>
        <row r="12">
          <cell r="A12" t="str">
            <v>10.05.10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17</v>
          </cell>
          <cell r="K12">
            <v>51</v>
          </cell>
          <cell r="L12">
            <v>76</v>
          </cell>
          <cell r="M12">
            <v>40</v>
          </cell>
          <cell r="N12">
            <v>50</v>
          </cell>
          <cell r="O12">
            <v>65</v>
          </cell>
          <cell r="P12">
            <v>54</v>
          </cell>
          <cell r="Q12">
            <v>37</v>
          </cell>
          <cell r="R12">
            <v>39</v>
          </cell>
          <cell r="S12">
            <v>31</v>
          </cell>
          <cell r="T12">
            <v>25</v>
          </cell>
          <cell r="U12">
            <v>13</v>
          </cell>
          <cell r="V12">
            <v>16</v>
          </cell>
          <cell r="W12">
            <v>0</v>
          </cell>
          <cell r="X12">
            <v>0</v>
          </cell>
          <cell r="Y12">
            <v>0</v>
          </cell>
          <cell r="AA12" t="str">
            <v>10.05.10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17</v>
          </cell>
          <cell r="AK12">
            <v>49</v>
          </cell>
          <cell r="AL12">
            <v>73</v>
          </cell>
          <cell r="AM12">
            <v>38</v>
          </cell>
          <cell r="AN12">
            <v>48</v>
          </cell>
          <cell r="AO12">
            <v>61</v>
          </cell>
          <cell r="AP12">
            <v>49</v>
          </cell>
          <cell r="AQ12">
            <v>37</v>
          </cell>
          <cell r="AR12">
            <v>39</v>
          </cell>
          <cell r="AS12">
            <v>31</v>
          </cell>
          <cell r="AT12">
            <v>25</v>
          </cell>
          <cell r="AU12">
            <v>12</v>
          </cell>
          <cell r="AV12">
            <v>15</v>
          </cell>
          <cell r="AW12">
            <v>0</v>
          </cell>
          <cell r="AX12">
            <v>0</v>
          </cell>
          <cell r="AY12">
            <v>0</v>
          </cell>
        </row>
        <row r="13">
          <cell r="A13" t="str">
            <v>11.05.10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20</v>
          </cell>
          <cell r="K13">
            <v>52</v>
          </cell>
          <cell r="L13">
            <v>83</v>
          </cell>
          <cell r="M13">
            <v>68</v>
          </cell>
          <cell r="N13">
            <v>40</v>
          </cell>
          <cell r="O13">
            <v>49</v>
          </cell>
          <cell r="P13">
            <v>49</v>
          </cell>
          <cell r="Q13">
            <v>70</v>
          </cell>
          <cell r="R13">
            <v>37</v>
          </cell>
          <cell r="S13">
            <v>34</v>
          </cell>
          <cell r="T13">
            <v>26</v>
          </cell>
          <cell r="U13">
            <v>25</v>
          </cell>
          <cell r="V13">
            <v>9</v>
          </cell>
          <cell r="W13">
            <v>0</v>
          </cell>
          <cell r="X13">
            <v>0</v>
          </cell>
          <cell r="Y13">
            <v>0</v>
          </cell>
          <cell r="AA13" t="str">
            <v>11.05.10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20</v>
          </cell>
          <cell r="AK13">
            <v>49</v>
          </cell>
          <cell r="AL13">
            <v>76</v>
          </cell>
          <cell r="AM13">
            <v>58</v>
          </cell>
          <cell r="AN13">
            <v>38</v>
          </cell>
          <cell r="AO13">
            <v>47</v>
          </cell>
          <cell r="AP13">
            <v>47</v>
          </cell>
          <cell r="AQ13">
            <v>65</v>
          </cell>
          <cell r="AR13">
            <v>36</v>
          </cell>
          <cell r="AS13">
            <v>33</v>
          </cell>
          <cell r="AT13">
            <v>26</v>
          </cell>
          <cell r="AU13">
            <v>24</v>
          </cell>
          <cell r="AV13">
            <v>9</v>
          </cell>
          <cell r="AW13">
            <v>0</v>
          </cell>
          <cell r="AX13">
            <v>0</v>
          </cell>
          <cell r="AY13">
            <v>0</v>
          </cell>
        </row>
        <row r="14">
          <cell r="A14" t="str">
            <v>12.05.10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13</v>
          </cell>
          <cell r="K14">
            <v>45</v>
          </cell>
          <cell r="L14">
            <v>52</v>
          </cell>
          <cell r="M14">
            <v>62</v>
          </cell>
          <cell r="N14">
            <v>41</v>
          </cell>
          <cell r="O14">
            <v>43</v>
          </cell>
          <cell r="P14">
            <v>53</v>
          </cell>
          <cell r="Q14">
            <v>41</v>
          </cell>
          <cell r="R14">
            <v>57</v>
          </cell>
          <cell r="S14">
            <v>40</v>
          </cell>
          <cell r="T14">
            <v>24</v>
          </cell>
          <cell r="U14">
            <v>12</v>
          </cell>
          <cell r="V14">
            <v>9</v>
          </cell>
          <cell r="W14">
            <v>0</v>
          </cell>
          <cell r="X14">
            <v>0</v>
          </cell>
          <cell r="Y14">
            <v>0</v>
          </cell>
          <cell r="AA14" t="str">
            <v>12.05.10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13</v>
          </cell>
          <cell r="AK14">
            <v>43</v>
          </cell>
          <cell r="AL14">
            <v>52</v>
          </cell>
          <cell r="AM14">
            <v>60</v>
          </cell>
          <cell r="AN14">
            <v>41</v>
          </cell>
          <cell r="AO14">
            <v>43</v>
          </cell>
          <cell r="AP14">
            <v>53</v>
          </cell>
          <cell r="AQ14">
            <v>38</v>
          </cell>
          <cell r="AR14">
            <v>57</v>
          </cell>
          <cell r="AS14">
            <v>39</v>
          </cell>
          <cell r="AT14">
            <v>24</v>
          </cell>
          <cell r="AU14">
            <v>12</v>
          </cell>
          <cell r="AV14">
            <v>9</v>
          </cell>
          <cell r="AW14">
            <v>0</v>
          </cell>
          <cell r="AX14">
            <v>0</v>
          </cell>
          <cell r="AY14">
            <v>0</v>
          </cell>
        </row>
        <row r="15">
          <cell r="A15" t="str">
            <v>13.05.10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15</v>
          </cell>
          <cell r="K15">
            <v>44</v>
          </cell>
          <cell r="L15">
            <v>63</v>
          </cell>
          <cell r="M15">
            <v>55</v>
          </cell>
          <cell r="N15">
            <v>43</v>
          </cell>
          <cell r="O15">
            <v>60</v>
          </cell>
          <cell r="P15">
            <v>63</v>
          </cell>
          <cell r="Q15">
            <v>30</v>
          </cell>
          <cell r="R15">
            <v>43</v>
          </cell>
          <cell r="S15">
            <v>33</v>
          </cell>
          <cell r="T15">
            <v>17</v>
          </cell>
          <cell r="U15">
            <v>15</v>
          </cell>
          <cell r="V15">
            <v>12</v>
          </cell>
          <cell r="W15">
            <v>0</v>
          </cell>
          <cell r="X15">
            <v>0</v>
          </cell>
          <cell r="Y15">
            <v>0</v>
          </cell>
          <cell r="AA15" t="str">
            <v>13.05.10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15</v>
          </cell>
          <cell r="AK15">
            <v>42</v>
          </cell>
          <cell r="AL15">
            <v>62</v>
          </cell>
          <cell r="AM15">
            <v>55</v>
          </cell>
          <cell r="AN15">
            <v>43</v>
          </cell>
          <cell r="AO15">
            <v>51</v>
          </cell>
          <cell r="AP15">
            <v>47</v>
          </cell>
          <cell r="AQ15">
            <v>30</v>
          </cell>
          <cell r="AR15">
            <v>43</v>
          </cell>
          <cell r="AS15">
            <v>33</v>
          </cell>
          <cell r="AT15">
            <v>17</v>
          </cell>
          <cell r="AU15">
            <v>13</v>
          </cell>
          <cell r="AV15">
            <v>12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14.05.10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14</v>
          </cell>
          <cell r="K16">
            <v>32</v>
          </cell>
          <cell r="L16">
            <v>54</v>
          </cell>
          <cell r="M16">
            <v>44</v>
          </cell>
          <cell r="N16">
            <v>62</v>
          </cell>
          <cell r="O16">
            <v>45</v>
          </cell>
          <cell r="P16">
            <v>46</v>
          </cell>
          <cell r="Q16">
            <v>42</v>
          </cell>
          <cell r="R16">
            <v>55</v>
          </cell>
          <cell r="S16">
            <v>39</v>
          </cell>
          <cell r="T16">
            <v>31</v>
          </cell>
          <cell r="U16">
            <v>18</v>
          </cell>
          <cell r="V16">
            <v>7</v>
          </cell>
          <cell r="W16">
            <v>0</v>
          </cell>
          <cell r="X16">
            <v>0</v>
          </cell>
          <cell r="Y16">
            <v>0</v>
          </cell>
          <cell r="AA16" t="str">
            <v>14.05.10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14</v>
          </cell>
          <cell r="AK16">
            <v>32</v>
          </cell>
          <cell r="AL16">
            <v>54</v>
          </cell>
          <cell r="AM16">
            <v>44</v>
          </cell>
          <cell r="AN16">
            <v>61</v>
          </cell>
          <cell r="AO16">
            <v>44</v>
          </cell>
          <cell r="AP16">
            <v>45</v>
          </cell>
          <cell r="AQ16">
            <v>42</v>
          </cell>
          <cell r="AR16">
            <v>54</v>
          </cell>
          <cell r="AS16">
            <v>39</v>
          </cell>
          <cell r="AT16">
            <v>31</v>
          </cell>
          <cell r="AU16">
            <v>18</v>
          </cell>
          <cell r="AV16">
            <v>7</v>
          </cell>
          <cell r="AW16">
            <v>0</v>
          </cell>
          <cell r="AX16">
            <v>0</v>
          </cell>
          <cell r="AY16">
            <v>0</v>
          </cell>
        </row>
        <row r="17">
          <cell r="A17" t="str">
            <v>15.05.10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17</v>
          </cell>
          <cell r="K17">
            <v>41</v>
          </cell>
          <cell r="L17">
            <v>50</v>
          </cell>
          <cell r="M17">
            <v>54</v>
          </cell>
          <cell r="N17">
            <v>41</v>
          </cell>
          <cell r="O17">
            <v>42</v>
          </cell>
          <cell r="P17">
            <v>45</v>
          </cell>
          <cell r="Q17">
            <v>45</v>
          </cell>
          <cell r="R17">
            <v>44</v>
          </cell>
          <cell r="S17">
            <v>37</v>
          </cell>
          <cell r="T17">
            <v>19</v>
          </cell>
          <cell r="U17">
            <v>15</v>
          </cell>
          <cell r="V17">
            <v>16</v>
          </cell>
          <cell r="W17">
            <v>0</v>
          </cell>
          <cell r="X17">
            <v>0</v>
          </cell>
          <cell r="Y17">
            <v>0</v>
          </cell>
          <cell r="AA17" t="str">
            <v>15.05.10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17</v>
          </cell>
          <cell r="AK17">
            <v>41</v>
          </cell>
          <cell r="AL17">
            <v>50</v>
          </cell>
          <cell r="AM17">
            <v>54</v>
          </cell>
          <cell r="AN17">
            <v>38</v>
          </cell>
          <cell r="AO17">
            <v>42</v>
          </cell>
          <cell r="AP17">
            <v>43</v>
          </cell>
          <cell r="AQ17">
            <v>45</v>
          </cell>
          <cell r="AR17">
            <v>42</v>
          </cell>
          <cell r="AS17">
            <v>37</v>
          </cell>
          <cell r="AT17">
            <v>19</v>
          </cell>
          <cell r="AU17">
            <v>15</v>
          </cell>
          <cell r="AV17">
            <v>16</v>
          </cell>
          <cell r="AW17">
            <v>0</v>
          </cell>
          <cell r="AX17">
            <v>0</v>
          </cell>
          <cell r="AY17">
            <v>0</v>
          </cell>
        </row>
        <row r="18">
          <cell r="A18" t="str">
            <v>16.05.10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9</v>
          </cell>
          <cell r="K18">
            <v>33</v>
          </cell>
          <cell r="L18">
            <v>39</v>
          </cell>
          <cell r="M18">
            <v>32</v>
          </cell>
          <cell r="N18">
            <v>21</v>
          </cell>
          <cell r="O18">
            <v>30</v>
          </cell>
          <cell r="P18">
            <v>44</v>
          </cell>
          <cell r="Q18">
            <v>18</v>
          </cell>
          <cell r="R18">
            <v>22</v>
          </cell>
          <cell r="S18">
            <v>26</v>
          </cell>
          <cell r="T18">
            <v>24</v>
          </cell>
          <cell r="U18">
            <v>9</v>
          </cell>
          <cell r="V18">
            <v>10</v>
          </cell>
          <cell r="W18">
            <v>1</v>
          </cell>
          <cell r="X18">
            <v>0</v>
          </cell>
          <cell r="Y18">
            <v>0</v>
          </cell>
          <cell r="AA18" t="str">
            <v>16.05.10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9</v>
          </cell>
          <cell r="AK18">
            <v>31</v>
          </cell>
          <cell r="AL18">
            <v>39</v>
          </cell>
          <cell r="AM18">
            <v>32</v>
          </cell>
          <cell r="AN18">
            <v>21</v>
          </cell>
          <cell r="AO18">
            <v>29</v>
          </cell>
          <cell r="AP18">
            <v>44</v>
          </cell>
          <cell r="AQ18">
            <v>18</v>
          </cell>
          <cell r="AR18">
            <v>22</v>
          </cell>
          <cell r="AS18">
            <v>25</v>
          </cell>
          <cell r="AT18">
            <v>24</v>
          </cell>
          <cell r="AU18">
            <v>9</v>
          </cell>
          <cell r="AV18">
            <v>10</v>
          </cell>
          <cell r="AW18">
            <v>0</v>
          </cell>
          <cell r="AX18">
            <v>0</v>
          </cell>
          <cell r="AY18">
            <v>0</v>
          </cell>
        </row>
        <row r="19">
          <cell r="A19" t="str">
            <v>17.05.10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16</v>
          </cell>
          <cell r="K19">
            <v>46</v>
          </cell>
          <cell r="L19">
            <v>56</v>
          </cell>
          <cell r="M19">
            <v>44</v>
          </cell>
          <cell r="N19">
            <v>41</v>
          </cell>
          <cell r="O19">
            <v>49</v>
          </cell>
          <cell r="P19">
            <v>48</v>
          </cell>
          <cell r="Q19">
            <v>50</v>
          </cell>
          <cell r="R19">
            <v>33</v>
          </cell>
          <cell r="S19">
            <v>28</v>
          </cell>
          <cell r="T19">
            <v>22</v>
          </cell>
          <cell r="U19">
            <v>15</v>
          </cell>
          <cell r="V19">
            <v>10</v>
          </cell>
          <cell r="W19">
            <v>0</v>
          </cell>
          <cell r="X19">
            <v>0</v>
          </cell>
          <cell r="Y19">
            <v>0</v>
          </cell>
          <cell r="AA19" t="str">
            <v>17.05.10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15</v>
          </cell>
          <cell r="AK19">
            <v>42</v>
          </cell>
          <cell r="AL19">
            <v>56</v>
          </cell>
          <cell r="AM19">
            <v>43</v>
          </cell>
          <cell r="AN19">
            <v>40</v>
          </cell>
          <cell r="AO19">
            <v>49</v>
          </cell>
          <cell r="AP19">
            <v>47</v>
          </cell>
          <cell r="AQ19">
            <v>47</v>
          </cell>
          <cell r="AR19">
            <v>32</v>
          </cell>
          <cell r="AS19">
            <v>28</v>
          </cell>
          <cell r="AT19">
            <v>22</v>
          </cell>
          <cell r="AU19">
            <v>15</v>
          </cell>
          <cell r="AV19">
            <v>10</v>
          </cell>
          <cell r="AW19">
            <v>0</v>
          </cell>
          <cell r="AX19">
            <v>0</v>
          </cell>
          <cell r="AY19">
            <v>0</v>
          </cell>
        </row>
        <row r="20">
          <cell r="A20" t="str">
            <v>18.05.10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12</v>
          </cell>
          <cell r="K20">
            <v>43</v>
          </cell>
          <cell r="L20">
            <v>50</v>
          </cell>
          <cell r="M20">
            <v>52</v>
          </cell>
          <cell r="N20">
            <v>44</v>
          </cell>
          <cell r="O20">
            <v>51</v>
          </cell>
          <cell r="P20">
            <v>42</v>
          </cell>
          <cell r="Q20">
            <v>41</v>
          </cell>
          <cell r="R20">
            <v>44</v>
          </cell>
          <cell r="S20">
            <v>31</v>
          </cell>
          <cell r="T20">
            <v>17</v>
          </cell>
          <cell r="U20">
            <v>16</v>
          </cell>
          <cell r="V20">
            <v>9</v>
          </cell>
          <cell r="W20">
            <v>0</v>
          </cell>
          <cell r="X20">
            <v>0</v>
          </cell>
          <cell r="Y20">
            <v>0</v>
          </cell>
          <cell r="AA20" t="str">
            <v>18.05.10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12</v>
          </cell>
          <cell r="AK20">
            <v>41</v>
          </cell>
          <cell r="AL20">
            <v>49</v>
          </cell>
          <cell r="AM20">
            <v>47</v>
          </cell>
          <cell r="AN20">
            <v>42</v>
          </cell>
          <cell r="AO20">
            <v>45</v>
          </cell>
          <cell r="AP20">
            <v>42</v>
          </cell>
          <cell r="AQ20">
            <v>40</v>
          </cell>
          <cell r="AR20">
            <v>44</v>
          </cell>
          <cell r="AS20">
            <v>31</v>
          </cell>
          <cell r="AT20">
            <v>17</v>
          </cell>
          <cell r="AU20">
            <v>16</v>
          </cell>
          <cell r="AV20">
            <v>9</v>
          </cell>
          <cell r="AW20">
            <v>0</v>
          </cell>
          <cell r="AX20">
            <v>0</v>
          </cell>
          <cell r="AY20">
            <v>0</v>
          </cell>
        </row>
        <row r="21">
          <cell r="A21" t="str">
            <v>19.05.10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16</v>
          </cell>
          <cell r="K21">
            <v>42</v>
          </cell>
          <cell r="L21">
            <v>51</v>
          </cell>
          <cell r="M21">
            <v>48</v>
          </cell>
          <cell r="N21">
            <v>40</v>
          </cell>
          <cell r="O21">
            <v>30</v>
          </cell>
          <cell r="P21">
            <v>36</v>
          </cell>
          <cell r="Q21">
            <v>29</v>
          </cell>
          <cell r="R21">
            <v>3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 t="str">
            <v>19.05.10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16</v>
          </cell>
          <cell r="AK21">
            <v>40</v>
          </cell>
          <cell r="AL21">
            <v>49</v>
          </cell>
          <cell r="AM21">
            <v>46</v>
          </cell>
          <cell r="AN21">
            <v>40</v>
          </cell>
          <cell r="AO21">
            <v>30</v>
          </cell>
          <cell r="AP21">
            <v>36</v>
          </cell>
          <cell r="AQ21">
            <v>28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A22" t="str">
            <v>20.05.10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29</v>
          </cell>
          <cell r="K22">
            <v>50</v>
          </cell>
          <cell r="L22">
            <v>93</v>
          </cell>
          <cell r="M22">
            <v>80</v>
          </cell>
          <cell r="N22">
            <v>66</v>
          </cell>
          <cell r="O22">
            <v>63</v>
          </cell>
          <cell r="P22">
            <v>62</v>
          </cell>
          <cell r="Q22">
            <v>54</v>
          </cell>
          <cell r="R22">
            <v>42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 t="str">
            <v>20.05.10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28</v>
          </cell>
          <cell r="AK22">
            <v>46</v>
          </cell>
          <cell r="AL22">
            <v>76</v>
          </cell>
          <cell r="AM22">
            <v>71</v>
          </cell>
          <cell r="AN22">
            <v>62</v>
          </cell>
          <cell r="AO22">
            <v>60</v>
          </cell>
          <cell r="AP22">
            <v>55</v>
          </cell>
          <cell r="AQ22">
            <v>52</v>
          </cell>
          <cell r="AR22">
            <v>40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A23" t="str">
            <v>21.05.10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23</v>
          </cell>
          <cell r="K23">
            <v>58</v>
          </cell>
          <cell r="L23">
            <v>59</v>
          </cell>
          <cell r="M23">
            <v>62</v>
          </cell>
          <cell r="N23">
            <v>40</v>
          </cell>
          <cell r="O23">
            <v>70</v>
          </cell>
          <cell r="P23">
            <v>49</v>
          </cell>
          <cell r="Q23">
            <v>62</v>
          </cell>
          <cell r="R23">
            <v>44</v>
          </cell>
          <cell r="S23">
            <v>57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AA23" t="str">
            <v>21.05.10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23</v>
          </cell>
          <cell r="AK23">
            <v>58</v>
          </cell>
          <cell r="AL23">
            <v>59</v>
          </cell>
          <cell r="AM23">
            <v>59</v>
          </cell>
          <cell r="AN23">
            <v>37</v>
          </cell>
          <cell r="AO23">
            <v>61</v>
          </cell>
          <cell r="AP23">
            <v>49</v>
          </cell>
          <cell r="AQ23">
            <v>60</v>
          </cell>
          <cell r="AR23">
            <v>44</v>
          </cell>
          <cell r="AS23">
            <v>56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A24" t="str">
            <v>22.05.10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20</v>
          </cell>
          <cell r="K24">
            <v>46</v>
          </cell>
          <cell r="L24">
            <v>55</v>
          </cell>
          <cell r="M24">
            <v>61</v>
          </cell>
          <cell r="N24">
            <v>49</v>
          </cell>
          <cell r="O24">
            <v>39</v>
          </cell>
          <cell r="P24">
            <v>62</v>
          </cell>
          <cell r="Q24">
            <v>52</v>
          </cell>
          <cell r="R24">
            <v>48</v>
          </cell>
          <cell r="S24">
            <v>27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A24" t="str">
            <v>22.05.10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20</v>
          </cell>
          <cell r="AK24">
            <v>45</v>
          </cell>
          <cell r="AL24">
            <v>52</v>
          </cell>
          <cell r="AM24">
            <v>53</v>
          </cell>
          <cell r="AN24">
            <v>45</v>
          </cell>
          <cell r="AO24">
            <v>38</v>
          </cell>
          <cell r="AP24">
            <v>54</v>
          </cell>
          <cell r="AQ24">
            <v>50</v>
          </cell>
          <cell r="AR24">
            <v>48</v>
          </cell>
          <cell r="AS24">
            <v>27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23.05.10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15</v>
          </cell>
          <cell r="K25">
            <v>34</v>
          </cell>
          <cell r="L25">
            <v>54</v>
          </cell>
          <cell r="M25">
            <v>54</v>
          </cell>
          <cell r="N25">
            <v>33</v>
          </cell>
          <cell r="O25">
            <v>46</v>
          </cell>
          <cell r="P25">
            <v>31</v>
          </cell>
          <cell r="Q25">
            <v>39</v>
          </cell>
          <cell r="R25">
            <v>30</v>
          </cell>
          <cell r="S25">
            <v>31</v>
          </cell>
          <cell r="T25">
            <v>20</v>
          </cell>
          <cell r="U25">
            <v>6</v>
          </cell>
          <cell r="V25">
            <v>5</v>
          </cell>
          <cell r="W25">
            <v>0</v>
          </cell>
          <cell r="X25">
            <v>0</v>
          </cell>
          <cell r="Y25">
            <v>0</v>
          </cell>
          <cell r="AA25" t="str">
            <v>23.05.10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15</v>
          </cell>
          <cell r="AK25">
            <v>33</v>
          </cell>
          <cell r="AL25">
            <v>49</v>
          </cell>
          <cell r="AM25">
            <v>54</v>
          </cell>
          <cell r="AN25">
            <v>33</v>
          </cell>
          <cell r="AO25">
            <v>44</v>
          </cell>
          <cell r="AP25">
            <v>30</v>
          </cell>
          <cell r="AQ25">
            <v>39</v>
          </cell>
          <cell r="AR25">
            <v>30</v>
          </cell>
          <cell r="AS25">
            <v>30</v>
          </cell>
          <cell r="AT25">
            <v>20</v>
          </cell>
          <cell r="AU25">
            <v>6</v>
          </cell>
          <cell r="AV25">
            <v>5</v>
          </cell>
          <cell r="AW25">
            <v>0</v>
          </cell>
          <cell r="AX25">
            <v>0</v>
          </cell>
          <cell r="AY25">
            <v>0</v>
          </cell>
        </row>
        <row r="26">
          <cell r="A26" t="str">
            <v>24.05.10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20</v>
          </cell>
          <cell r="K26">
            <v>47</v>
          </cell>
          <cell r="L26">
            <v>70</v>
          </cell>
          <cell r="M26">
            <v>65</v>
          </cell>
          <cell r="N26">
            <v>42</v>
          </cell>
          <cell r="O26">
            <v>55</v>
          </cell>
          <cell r="P26">
            <v>66</v>
          </cell>
          <cell r="Q26">
            <v>35</v>
          </cell>
          <cell r="R26">
            <v>30</v>
          </cell>
          <cell r="S26">
            <v>20</v>
          </cell>
          <cell r="T26">
            <v>22</v>
          </cell>
          <cell r="U26">
            <v>18</v>
          </cell>
          <cell r="V26">
            <v>8</v>
          </cell>
          <cell r="W26">
            <v>0</v>
          </cell>
          <cell r="X26">
            <v>0</v>
          </cell>
          <cell r="Y26">
            <v>0</v>
          </cell>
          <cell r="AA26" t="str">
            <v>24.05.10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19</v>
          </cell>
          <cell r="AK26">
            <v>45</v>
          </cell>
          <cell r="AL26">
            <v>68</v>
          </cell>
          <cell r="AM26">
            <v>63</v>
          </cell>
          <cell r="AN26">
            <v>42</v>
          </cell>
          <cell r="AO26">
            <v>54</v>
          </cell>
          <cell r="AP26">
            <v>62</v>
          </cell>
          <cell r="AQ26">
            <v>34</v>
          </cell>
          <cell r="AR26">
            <v>30</v>
          </cell>
          <cell r="AS26">
            <v>19</v>
          </cell>
          <cell r="AT26">
            <v>22</v>
          </cell>
          <cell r="AU26">
            <v>17</v>
          </cell>
          <cell r="AV26">
            <v>8</v>
          </cell>
          <cell r="AW26">
            <v>0</v>
          </cell>
          <cell r="AX26">
            <v>0</v>
          </cell>
          <cell r="AY26">
            <v>0</v>
          </cell>
        </row>
        <row r="27">
          <cell r="A27" t="str">
            <v>25.05.10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15</v>
          </cell>
          <cell r="K27">
            <v>38</v>
          </cell>
          <cell r="L27">
            <v>63</v>
          </cell>
          <cell r="M27">
            <v>56</v>
          </cell>
          <cell r="N27">
            <v>47</v>
          </cell>
          <cell r="O27">
            <v>54</v>
          </cell>
          <cell r="P27">
            <v>61</v>
          </cell>
          <cell r="Q27">
            <v>39</v>
          </cell>
          <cell r="R27">
            <v>60</v>
          </cell>
          <cell r="S27">
            <v>21</v>
          </cell>
          <cell r="T27">
            <v>25</v>
          </cell>
          <cell r="U27">
            <v>19</v>
          </cell>
          <cell r="V27">
            <v>5</v>
          </cell>
          <cell r="W27">
            <v>0</v>
          </cell>
          <cell r="X27">
            <v>0</v>
          </cell>
          <cell r="Y27">
            <v>0</v>
          </cell>
          <cell r="AA27" t="str">
            <v>25.05.10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15</v>
          </cell>
          <cell r="AK27">
            <v>38</v>
          </cell>
          <cell r="AL27">
            <v>62</v>
          </cell>
          <cell r="AM27">
            <v>55</v>
          </cell>
          <cell r="AN27">
            <v>46</v>
          </cell>
          <cell r="AO27">
            <v>54</v>
          </cell>
          <cell r="AP27">
            <v>59</v>
          </cell>
          <cell r="AQ27">
            <v>39</v>
          </cell>
          <cell r="AR27">
            <v>54</v>
          </cell>
          <cell r="AS27">
            <v>21</v>
          </cell>
          <cell r="AT27">
            <v>24</v>
          </cell>
          <cell r="AU27">
            <v>17</v>
          </cell>
          <cell r="AV27">
            <v>5</v>
          </cell>
          <cell r="AW27">
            <v>0</v>
          </cell>
          <cell r="AX27">
            <v>0</v>
          </cell>
          <cell r="AY27">
            <v>0</v>
          </cell>
        </row>
        <row r="28">
          <cell r="A28" t="str">
            <v>26.05.10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14</v>
          </cell>
          <cell r="K28">
            <v>37</v>
          </cell>
          <cell r="L28">
            <v>52</v>
          </cell>
          <cell r="M28">
            <v>43</v>
          </cell>
          <cell r="N28">
            <v>31</v>
          </cell>
          <cell r="O28">
            <v>40</v>
          </cell>
          <cell r="P28">
            <v>44</v>
          </cell>
          <cell r="Q28">
            <v>52</v>
          </cell>
          <cell r="R28">
            <v>47</v>
          </cell>
          <cell r="S28">
            <v>24</v>
          </cell>
          <cell r="T28">
            <v>16</v>
          </cell>
          <cell r="U28">
            <v>19</v>
          </cell>
          <cell r="V28">
            <v>5</v>
          </cell>
          <cell r="W28">
            <v>0</v>
          </cell>
          <cell r="X28">
            <v>0</v>
          </cell>
          <cell r="Y28">
            <v>0</v>
          </cell>
          <cell r="AA28" t="str">
            <v>26.05.10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14</v>
          </cell>
          <cell r="AK28">
            <v>36</v>
          </cell>
          <cell r="AL28">
            <v>51</v>
          </cell>
          <cell r="AM28">
            <v>41</v>
          </cell>
          <cell r="AN28">
            <v>30</v>
          </cell>
          <cell r="AO28">
            <v>40</v>
          </cell>
          <cell r="AP28">
            <v>44</v>
          </cell>
          <cell r="AQ28">
            <v>52</v>
          </cell>
          <cell r="AR28">
            <v>44</v>
          </cell>
          <cell r="AS28">
            <v>23</v>
          </cell>
          <cell r="AT28">
            <v>16</v>
          </cell>
          <cell r="AU28">
            <v>15</v>
          </cell>
          <cell r="AV28">
            <v>5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27.05.10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12</v>
          </cell>
          <cell r="K29">
            <v>41</v>
          </cell>
          <cell r="L29">
            <v>52</v>
          </cell>
          <cell r="M29">
            <v>41</v>
          </cell>
          <cell r="N29">
            <v>31</v>
          </cell>
          <cell r="O29">
            <v>39</v>
          </cell>
          <cell r="P29">
            <v>47</v>
          </cell>
          <cell r="Q29">
            <v>40</v>
          </cell>
          <cell r="R29">
            <v>47</v>
          </cell>
          <cell r="S29">
            <v>35</v>
          </cell>
          <cell r="T29">
            <v>19</v>
          </cell>
          <cell r="U29">
            <v>12</v>
          </cell>
          <cell r="V29">
            <v>8</v>
          </cell>
          <cell r="W29">
            <v>0</v>
          </cell>
          <cell r="X29">
            <v>0</v>
          </cell>
          <cell r="Y29">
            <v>0</v>
          </cell>
          <cell r="AA29" t="str">
            <v>27.05.10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12</v>
          </cell>
          <cell r="AK29">
            <v>37</v>
          </cell>
          <cell r="AL29">
            <v>52</v>
          </cell>
          <cell r="AM29">
            <v>40</v>
          </cell>
          <cell r="AN29">
            <v>31</v>
          </cell>
          <cell r="AO29">
            <v>39</v>
          </cell>
          <cell r="AP29">
            <v>44</v>
          </cell>
          <cell r="AQ29">
            <v>40</v>
          </cell>
          <cell r="AR29">
            <v>47</v>
          </cell>
          <cell r="AS29">
            <v>35</v>
          </cell>
          <cell r="AT29">
            <v>18</v>
          </cell>
          <cell r="AU29">
            <v>11</v>
          </cell>
          <cell r="AV29">
            <v>8</v>
          </cell>
          <cell r="AW29">
            <v>0</v>
          </cell>
          <cell r="AX29">
            <v>0</v>
          </cell>
          <cell r="AY29">
            <v>0</v>
          </cell>
        </row>
        <row r="30">
          <cell r="A30" t="str">
            <v>28.05.10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19</v>
          </cell>
          <cell r="K30">
            <v>30</v>
          </cell>
          <cell r="L30">
            <v>48</v>
          </cell>
          <cell r="M30">
            <v>31</v>
          </cell>
          <cell r="N30">
            <v>29</v>
          </cell>
          <cell r="O30">
            <v>49</v>
          </cell>
          <cell r="P30">
            <v>20</v>
          </cell>
          <cell r="Q30">
            <v>48</v>
          </cell>
          <cell r="R30">
            <v>34</v>
          </cell>
          <cell r="S30">
            <v>23</v>
          </cell>
          <cell r="T30">
            <v>20</v>
          </cell>
          <cell r="U30">
            <v>13</v>
          </cell>
          <cell r="V30">
            <v>8</v>
          </cell>
          <cell r="W30">
            <v>0</v>
          </cell>
          <cell r="X30">
            <v>0</v>
          </cell>
          <cell r="Y30">
            <v>0</v>
          </cell>
          <cell r="AA30" t="str">
            <v>28.05.10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19</v>
          </cell>
          <cell r="AK30">
            <v>30</v>
          </cell>
          <cell r="AL30">
            <v>46</v>
          </cell>
          <cell r="AM30">
            <v>31</v>
          </cell>
          <cell r="AN30">
            <v>29</v>
          </cell>
          <cell r="AO30">
            <v>47</v>
          </cell>
          <cell r="AP30">
            <v>20</v>
          </cell>
          <cell r="AQ30">
            <v>47</v>
          </cell>
          <cell r="AR30">
            <v>30</v>
          </cell>
          <cell r="AS30">
            <v>23</v>
          </cell>
          <cell r="AT30">
            <v>20</v>
          </cell>
          <cell r="AU30">
            <v>13</v>
          </cell>
          <cell r="AV30">
            <v>8</v>
          </cell>
          <cell r="AW30">
            <v>0</v>
          </cell>
          <cell r="AX30">
            <v>0</v>
          </cell>
          <cell r="AY30">
            <v>0</v>
          </cell>
        </row>
        <row r="31">
          <cell r="A31" t="str">
            <v>29.05.10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27</v>
          </cell>
          <cell r="K31">
            <v>35</v>
          </cell>
          <cell r="L31">
            <v>35</v>
          </cell>
          <cell r="M31">
            <v>54</v>
          </cell>
          <cell r="N31">
            <v>49</v>
          </cell>
          <cell r="O31">
            <v>35</v>
          </cell>
          <cell r="P31">
            <v>41</v>
          </cell>
          <cell r="Q31">
            <v>33</v>
          </cell>
          <cell r="R31">
            <v>29</v>
          </cell>
          <cell r="S31">
            <v>31</v>
          </cell>
          <cell r="T31">
            <v>20</v>
          </cell>
          <cell r="U31">
            <v>13</v>
          </cell>
          <cell r="V31">
            <v>10</v>
          </cell>
          <cell r="W31">
            <v>1</v>
          </cell>
          <cell r="X31">
            <v>0</v>
          </cell>
          <cell r="Y31">
            <v>0</v>
          </cell>
          <cell r="AA31" t="str">
            <v>29.05.10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25</v>
          </cell>
          <cell r="AK31">
            <v>34</v>
          </cell>
          <cell r="AL31">
            <v>35</v>
          </cell>
          <cell r="AM31">
            <v>51</v>
          </cell>
          <cell r="AN31">
            <v>48</v>
          </cell>
          <cell r="AO31">
            <v>35</v>
          </cell>
          <cell r="AP31">
            <v>38</v>
          </cell>
          <cell r="AQ31">
            <v>33</v>
          </cell>
          <cell r="AR31">
            <v>29</v>
          </cell>
          <cell r="AS31">
            <v>30</v>
          </cell>
          <cell r="AT31">
            <v>20</v>
          </cell>
          <cell r="AU31">
            <v>13</v>
          </cell>
          <cell r="AV31">
            <v>9</v>
          </cell>
          <cell r="AW31">
            <v>1</v>
          </cell>
          <cell r="AX31">
            <v>0</v>
          </cell>
          <cell r="AY31">
            <v>0</v>
          </cell>
        </row>
        <row r="32">
          <cell r="A32" t="str">
            <v>30.05.10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21</v>
          </cell>
          <cell r="K32">
            <v>28</v>
          </cell>
          <cell r="L32">
            <v>44</v>
          </cell>
          <cell r="M32">
            <v>39</v>
          </cell>
          <cell r="N32">
            <v>25</v>
          </cell>
          <cell r="O32">
            <v>35</v>
          </cell>
          <cell r="P32">
            <v>29</v>
          </cell>
          <cell r="Q32">
            <v>34</v>
          </cell>
          <cell r="R32">
            <v>21</v>
          </cell>
          <cell r="S32">
            <v>17</v>
          </cell>
          <cell r="T32">
            <v>19</v>
          </cell>
          <cell r="U32">
            <v>20</v>
          </cell>
          <cell r="V32">
            <v>9</v>
          </cell>
          <cell r="W32">
            <v>0</v>
          </cell>
          <cell r="X32">
            <v>0</v>
          </cell>
          <cell r="Y32">
            <v>0</v>
          </cell>
          <cell r="AA32" t="str">
            <v>30.05.10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21</v>
          </cell>
          <cell r="AK32">
            <v>28</v>
          </cell>
          <cell r="AL32">
            <v>41</v>
          </cell>
          <cell r="AM32">
            <v>37</v>
          </cell>
          <cell r="AN32">
            <v>25</v>
          </cell>
          <cell r="AO32">
            <v>35</v>
          </cell>
          <cell r="AP32">
            <v>29</v>
          </cell>
          <cell r="AQ32">
            <v>31</v>
          </cell>
          <cell r="AR32">
            <v>21</v>
          </cell>
          <cell r="AS32">
            <v>17</v>
          </cell>
          <cell r="AT32">
            <v>19</v>
          </cell>
          <cell r="AU32">
            <v>19</v>
          </cell>
          <cell r="AV32">
            <v>9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31.05.10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18</v>
          </cell>
          <cell r="K33">
            <v>46</v>
          </cell>
          <cell r="L33">
            <v>42</v>
          </cell>
          <cell r="M33">
            <v>51</v>
          </cell>
          <cell r="N33">
            <v>40</v>
          </cell>
          <cell r="O33">
            <v>53</v>
          </cell>
          <cell r="P33">
            <v>38</v>
          </cell>
          <cell r="Q33">
            <v>40</v>
          </cell>
          <cell r="R33">
            <v>30</v>
          </cell>
          <cell r="S33">
            <v>31</v>
          </cell>
          <cell r="T33">
            <v>19</v>
          </cell>
          <cell r="U33">
            <v>17</v>
          </cell>
          <cell r="V33">
            <v>11</v>
          </cell>
          <cell r="W33">
            <v>0</v>
          </cell>
          <cell r="X33">
            <v>0</v>
          </cell>
          <cell r="Y33">
            <v>0</v>
          </cell>
          <cell r="AA33" t="str">
            <v>31.05.10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18</v>
          </cell>
          <cell r="AK33">
            <v>45</v>
          </cell>
          <cell r="AL33">
            <v>41</v>
          </cell>
          <cell r="AM33">
            <v>49</v>
          </cell>
          <cell r="AN33">
            <v>37</v>
          </cell>
          <cell r="AO33">
            <v>50</v>
          </cell>
          <cell r="AP33">
            <v>38</v>
          </cell>
          <cell r="AQ33">
            <v>40</v>
          </cell>
          <cell r="AR33">
            <v>30</v>
          </cell>
          <cell r="AS33">
            <v>31</v>
          </cell>
          <cell r="AT33">
            <v>19</v>
          </cell>
          <cell r="AU33">
            <v>17</v>
          </cell>
          <cell r="AV33">
            <v>11</v>
          </cell>
          <cell r="AW33">
            <v>0</v>
          </cell>
          <cell r="AX33">
            <v>0</v>
          </cell>
          <cell r="AY33">
            <v>0</v>
          </cell>
        </row>
      </sheetData>
      <sheetData sheetId="9">
        <row r="3">
          <cell r="A3" t="str">
            <v>01.05.10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3</v>
          </cell>
          <cell r="K3">
            <v>13</v>
          </cell>
          <cell r="L3">
            <v>21</v>
          </cell>
          <cell r="M3">
            <v>21</v>
          </cell>
          <cell r="N3">
            <v>17</v>
          </cell>
          <cell r="O3">
            <v>15</v>
          </cell>
          <cell r="P3">
            <v>11</v>
          </cell>
          <cell r="Q3">
            <v>12</v>
          </cell>
          <cell r="R3">
            <v>9</v>
          </cell>
          <cell r="S3">
            <v>4</v>
          </cell>
          <cell r="T3">
            <v>1</v>
          </cell>
          <cell r="U3">
            <v>2</v>
          </cell>
          <cell r="V3">
            <v>2</v>
          </cell>
          <cell r="W3">
            <v>0</v>
          </cell>
          <cell r="X3">
            <v>0</v>
          </cell>
          <cell r="Y3">
            <v>0</v>
          </cell>
          <cell r="AA3" t="str">
            <v>01.05.10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3</v>
          </cell>
          <cell r="AK3">
            <v>13</v>
          </cell>
          <cell r="AL3">
            <v>19</v>
          </cell>
          <cell r="AM3">
            <v>20</v>
          </cell>
          <cell r="AN3">
            <v>17</v>
          </cell>
          <cell r="AO3">
            <v>15</v>
          </cell>
          <cell r="AP3">
            <v>11</v>
          </cell>
          <cell r="AQ3">
            <v>11</v>
          </cell>
          <cell r="AR3">
            <v>9</v>
          </cell>
          <cell r="AS3">
            <v>4</v>
          </cell>
          <cell r="AT3">
            <v>1</v>
          </cell>
          <cell r="AU3">
            <v>2</v>
          </cell>
          <cell r="AV3">
            <v>2</v>
          </cell>
          <cell r="AW3">
            <v>0</v>
          </cell>
          <cell r="AX3">
            <v>0</v>
          </cell>
          <cell r="AY3">
            <v>0</v>
          </cell>
        </row>
        <row r="4">
          <cell r="A4" t="str">
            <v>02.05.10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2</v>
          </cell>
          <cell r="K4">
            <v>14</v>
          </cell>
          <cell r="L4">
            <v>18</v>
          </cell>
          <cell r="M4">
            <v>8</v>
          </cell>
          <cell r="N4">
            <v>13</v>
          </cell>
          <cell r="O4">
            <v>18</v>
          </cell>
          <cell r="P4">
            <v>13</v>
          </cell>
          <cell r="Q4">
            <v>12</v>
          </cell>
          <cell r="R4">
            <v>8</v>
          </cell>
          <cell r="S4">
            <v>9</v>
          </cell>
          <cell r="T4">
            <v>7</v>
          </cell>
          <cell r="U4">
            <v>1</v>
          </cell>
          <cell r="V4">
            <v>1</v>
          </cell>
          <cell r="W4">
            <v>3</v>
          </cell>
          <cell r="X4">
            <v>0</v>
          </cell>
          <cell r="Y4">
            <v>0</v>
          </cell>
          <cell r="AA4" t="str">
            <v>02.05.10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2</v>
          </cell>
          <cell r="AK4">
            <v>12</v>
          </cell>
          <cell r="AL4">
            <v>17</v>
          </cell>
          <cell r="AM4">
            <v>7</v>
          </cell>
          <cell r="AN4">
            <v>13</v>
          </cell>
          <cell r="AO4">
            <v>18</v>
          </cell>
          <cell r="AP4">
            <v>12</v>
          </cell>
          <cell r="AQ4">
            <v>12</v>
          </cell>
          <cell r="AR4">
            <v>7</v>
          </cell>
          <cell r="AS4">
            <v>9</v>
          </cell>
          <cell r="AT4">
            <v>7</v>
          </cell>
          <cell r="AU4">
            <v>1</v>
          </cell>
          <cell r="AV4">
            <v>1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03.05.10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9</v>
          </cell>
          <cell r="L5">
            <v>19</v>
          </cell>
          <cell r="M5">
            <v>12</v>
          </cell>
          <cell r="N5">
            <v>19</v>
          </cell>
          <cell r="O5">
            <v>27</v>
          </cell>
          <cell r="P5">
            <v>24</v>
          </cell>
          <cell r="Q5">
            <v>16</v>
          </cell>
          <cell r="R5">
            <v>9</v>
          </cell>
          <cell r="S5">
            <v>13</v>
          </cell>
          <cell r="T5">
            <v>9</v>
          </cell>
          <cell r="U5">
            <v>5</v>
          </cell>
          <cell r="V5">
            <v>0</v>
          </cell>
          <cell r="W5">
            <v>3</v>
          </cell>
          <cell r="X5">
            <v>1</v>
          </cell>
          <cell r="Y5">
            <v>0</v>
          </cell>
          <cell r="AA5" t="str">
            <v>03.05.10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9</v>
          </cell>
          <cell r="AL5">
            <v>17</v>
          </cell>
          <cell r="AM5">
            <v>11</v>
          </cell>
          <cell r="AN5">
            <v>19</v>
          </cell>
          <cell r="AO5">
            <v>24</v>
          </cell>
          <cell r="AP5">
            <v>22</v>
          </cell>
          <cell r="AQ5">
            <v>16</v>
          </cell>
          <cell r="AR5">
            <v>9</v>
          </cell>
          <cell r="AS5">
            <v>12</v>
          </cell>
          <cell r="AT5">
            <v>9</v>
          </cell>
          <cell r="AU5">
            <v>4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A6" t="str">
            <v>04.05.10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>
            <v>3</v>
          </cell>
          <cell r="L6">
            <v>10</v>
          </cell>
          <cell r="M6">
            <v>6</v>
          </cell>
          <cell r="N6">
            <v>13</v>
          </cell>
          <cell r="O6">
            <v>10</v>
          </cell>
          <cell r="P6">
            <v>18</v>
          </cell>
          <cell r="Q6">
            <v>11</v>
          </cell>
          <cell r="R6">
            <v>4</v>
          </cell>
          <cell r="S6">
            <v>10</v>
          </cell>
          <cell r="T6">
            <v>5</v>
          </cell>
          <cell r="U6">
            <v>4</v>
          </cell>
          <cell r="V6">
            <v>3</v>
          </cell>
          <cell r="W6">
            <v>0</v>
          </cell>
          <cell r="X6">
            <v>0</v>
          </cell>
          <cell r="Y6">
            <v>0</v>
          </cell>
          <cell r="AA6" t="str">
            <v>04.05.10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</v>
          </cell>
          <cell r="AK6">
            <v>3</v>
          </cell>
          <cell r="AL6">
            <v>10</v>
          </cell>
          <cell r="AM6">
            <v>6</v>
          </cell>
          <cell r="AN6">
            <v>13</v>
          </cell>
          <cell r="AO6">
            <v>9</v>
          </cell>
          <cell r="AP6">
            <v>14</v>
          </cell>
          <cell r="AQ6">
            <v>10</v>
          </cell>
          <cell r="AR6">
            <v>4</v>
          </cell>
          <cell r="AS6">
            <v>10</v>
          </cell>
          <cell r="AT6">
            <v>5</v>
          </cell>
          <cell r="AU6">
            <v>4</v>
          </cell>
          <cell r="AV6">
            <v>3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05.05.10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6</v>
          </cell>
          <cell r="L7">
            <v>3</v>
          </cell>
          <cell r="M7">
            <v>12</v>
          </cell>
          <cell r="N7">
            <v>18</v>
          </cell>
          <cell r="O7">
            <v>9</v>
          </cell>
          <cell r="P7">
            <v>15</v>
          </cell>
          <cell r="Q7">
            <v>5</v>
          </cell>
          <cell r="R7">
            <v>7</v>
          </cell>
          <cell r="S7">
            <v>8</v>
          </cell>
          <cell r="T7">
            <v>4</v>
          </cell>
          <cell r="U7">
            <v>4</v>
          </cell>
          <cell r="V7">
            <v>2</v>
          </cell>
          <cell r="W7">
            <v>0</v>
          </cell>
          <cell r="X7">
            <v>0</v>
          </cell>
          <cell r="Y7">
            <v>0</v>
          </cell>
          <cell r="AA7" t="str">
            <v>05.05.10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2</v>
          </cell>
          <cell r="AK7">
            <v>4</v>
          </cell>
          <cell r="AL7">
            <v>3</v>
          </cell>
          <cell r="AM7">
            <v>12</v>
          </cell>
          <cell r="AN7">
            <v>15</v>
          </cell>
          <cell r="AO7">
            <v>9</v>
          </cell>
          <cell r="AP7">
            <v>15</v>
          </cell>
          <cell r="AQ7">
            <v>5</v>
          </cell>
          <cell r="AR7">
            <v>7</v>
          </cell>
          <cell r="AS7">
            <v>8</v>
          </cell>
          <cell r="AT7">
            <v>4</v>
          </cell>
          <cell r="AU7">
            <v>4</v>
          </cell>
          <cell r="AV7">
            <v>2</v>
          </cell>
          <cell r="AW7">
            <v>0</v>
          </cell>
          <cell r="AX7">
            <v>0</v>
          </cell>
          <cell r="AY7">
            <v>0</v>
          </cell>
        </row>
        <row r="8">
          <cell r="A8" t="str">
            <v>06.05.10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11</v>
          </cell>
          <cell r="L8">
            <v>17</v>
          </cell>
          <cell r="M8">
            <v>17</v>
          </cell>
          <cell r="N8">
            <v>13</v>
          </cell>
          <cell r="O8">
            <v>12</v>
          </cell>
          <cell r="P8">
            <v>7</v>
          </cell>
          <cell r="Q8">
            <v>7</v>
          </cell>
          <cell r="R8">
            <v>10</v>
          </cell>
          <cell r="S8">
            <v>7</v>
          </cell>
          <cell r="T8">
            <v>9</v>
          </cell>
          <cell r="U8">
            <v>7</v>
          </cell>
          <cell r="V8">
            <v>1</v>
          </cell>
          <cell r="W8">
            <v>0</v>
          </cell>
          <cell r="X8">
            <v>0</v>
          </cell>
          <cell r="Y8">
            <v>0</v>
          </cell>
          <cell r="AA8" t="str">
            <v>06.05.10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4</v>
          </cell>
          <cell r="AK8">
            <v>10</v>
          </cell>
          <cell r="AL8">
            <v>17</v>
          </cell>
          <cell r="AM8">
            <v>17</v>
          </cell>
          <cell r="AN8">
            <v>13</v>
          </cell>
          <cell r="AO8">
            <v>11</v>
          </cell>
          <cell r="AP8">
            <v>6</v>
          </cell>
          <cell r="AQ8">
            <v>7</v>
          </cell>
          <cell r="AR8">
            <v>10</v>
          </cell>
          <cell r="AS8">
            <v>7</v>
          </cell>
          <cell r="AT8">
            <v>9</v>
          </cell>
          <cell r="AU8">
            <v>4</v>
          </cell>
          <cell r="AV8">
            <v>1</v>
          </cell>
          <cell r="AW8">
            <v>0</v>
          </cell>
          <cell r="AX8">
            <v>0</v>
          </cell>
          <cell r="AY8">
            <v>0</v>
          </cell>
        </row>
        <row r="9">
          <cell r="A9" t="str">
            <v>07.05.10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</v>
          </cell>
          <cell r="K9">
            <v>9</v>
          </cell>
          <cell r="L9">
            <v>16</v>
          </cell>
          <cell r="M9">
            <v>15</v>
          </cell>
          <cell r="N9">
            <v>15</v>
          </cell>
          <cell r="O9">
            <v>4</v>
          </cell>
          <cell r="P9">
            <v>14</v>
          </cell>
          <cell r="Q9">
            <v>15</v>
          </cell>
          <cell r="R9">
            <v>9</v>
          </cell>
          <cell r="S9">
            <v>8</v>
          </cell>
          <cell r="T9">
            <v>6</v>
          </cell>
          <cell r="U9">
            <v>3</v>
          </cell>
          <cell r="V9">
            <v>0</v>
          </cell>
          <cell r="W9">
            <v>2</v>
          </cell>
          <cell r="X9">
            <v>1</v>
          </cell>
          <cell r="Y9">
            <v>0</v>
          </cell>
          <cell r="AA9" t="str">
            <v>07.05.10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5</v>
          </cell>
          <cell r="AK9">
            <v>9</v>
          </cell>
          <cell r="AL9">
            <v>16</v>
          </cell>
          <cell r="AM9">
            <v>10</v>
          </cell>
          <cell r="AN9">
            <v>15</v>
          </cell>
          <cell r="AO9">
            <v>3</v>
          </cell>
          <cell r="AP9">
            <v>14</v>
          </cell>
          <cell r="AQ9">
            <v>15</v>
          </cell>
          <cell r="AR9">
            <v>8</v>
          </cell>
          <cell r="AS9">
            <v>8</v>
          </cell>
          <cell r="AT9">
            <v>6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A10" t="str">
            <v>08.05.10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3</v>
          </cell>
          <cell r="K10">
            <v>12</v>
          </cell>
          <cell r="L10">
            <v>14</v>
          </cell>
          <cell r="M10">
            <v>12</v>
          </cell>
          <cell r="N10">
            <v>11</v>
          </cell>
          <cell r="O10">
            <v>16</v>
          </cell>
          <cell r="P10">
            <v>14</v>
          </cell>
          <cell r="Q10">
            <v>8</v>
          </cell>
          <cell r="R10">
            <v>13</v>
          </cell>
          <cell r="S10">
            <v>7</v>
          </cell>
          <cell r="T10">
            <v>6</v>
          </cell>
          <cell r="U10">
            <v>1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AA10" t="str">
            <v>08.05.10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3</v>
          </cell>
          <cell r="AK10">
            <v>12</v>
          </cell>
          <cell r="AL10">
            <v>14</v>
          </cell>
          <cell r="AM10">
            <v>12</v>
          </cell>
          <cell r="AN10">
            <v>11</v>
          </cell>
          <cell r="AO10">
            <v>16</v>
          </cell>
          <cell r="AP10">
            <v>11</v>
          </cell>
          <cell r="AQ10">
            <v>8</v>
          </cell>
          <cell r="AR10">
            <v>13</v>
          </cell>
          <cell r="AS10">
            <v>7</v>
          </cell>
          <cell r="AT10">
            <v>6</v>
          </cell>
          <cell r="AU10">
            <v>1</v>
          </cell>
          <cell r="AV10">
            <v>1</v>
          </cell>
          <cell r="AW10">
            <v>0</v>
          </cell>
          <cell r="AX10">
            <v>0</v>
          </cell>
          <cell r="AY10">
            <v>0</v>
          </cell>
        </row>
        <row r="11">
          <cell r="A11" t="str">
            <v>09.05.10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2</v>
          </cell>
          <cell r="K11">
            <v>10</v>
          </cell>
          <cell r="L11">
            <v>9</v>
          </cell>
          <cell r="M11">
            <v>14</v>
          </cell>
          <cell r="N11">
            <v>10</v>
          </cell>
          <cell r="O11">
            <v>19</v>
          </cell>
          <cell r="P11">
            <v>11</v>
          </cell>
          <cell r="Q11">
            <v>8</v>
          </cell>
          <cell r="R11">
            <v>7</v>
          </cell>
          <cell r="S11">
            <v>7</v>
          </cell>
          <cell r="T11">
            <v>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 t="str">
            <v>09.05.10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2</v>
          </cell>
          <cell r="AK11">
            <v>8</v>
          </cell>
          <cell r="AL11">
            <v>9</v>
          </cell>
          <cell r="AM11">
            <v>13</v>
          </cell>
          <cell r="AN11">
            <v>10</v>
          </cell>
          <cell r="AO11">
            <v>19</v>
          </cell>
          <cell r="AP11">
            <v>10</v>
          </cell>
          <cell r="AQ11">
            <v>8</v>
          </cell>
          <cell r="AR11">
            <v>7</v>
          </cell>
          <cell r="AS11">
            <v>7</v>
          </cell>
          <cell r="AT11">
            <v>6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A12" t="str">
            <v>10.05.10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5</v>
          </cell>
          <cell r="K12">
            <v>14</v>
          </cell>
          <cell r="L12">
            <v>17</v>
          </cell>
          <cell r="M12">
            <v>20</v>
          </cell>
          <cell r="N12">
            <v>15</v>
          </cell>
          <cell r="O12">
            <v>23</v>
          </cell>
          <cell r="P12">
            <v>24</v>
          </cell>
          <cell r="Q12">
            <v>9</v>
          </cell>
          <cell r="R12">
            <v>4</v>
          </cell>
          <cell r="S12">
            <v>4</v>
          </cell>
          <cell r="T12">
            <v>8</v>
          </cell>
          <cell r="U12">
            <v>4</v>
          </cell>
          <cell r="V12">
            <v>1</v>
          </cell>
          <cell r="W12">
            <v>1</v>
          </cell>
          <cell r="X12">
            <v>0</v>
          </cell>
          <cell r="Y12">
            <v>0</v>
          </cell>
          <cell r="AA12" t="str">
            <v>10.05.10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5</v>
          </cell>
          <cell r="AK12">
            <v>12</v>
          </cell>
          <cell r="AL12">
            <v>15</v>
          </cell>
          <cell r="AM12">
            <v>20</v>
          </cell>
          <cell r="AN12">
            <v>15</v>
          </cell>
          <cell r="AO12">
            <v>21</v>
          </cell>
          <cell r="AP12">
            <v>22</v>
          </cell>
          <cell r="AQ12">
            <v>9</v>
          </cell>
          <cell r="AR12">
            <v>4</v>
          </cell>
          <cell r="AS12">
            <v>4</v>
          </cell>
          <cell r="AT12">
            <v>8</v>
          </cell>
          <cell r="AU12">
            <v>4</v>
          </cell>
          <cell r="AV12">
            <v>1</v>
          </cell>
          <cell r="AW12">
            <v>0</v>
          </cell>
          <cell r="AX12">
            <v>0</v>
          </cell>
          <cell r="AY12">
            <v>0</v>
          </cell>
        </row>
        <row r="13">
          <cell r="A13" t="str">
            <v>11.05.10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</v>
          </cell>
          <cell r="K13">
            <v>11</v>
          </cell>
          <cell r="L13">
            <v>20</v>
          </cell>
          <cell r="M13">
            <v>19</v>
          </cell>
          <cell r="N13">
            <v>20</v>
          </cell>
          <cell r="O13">
            <v>18</v>
          </cell>
          <cell r="P13">
            <v>9</v>
          </cell>
          <cell r="Q13">
            <v>14</v>
          </cell>
          <cell r="R13">
            <v>9</v>
          </cell>
          <cell r="S13">
            <v>8</v>
          </cell>
          <cell r="T13">
            <v>10</v>
          </cell>
          <cell r="U13">
            <v>2</v>
          </cell>
          <cell r="V13">
            <v>0</v>
          </cell>
          <cell r="W13">
            <v>2</v>
          </cell>
          <cell r="X13">
            <v>0</v>
          </cell>
          <cell r="Y13">
            <v>0</v>
          </cell>
          <cell r="AA13" t="str">
            <v>11.05.10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</v>
          </cell>
          <cell r="AK13">
            <v>9</v>
          </cell>
          <cell r="AL13">
            <v>16</v>
          </cell>
          <cell r="AM13">
            <v>18</v>
          </cell>
          <cell r="AN13">
            <v>18</v>
          </cell>
          <cell r="AO13">
            <v>18</v>
          </cell>
          <cell r="AP13">
            <v>9</v>
          </cell>
          <cell r="AQ13">
            <v>14</v>
          </cell>
          <cell r="AR13">
            <v>8</v>
          </cell>
          <cell r="AS13">
            <v>8</v>
          </cell>
          <cell r="AT13">
            <v>9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A14" t="str">
            <v>12.05.10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16</v>
          </cell>
          <cell r="L14">
            <v>14</v>
          </cell>
          <cell r="M14">
            <v>15</v>
          </cell>
          <cell r="N14">
            <v>14</v>
          </cell>
          <cell r="O14">
            <v>13</v>
          </cell>
          <cell r="P14">
            <v>16</v>
          </cell>
          <cell r="Q14">
            <v>8</v>
          </cell>
          <cell r="R14">
            <v>8</v>
          </cell>
          <cell r="S14">
            <v>7</v>
          </cell>
          <cell r="T14">
            <v>6</v>
          </cell>
          <cell r="U14">
            <v>3</v>
          </cell>
          <cell r="V14">
            <v>4</v>
          </cell>
          <cell r="W14">
            <v>0</v>
          </cell>
          <cell r="X14">
            <v>0</v>
          </cell>
          <cell r="Y14">
            <v>1</v>
          </cell>
          <cell r="AA14" t="str">
            <v>12.05.10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</v>
          </cell>
          <cell r="AK14">
            <v>16</v>
          </cell>
          <cell r="AL14">
            <v>14</v>
          </cell>
          <cell r="AM14">
            <v>14</v>
          </cell>
          <cell r="AN14">
            <v>14</v>
          </cell>
          <cell r="AO14">
            <v>13</v>
          </cell>
          <cell r="AP14">
            <v>16</v>
          </cell>
          <cell r="AQ14">
            <v>7</v>
          </cell>
          <cell r="AR14">
            <v>7</v>
          </cell>
          <cell r="AS14">
            <v>7</v>
          </cell>
          <cell r="AT14">
            <v>6</v>
          </cell>
          <cell r="AU14">
            <v>3</v>
          </cell>
          <cell r="AV14">
            <v>4</v>
          </cell>
          <cell r="AW14">
            <v>0</v>
          </cell>
          <cell r="AX14">
            <v>0</v>
          </cell>
          <cell r="AY14">
            <v>0</v>
          </cell>
        </row>
        <row r="15">
          <cell r="A15" t="str">
            <v>13.05.10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4</v>
          </cell>
          <cell r="K15">
            <v>13</v>
          </cell>
          <cell r="L15">
            <v>13</v>
          </cell>
          <cell r="M15">
            <v>12</v>
          </cell>
          <cell r="N15">
            <v>18</v>
          </cell>
          <cell r="O15">
            <v>17</v>
          </cell>
          <cell r="P15">
            <v>23</v>
          </cell>
          <cell r="Q15">
            <v>7</v>
          </cell>
          <cell r="R15">
            <v>7</v>
          </cell>
          <cell r="S15">
            <v>9</v>
          </cell>
          <cell r="T15">
            <v>8</v>
          </cell>
          <cell r="U15">
            <v>6</v>
          </cell>
          <cell r="V15">
            <v>1</v>
          </cell>
          <cell r="W15">
            <v>3</v>
          </cell>
          <cell r="X15">
            <v>0</v>
          </cell>
          <cell r="Y15">
            <v>0</v>
          </cell>
          <cell r="AA15" t="str">
            <v>13.05.10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4</v>
          </cell>
          <cell r="AK15">
            <v>12</v>
          </cell>
          <cell r="AL15">
            <v>12</v>
          </cell>
          <cell r="AM15">
            <v>12</v>
          </cell>
          <cell r="AN15">
            <v>17</v>
          </cell>
          <cell r="AO15">
            <v>16</v>
          </cell>
          <cell r="AP15">
            <v>17</v>
          </cell>
          <cell r="AQ15">
            <v>7</v>
          </cell>
          <cell r="AR15">
            <v>7</v>
          </cell>
          <cell r="AS15">
            <v>9</v>
          </cell>
          <cell r="AT15">
            <v>8</v>
          </cell>
          <cell r="AU15">
            <v>6</v>
          </cell>
          <cell r="AV15">
            <v>1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14.05.10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7</v>
          </cell>
          <cell r="L16">
            <v>13</v>
          </cell>
          <cell r="M16">
            <v>11</v>
          </cell>
          <cell r="N16">
            <v>9</v>
          </cell>
          <cell r="O16">
            <v>24</v>
          </cell>
          <cell r="P16">
            <v>15</v>
          </cell>
          <cell r="Q16">
            <v>12</v>
          </cell>
          <cell r="R16">
            <v>7</v>
          </cell>
          <cell r="S16">
            <v>7</v>
          </cell>
          <cell r="T16">
            <v>7</v>
          </cell>
          <cell r="U16">
            <v>8</v>
          </cell>
          <cell r="V16">
            <v>3</v>
          </cell>
          <cell r="W16">
            <v>2</v>
          </cell>
          <cell r="X16">
            <v>0</v>
          </cell>
          <cell r="Y16">
            <v>0</v>
          </cell>
          <cell r="AA16" t="str">
            <v>14.05.10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</v>
          </cell>
          <cell r="AK16">
            <v>7</v>
          </cell>
          <cell r="AL16">
            <v>13</v>
          </cell>
          <cell r="AM16">
            <v>11</v>
          </cell>
          <cell r="AN16">
            <v>9</v>
          </cell>
          <cell r="AO16">
            <v>22</v>
          </cell>
          <cell r="AP16">
            <v>15</v>
          </cell>
          <cell r="AQ16">
            <v>12</v>
          </cell>
          <cell r="AR16">
            <v>7</v>
          </cell>
          <cell r="AS16">
            <v>7</v>
          </cell>
          <cell r="AT16">
            <v>6</v>
          </cell>
          <cell r="AU16">
            <v>8</v>
          </cell>
          <cell r="AV16">
            <v>3</v>
          </cell>
          <cell r="AW16">
            <v>0</v>
          </cell>
          <cell r="AX16">
            <v>0</v>
          </cell>
          <cell r="AY16">
            <v>0</v>
          </cell>
        </row>
        <row r="17">
          <cell r="A17" t="str">
            <v>15.05.10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6</v>
          </cell>
          <cell r="K17">
            <v>8</v>
          </cell>
          <cell r="L17">
            <v>16</v>
          </cell>
          <cell r="M17">
            <v>16</v>
          </cell>
          <cell r="N17">
            <v>11</v>
          </cell>
          <cell r="O17">
            <v>9</v>
          </cell>
          <cell r="P17">
            <v>14</v>
          </cell>
          <cell r="Q17">
            <v>7</v>
          </cell>
          <cell r="R17">
            <v>11</v>
          </cell>
          <cell r="S17">
            <v>5</v>
          </cell>
          <cell r="T17">
            <v>5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AA17" t="str">
            <v>15.05.10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6</v>
          </cell>
          <cell r="AK17">
            <v>8</v>
          </cell>
          <cell r="AL17">
            <v>16</v>
          </cell>
          <cell r="AM17">
            <v>15</v>
          </cell>
          <cell r="AN17">
            <v>11</v>
          </cell>
          <cell r="AO17">
            <v>9</v>
          </cell>
          <cell r="AP17">
            <v>14</v>
          </cell>
          <cell r="AQ17">
            <v>7</v>
          </cell>
          <cell r="AR17">
            <v>11</v>
          </cell>
          <cell r="AS17">
            <v>5</v>
          </cell>
          <cell r="AT17">
            <v>5</v>
          </cell>
          <cell r="AU17">
            <v>1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18" t="str">
            <v>16.05.10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13</v>
          </cell>
          <cell r="L18">
            <v>14</v>
          </cell>
          <cell r="M18">
            <v>11</v>
          </cell>
          <cell r="N18">
            <v>10</v>
          </cell>
          <cell r="O18">
            <v>12</v>
          </cell>
          <cell r="P18">
            <v>4</v>
          </cell>
          <cell r="Q18">
            <v>8</v>
          </cell>
          <cell r="R18">
            <v>9</v>
          </cell>
          <cell r="S18">
            <v>5</v>
          </cell>
          <cell r="T18">
            <v>11</v>
          </cell>
          <cell r="U18">
            <v>7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AA18" t="str">
            <v>16.05.10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4</v>
          </cell>
          <cell r="AK18">
            <v>13</v>
          </cell>
          <cell r="AL18">
            <v>14</v>
          </cell>
          <cell r="AM18">
            <v>11</v>
          </cell>
          <cell r="AN18">
            <v>10</v>
          </cell>
          <cell r="AO18">
            <v>12</v>
          </cell>
          <cell r="AP18">
            <v>4</v>
          </cell>
          <cell r="AQ18">
            <v>8</v>
          </cell>
          <cell r="AR18">
            <v>9</v>
          </cell>
          <cell r="AS18">
            <v>5</v>
          </cell>
          <cell r="AT18">
            <v>11</v>
          </cell>
          <cell r="AU18">
            <v>7</v>
          </cell>
          <cell r="AV18">
            <v>1</v>
          </cell>
          <cell r="AW18">
            <v>0</v>
          </cell>
          <cell r="AX18">
            <v>0</v>
          </cell>
          <cell r="AY18">
            <v>0</v>
          </cell>
        </row>
        <row r="19">
          <cell r="A19" t="str">
            <v>17.05.10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3</v>
          </cell>
          <cell r="K19">
            <v>14</v>
          </cell>
          <cell r="L19">
            <v>12</v>
          </cell>
          <cell r="M19">
            <v>15</v>
          </cell>
          <cell r="N19">
            <v>17</v>
          </cell>
          <cell r="O19">
            <v>15</v>
          </cell>
          <cell r="P19">
            <v>10</v>
          </cell>
          <cell r="Q19">
            <v>15</v>
          </cell>
          <cell r="R19">
            <v>6</v>
          </cell>
          <cell r="S19">
            <v>7</v>
          </cell>
          <cell r="T19">
            <v>5</v>
          </cell>
          <cell r="U19">
            <v>3</v>
          </cell>
          <cell r="V19">
            <v>2</v>
          </cell>
          <cell r="W19">
            <v>1</v>
          </cell>
          <cell r="X19">
            <v>0</v>
          </cell>
          <cell r="Y19">
            <v>0</v>
          </cell>
          <cell r="AA19" t="str">
            <v>17.05.10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3</v>
          </cell>
          <cell r="AK19">
            <v>13</v>
          </cell>
          <cell r="AL19">
            <v>12</v>
          </cell>
          <cell r="AM19">
            <v>14</v>
          </cell>
          <cell r="AN19">
            <v>15</v>
          </cell>
          <cell r="AO19">
            <v>14</v>
          </cell>
          <cell r="AP19">
            <v>10</v>
          </cell>
          <cell r="AQ19">
            <v>15</v>
          </cell>
          <cell r="AR19">
            <v>6</v>
          </cell>
          <cell r="AS19">
            <v>7</v>
          </cell>
          <cell r="AT19">
            <v>5</v>
          </cell>
          <cell r="AU19">
            <v>2</v>
          </cell>
          <cell r="AV19">
            <v>2</v>
          </cell>
          <cell r="AW19">
            <v>0</v>
          </cell>
          <cell r="AX19">
            <v>0</v>
          </cell>
          <cell r="AY19">
            <v>0</v>
          </cell>
        </row>
        <row r="20">
          <cell r="A20" t="str">
            <v>18.05.10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3</v>
          </cell>
          <cell r="K20">
            <v>7</v>
          </cell>
          <cell r="L20">
            <v>14</v>
          </cell>
          <cell r="M20">
            <v>13</v>
          </cell>
          <cell r="N20">
            <v>19</v>
          </cell>
          <cell r="O20">
            <v>17</v>
          </cell>
          <cell r="P20">
            <v>11</v>
          </cell>
          <cell r="Q20">
            <v>11</v>
          </cell>
          <cell r="R20">
            <v>14</v>
          </cell>
          <cell r="S20">
            <v>8</v>
          </cell>
          <cell r="T20">
            <v>8</v>
          </cell>
          <cell r="U20">
            <v>4</v>
          </cell>
          <cell r="V20">
            <v>0</v>
          </cell>
          <cell r="W20">
            <v>3</v>
          </cell>
          <cell r="X20">
            <v>1</v>
          </cell>
          <cell r="Y20">
            <v>0</v>
          </cell>
          <cell r="AA20" t="str">
            <v>18.05.10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3</v>
          </cell>
          <cell r="AK20">
            <v>7</v>
          </cell>
          <cell r="AL20">
            <v>14</v>
          </cell>
          <cell r="AM20">
            <v>11</v>
          </cell>
          <cell r="AN20">
            <v>16</v>
          </cell>
          <cell r="AO20">
            <v>16</v>
          </cell>
          <cell r="AP20">
            <v>11</v>
          </cell>
          <cell r="AQ20">
            <v>11</v>
          </cell>
          <cell r="AR20">
            <v>14</v>
          </cell>
          <cell r="AS20">
            <v>7</v>
          </cell>
          <cell r="AT20">
            <v>8</v>
          </cell>
          <cell r="AU20">
            <v>4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A21" t="str">
            <v>19.05.10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6</v>
          </cell>
          <cell r="K21">
            <v>9</v>
          </cell>
          <cell r="L21">
            <v>9</v>
          </cell>
          <cell r="M21">
            <v>14</v>
          </cell>
          <cell r="N21">
            <v>15</v>
          </cell>
          <cell r="O21">
            <v>17</v>
          </cell>
          <cell r="P21">
            <v>5</v>
          </cell>
          <cell r="Q21">
            <v>10</v>
          </cell>
          <cell r="R21">
            <v>3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 t="str">
            <v>19.05.10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6</v>
          </cell>
          <cell r="AK21">
            <v>8</v>
          </cell>
          <cell r="AL21">
            <v>7</v>
          </cell>
          <cell r="AM21">
            <v>11</v>
          </cell>
          <cell r="AN21">
            <v>13</v>
          </cell>
          <cell r="AO21">
            <v>17</v>
          </cell>
          <cell r="AP21">
            <v>5</v>
          </cell>
          <cell r="AQ21">
            <v>10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A22" t="str">
            <v>20.05.10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</v>
          </cell>
          <cell r="K22">
            <v>8</v>
          </cell>
          <cell r="L22">
            <v>4</v>
          </cell>
          <cell r="M22">
            <v>4</v>
          </cell>
          <cell r="N22">
            <v>7</v>
          </cell>
          <cell r="O22">
            <v>8</v>
          </cell>
          <cell r="P22">
            <v>8</v>
          </cell>
          <cell r="Q22">
            <v>6</v>
          </cell>
          <cell r="R22">
            <v>10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 t="str">
            <v>20.05.10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4</v>
          </cell>
          <cell r="AK22">
            <v>8</v>
          </cell>
          <cell r="AL22">
            <v>4</v>
          </cell>
          <cell r="AM22">
            <v>4</v>
          </cell>
          <cell r="AN22">
            <v>6</v>
          </cell>
          <cell r="AO22">
            <v>8</v>
          </cell>
          <cell r="AP22">
            <v>7</v>
          </cell>
          <cell r="AQ22">
            <v>6</v>
          </cell>
          <cell r="AR22">
            <v>9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A23" t="str">
            <v>21.05.10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2</v>
          </cell>
          <cell r="K23">
            <v>10</v>
          </cell>
          <cell r="L23">
            <v>12</v>
          </cell>
          <cell r="M23">
            <v>16</v>
          </cell>
          <cell r="N23">
            <v>9</v>
          </cell>
          <cell r="O23">
            <v>17</v>
          </cell>
          <cell r="P23">
            <v>14</v>
          </cell>
          <cell r="Q23">
            <v>8</v>
          </cell>
          <cell r="R23">
            <v>5</v>
          </cell>
          <cell r="S23">
            <v>7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AA23" t="str">
            <v>21.05.10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</v>
          </cell>
          <cell r="AJ23">
            <v>2</v>
          </cell>
          <cell r="AK23">
            <v>10</v>
          </cell>
          <cell r="AL23">
            <v>12</v>
          </cell>
          <cell r="AM23">
            <v>16</v>
          </cell>
          <cell r="AN23">
            <v>9</v>
          </cell>
          <cell r="AO23">
            <v>15</v>
          </cell>
          <cell r="AP23">
            <v>12</v>
          </cell>
          <cell r="AQ23">
            <v>6</v>
          </cell>
          <cell r="AR23">
            <v>5</v>
          </cell>
          <cell r="AS23">
            <v>7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A24" t="str">
            <v>22.05.10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10</v>
          </cell>
          <cell r="L24">
            <v>19</v>
          </cell>
          <cell r="M24">
            <v>16</v>
          </cell>
          <cell r="N24">
            <v>14</v>
          </cell>
          <cell r="O24">
            <v>17</v>
          </cell>
          <cell r="P24">
            <v>15</v>
          </cell>
          <cell r="Q24">
            <v>10</v>
          </cell>
          <cell r="R24">
            <v>11</v>
          </cell>
          <cell r="S24">
            <v>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A24" t="str">
            <v>22.05.10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</v>
          </cell>
          <cell r="AK24">
            <v>10</v>
          </cell>
          <cell r="AL24">
            <v>19</v>
          </cell>
          <cell r="AM24">
            <v>16</v>
          </cell>
          <cell r="AN24">
            <v>14</v>
          </cell>
          <cell r="AO24">
            <v>15</v>
          </cell>
          <cell r="AP24">
            <v>9</v>
          </cell>
          <cell r="AQ24">
            <v>7</v>
          </cell>
          <cell r="AR24">
            <v>11</v>
          </cell>
          <cell r="AS24">
            <v>7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23.05.10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</v>
          </cell>
          <cell r="K25">
            <v>7</v>
          </cell>
          <cell r="L25">
            <v>14</v>
          </cell>
          <cell r="M25">
            <v>9</v>
          </cell>
          <cell r="N25">
            <v>12</v>
          </cell>
          <cell r="O25">
            <v>17</v>
          </cell>
          <cell r="P25">
            <v>12</v>
          </cell>
          <cell r="Q25">
            <v>10</v>
          </cell>
          <cell r="R25">
            <v>8</v>
          </cell>
          <cell r="S25">
            <v>6</v>
          </cell>
          <cell r="T25">
            <v>4</v>
          </cell>
          <cell r="U25">
            <v>4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A25" t="str">
            <v>23.05.10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6</v>
          </cell>
          <cell r="AK25">
            <v>6</v>
          </cell>
          <cell r="AL25">
            <v>14</v>
          </cell>
          <cell r="AM25">
            <v>9</v>
          </cell>
          <cell r="AN25">
            <v>12</v>
          </cell>
          <cell r="AO25">
            <v>15</v>
          </cell>
          <cell r="AP25">
            <v>12</v>
          </cell>
          <cell r="AQ25">
            <v>10</v>
          </cell>
          <cell r="AR25">
            <v>8</v>
          </cell>
          <cell r="AS25">
            <v>6</v>
          </cell>
          <cell r="AT25">
            <v>4</v>
          </cell>
          <cell r="AU25">
            <v>4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A26" t="str">
            <v>24.05.10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4</v>
          </cell>
          <cell r="K26">
            <v>4</v>
          </cell>
          <cell r="L26">
            <v>11</v>
          </cell>
          <cell r="M26">
            <v>20</v>
          </cell>
          <cell r="N26">
            <v>14</v>
          </cell>
          <cell r="O26">
            <v>13</v>
          </cell>
          <cell r="P26">
            <v>14</v>
          </cell>
          <cell r="Q26">
            <v>11</v>
          </cell>
          <cell r="R26">
            <v>9</v>
          </cell>
          <cell r="S26">
            <v>5</v>
          </cell>
          <cell r="T26">
            <v>10</v>
          </cell>
          <cell r="U26">
            <v>5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AA26" t="str">
            <v>24.05.10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</v>
          </cell>
          <cell r="AK26">
            <v>4</v>
          </cell>
          <cell r="AL26">
            <v>11</v>
          </cell>
          <cell r="AM26">
            <v>20</v>
          </cell>
          <cell r="AN26">
            <v>13</v>
          </cell>
          <cell r="AO26">
            <v>12</v>
          </cell>
          <cell r="AP26">
            <v>13</v>
          </cell>
          <cell r="AQ26">
            <v>11</v>
          </cell>
          <cell r="AR26">
            <v>9</v>
          </cell>
          <cell r="AS26">
            <v>5</v>
          </cell>
          <cell r="AT26">
            <v>10</v>
          </cell>
          <cell r="AU26">
            <v>5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A27" t="str">
            <v>25.05.10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4</v>
          </cell>
          <cell r="K27">
            <v>11</v>
          </cell>
          <cell r="L27">
            <v>19</v>
          </cell>
          <cell r="M27">
            <v>18</v>
          </cell>
          <cell r="N27">
            <v>16</v>
          </cell>
          <cell r="O27">
            <v>14</v>
          </cell>
          <cell r="P27">
            <v>16</v>
          </cell>
          <cell r="Q27">
            <v>10</v>
          </cell>
          <cell r="R27">
            <v>11</v>
          </cell>
          <cell r="S27">
            <v>4</v>
          </cell>
          <cell r="T27">
            <v>6</v>
          </cell>
          <cell r="U27">
            <v>3</v>
          </cell>
          <cell r="V27">
            <v>1</v>
          </cell>
          <cell r="W27">
            <v>1</v>
          </cell>
          <cell r="X27">
            <v>0</v>
          </cell>
          <cell r="Y27">
            <v>0</v>
          </cell>
          <cell r="AA27" t="str">
            <v>25.05.10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4</v>
          </cell>
          <cell r="AK27">
            <v>10</v>
          </cell>
          <cell r="AL27">
            <v>19</v>
          </cell>
          <cell r="AM27">
            <v>17</v>
          </cell>
          <cell r="AN27">
            <v>16</v>
          </cell>
          <cell r="AO27">
            <v>13</v>
          </cell>
          <cell r="AP27">
            <v>14</v>
          </cell>
          <cell r="AQ27">
            <v>10</v>
          </cell>
          <cell r="AR27">
            <v>10</v>
          </cell>
          <cell r="AS27">
            <v>4</v>
          </cell>
          <cell r="AT27">
            <v>6</v>
          </cell>
          <cell r="AU27">
            <v>2</v>
          </cell>
          <cell r="AV27">
            <v>1</v>
          </cell>
          <cell r="AW27">
            <v>0</v>
          </cell>
          <cell r="AX27">
            <v>0</v>
          </cell>
          <cell r="AY27">
            <v>0</v>
          </cell>
        </row>
        <row r="28">
          <cell r="A28" t="str">
            <v>26.05.10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</v>
          </cell>
          <cell r="H28">
            <v>0</v>
          </cell>
          <cell r="I28">
            <v>0</v>
          </cell>
          <cell r="J28">
            <v>2</v>
          </cell>
          <cell r="K28">
            <v>13</v>
          </cell>
          <cell r="L28">
            <v>21</v>
          </cell>
          <cell r="M28">
            <v>14</v>
          </cell>
          <cell r="N28">
            <v>11</v>
          </cell>
          <cell r="O28">
            <v>20</v>
          </cell>
          <cell r="P28">
            <v>21</v>
          </cell>
          <cell r="Q28">
            <v>8</v>
          </cell>
          <cell r="R28">
            <v>10</v>
          </cell>
          <cell r="S28">
            <v>10</v>
          </cell>
          <cell r="T28">
            <v>9</v>
          </cell>
          <cell r="U28">
            <v>1</v>
          </cell>
          <cell r="V28">
            <v>3</v>
          </cell>
          <cell r="W28">
            <v>0</v>
          </cell>
          <cell r="X28">
            <v>0</v>
          </cell>
          <cell r="Y28">
            <v>0</v>
          </cell>
          <cell r="AA28" t="str">
            <v>26.05.10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</v>
          </cell>
          <cell r="AK28">
            <v>13</v>
          </cell>
          <cell r="AL28">
            <v>20</v>
          </cell>
          <cell r="AM28">
            <v>14</v>
          </cell>
          <cell r="AN28">
            <v>11</v>
          </cell>
          <cell r="AO28">
            <v>20</v>
          </cell>
          <cell r="AP28">
            <v>20</v>
          </cell>
          <cell r="AQ28">
            <v>7</v>
          </cell>
          <cell r="AR28">
            <v>10</v>
          </cell>
          <cell r="AS28">
            <v>10</v>
          </cell>
          <cell r="AT28">
            <v>9</v>
          </cell>
          <cell r="AU28">
            <v>1</v>
          </cell>
          <cell r="AV28">
            <v>2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27.05.10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</v>
          </cell>
          <cell r="K29">
            <v>8</v>
          </cell>
          <cell r="L29">
            <v>11</v>
          </cell>
          <cell r="M29">
            <v>21</v>
          </cell>
          <cell r="N29">
            <v>8</v>
          </cell>
          <cell r="O29">
            <v>13</v>
          </cell>
          <cell r="P29">
            <v>12</v>
          </cell>
          <cell r="Q29">
            <v>14</v>
          </cell>
          <cell r="R29">
            <v>11</v>
          </cell>
          <cell r="S29">
            <v>4</v>
          </cell>
          <cell r="T29">
            <v>6</v>
          </cell>
          <cell r="U29">
            <v>5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A29" t="str">
            <v>27.05.10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3</v>
          </cell>
          <cell r="AK29">
            <v>6</v>
          </cell>
          <cell r="AL29">
            <v>11</v>
          </cell>
          <cell r="AM29">
            <v>21</v>
          </cell>
          <cell r="AN29">
            <v>8</v>
          </cell>
          <cell r="AO29">
            <v>12</v>
          </cell>
          <cell r="AP29">
            <v>11</v>
          </cell>
          <cell r="AQ29">
            <v>14</v>
          </cell>
          <cell r="AR29">
            <v>11</v>
          </cell>
          <cell r="AS29">
            <v>4</v>
          </cell>
          <cell r="AT29">
            <v>6</v>
          </cell>
          <cell r="AU29">
            <v>5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 t="str">
            <v>28.05.10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3</v>
          </cell>
          <cell r="K30">
            <v>6</v>
          </cell>
          <cell r="L30">
            <v>12</v>
          </cell>
          <cell r="M30">
            <v>11</v>
          </cell>
          <cell r="N30">
            <v>8</v>
          </cell>
          <cell r="O30">
            <v>12</v>
          </cell>
          <cell r="P30">
            <v>15</v>
          </cell>
          <cell r="Q30">
            <v>9</v>
          </cell>
          <cell r="R30">
            <v>13</v>
          </cell>
          <cell r="S30">
            <v>5</v>
          </cell>
          <cell r="T30">
            <v>6</v>
          </cell>
          <cell r="U30">
            <v>2</v>
          </cell>
          <cell r="V30">
            <v>1</v>
          </cell>
          <cell r="W30">
            <v>3</v>
          </cell>
          <cell r="X30">
            <v>0</v>
          </cell>
          <cell r="Y30">
            <v>0</v>
          </cell>
          <cell r="AA30" t="str">
            <v>28.05.10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3</v>
          </cell>
          <cell r="AK30">
            <v>5</v>
          </cell>
          <cell r="AL30">
            <v>11</v>
          </cell>
          <cell r="AM30">
            <v>11</v>
          </cell>
          <cell r="AN30">
            <v>8</v>
          </cell>
          <cell r="AO30">
            <v>11</v>
          </cell>
          <cell r="AP30">
            <v>15</v>
          </cell>
          <cell r="AQ30">
            <v>9</v>
          </cell>
          <cell r="AR30">
            <v>11</v>
          </cell>
          <cell r="AS30">
            <v>4</v>
          </cell>
          <cell r="AT30">
            <v>6</v>
          </cell>
          <cell r="AU30">
            <v>2</v>
          </cell>
          <cell r="AV30">
            <v>1</v>
          </cell>
          <cell r="AW30">
            <v>0</v>
          </cell>
          <cell r="AX30">
            <v>0</v>
          </cell>
          <cell r="AY30">
            <v>0</v>
          </cell>
        </row>
        <row r="31">
          <cell r="A31" t="str">
            <v>29.05.10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</v>
          </cell>
          <cell r="J31">
            <v>6</v>
          </cell>
          <cell r="K31">
            <v>8</v>
          </cell>
          <cell r="L31">
            <v>11</v>
          </cell>
          <cell r="M31">
            <v>13</v>
          </cell>
          <cell r="N31">
            <v>10</v>
          </cell>
          <cell r="O31">
            <v>18</v>
          </cell>
          <cell r="P31">
            <v>12</v>
          </cell>
          <cell r="Q31">
            <v>9</v>
          </cell>
          <cell r="R31">
            <v>4</v>
          </cell>
          <cell r="S31">
            <v>4</v>
          </cell>
          <cell r="T31">
            <v>6</v>
          </cell>
          <cell r="U31">
            <v>3</v>
          </cell>
          <cell r="V31">
            <v>3</v>
          </cell>
          <cell r="W31">
            <v>3</v>
          </cell>
          <cell r="X31">
            <v>0</v>
          </cell>
          <cell r="Y31">
            <v>0</v>
          </cell>
          <cell r="AA31" t="str">
            <v>29.05.10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6</v>
          </cell>
          <cell r="AK31">
            <v>8</v>
          </cell>
          <cell r="AL31">
            <v>11</v>
          </cell>
          <cell r="AM31">
            <v>10</v>
          </cell>
          <cell r="AN31">
            <v>10</v>
          </cell>
          <cell r="AO31">
            <v>18</v>
          </cell>
          <cell r="AP31">
            <v>10</v>
          </cell>
          <cell r="AQ31">
            <v>9</v>
          </cell>
          <cell r="AR31">
            <v>4</v>
          </cell>
          <cell r="AS31">
            <v>2</v>
          </cell>
          <cell r="AT31">
            <v>5</v>
          </cell>
          <cell r="AU31">
            <v>3</v>
          </cell>
          <cell r="AV31">
            <v>3</v>
          </cell>
          <cell r="AW31">
            <v>0</v>
          </cell>
          <cell r="AX31">
            <v>0</v>
          </cell>
          <cell r="AY31">
            <v>0</v>
          </cell>
        </row>
        <row r="32">
          <cell r="A32" t="str">
            <v>30.05.10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</v>
          </cell>
          <cell r="J32">
            <v>6</v>
          </cell>
          <cell r="K32">
            <v>17</v>
          </cell>
          <cell r="L32">
            <v>16</v>
          </cell>
          <cell r="M32">
            <v>7</v>
          </cell>
          <cell r="N32">
            <v>10</v>
          </cell>
          <cell r="O32">
            <v>12</v>
          </cell>
          <cell r="P32">
            <v>7</v>
          </cell>
          <cell r="Q32">
            <v>10</v>
          </cell>
          <cell r="R32">
            <v>6</v>
          </cell>
          <cell r="S32">
            <v>8</v>
          </cell>
          <cell r="T32">
            <v>9</v>
          </cell>
          <cell r="U32">
            <v>0</v>
          </cell>
          <cell r="V32">
            <v>3</v>
          </cell>
          <cell r="W32">
            <v>0</v>
          </cell>
          <cell r="X32">
            <v>1</v>
          </cell>
          <cell r="Y32">
            <v>0</v>
          </cell>
          <cell r="AA32" t="str">
            <v>30.05.10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6</v>
          </cell>
          <cell r="AK32">
            <v>17</v>
          </cell>
          <cell r="AL32">
            <v>15</v>
          </cell>
          <cell r="AM32">
            <v>7</v>
          </cell>
          <cell r="AN32">
            <v>10</v>
          </cell>
          <cell r="AO32">
            <v>11</v>
          </cell>
          <cell r="AP32">
            <v>7</v>
          </cell>
          <cell r="AQ32">
            <v>10</v>
          </cell>
          <cell r="AR32">
            <v>6</v>
          </cell>
          <cell r="AS32">
            <v>8</v>
          </cell>
          <cell r="AT32">
            <v>9</v>
          </cell>
          <cell r="AU32">
            <v>0</v>
          </cell>
          <cell r="AV32">
            <v>1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31.05.10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3</v>
          </cell>
          <cell r="I33">
            <v>3</v>
          </cell>
          <cell r="J33">
            <v>5</v>
          </cell>
          <cell r="K33">
            <v>6</v>
          </cell>
          <cell r="L33">
            <v>8</v>
          </cell>
          <cell r="M33">
            <v>10</v>
          </cell>
          <cell r="N33">
            <v>13</v>
          </cell>
          <cell r="O33">
            <v>7</v>
          </cell>
          <cell r="P33">
            <v>15</v>
          </cell>
          <cell r="Q33">
            <v>11</v>
          </cell>
          <cell r="R33">
            <v>5</v>
          </cell>
          <cell r="S33">
            <v>12</v>
          </cell>
          <cell r="T33">
            <v>5</v>
          </cell>
          <cell r="U33">
            <v>7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  <cell r="AA33" t="str">
            <v>31.05.10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5</v>
          </cell>
          <cell r="AK33">
            <v>6</v>
          </cell>
          <cell r="AL33">
            <v>7</v>
          </cell>
          <cell r="AM33">
            <v>10</v>
          </cell>
          <cell r="AN33">
            <v>13</v>
          </cell>
          <cell r="AO33">
            <v>7</v>
          </cell>
          <cell r="AP33">
            <v>15</v>
          </cell>
          <cell r="AQ33">
            <v>9</v>
          </cell>
          <cell r="AR33">
            <v>5</v>
          </cell>
          <cell r="AS33">
            <v>12</v>
          </cell>
          <cell r="AT33">
            <v>5</v>
          </cell>
          <cell r="AU33">
            <v>5</v>
          </cell>
          <cell r="AV33">
            <v>1</v>
          </cell>
          <cell r="AW33">
            <v>0</v>
          </cell>
          <cell r="AX33">
            <v>0</v>
          </cell>
          <cell r="AY3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ร้องเรียน"/>
      <sheetName val="pivot-DC"/>
      <sheetName val="pivot-VD"/>
      <sheetName val="Sheet2"/>
      <sheetName val="detail"/>
      <sheetName val="pivotแผนก"/>
      <sheetName val="data"/>
      <sheetName val="mapช่างจากts"/>
      <sheetName val="mapช่างจากcomplai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2">
          <cell r="C2" t="str">
            <v>HPM</v>
          </cell>
          <cell r="E2" t="str">
            <v>ผู้รับเหมา</v>
          </cell>
          <cell r="G2" t="str">
            <v>CSC</v>
          </cell>
          <cell r="H2" t="str">
            <v>HP</v>
          </cell>
          <cell r="I2" t="str">
            <v>MS</v>
          </cell>
          <cell r="K2" t="str">
            <v>MS</v>
          </cell>
        </row>
        <row r="3">
          <cell r="C3" t="str">
            <v>MVE</v>
          </cell>
          <cell r="E3" t="str">
            <v>ผู้รับเหมา</v>
          </cell>
          <cell r="G3" t="str">
            <v>CSC</v>
          </cell>
          <cell r="H3" t="str">
            <v>HP</v>
          </cell>
          <cell r="I3" t="str">
            <v>PW</v>
          </cell>
          <cell r="K3" t="str">
            <v>AV</v>
          </cell>
        </row>
        <row r="4">
          <cell r="C4" t="str">
            <v>UPS</v>
          </cell>
          <cell r="E4" t="str">
            <v>ผู้รับเหมา</v>
          </cell>
          <cell r="G4" t="str">
            <v>CSC</v>
          </cell>
          <cell r="H4" t="str">
            <v>HP</v>
          </cell>
          <cell r="I4" t="str">
            <v>PW</v>
          </cell>
          <cell r="K4" t="str">
            <v>AV</v>
          </cell>
        </row>
        <row r="5">
          <cell r="C5" t="str">
            <v>MDS</v>
          </cell>
          <cell r="E5" t="str">
            <v>ผู้รับเหมา</v>
          </cell>
          <cell r="G5" t="str">
            <v>CSC</v>
          </cell>
          <cell r="H5" t="str">
            <v>DS</v>
          </cell>
          <cell r="I5" t="str">
            <v>ST</v>
          </cell>
          <cell r="K5" t="e">
            <v>#N/A</v>
          </cell>
        </row>
        <row r="6">
          <cell r="C6" t="str">
            <v>ยัสปาล แอนด์ ซันส์</v>
          </cell>
          <cell r="E6" t="str">
            <v>Vendor</v>
          </cell>
          <cell r="G6" t="str">
            <v>VD</v>
          </cell>
          <cell r="H6" t="str">
            <v>SL</v>
          </cell>
          <cell r="I6" t="str">
            <v>SL</v>
          </cell>
          <cell r="K6" t="e">
            <v>#N/A</v>
          </cell>
        </row>
        <row r="7">
          <cell r="C7" t="str">
            <v>HPM</v>
          </cell>
          <cell r="E7" t="str">
            <v>CallCenter</v>
          </cell>
          <cell r="G7" t="str">
            <v>CSC</v>
          </cell>
          <cell r="H7" t="str">
            <v>SS</v>
          </cell>
          <cell r="I7" t="str">
            <v>Call</v>
          </cell>
          <cell r="K7" t="e">
            <v>#N/A</v>
          </cell>
        </row>
        <row r="8">
          <cell r="C8" t="str">
            <v>TKN</v>
          </cell>
          <cell r="E8" t="str">
            <v>ผู้รับเหมา</v>
          </cell>
          <cell r="G8" t="str">
            <v>CSC</v>
          </cell>
          <cell r="H8" t="str">
            <v>HP</v>
          </cell>
          <cell r="I8" t="str">
            <v>MS</v>
          </cell>
          <cell r="K8" t="str">
            <v>MS</v>
          </cell>
        </row>
        <row r="9">
          <cell r="C9" t="str">
            <v>UPS</v>
          </cell>
          <cell r="E9" t="str">
            <v>ผู้รับเหมา</v>
          </cell>
          <cell r="G9" t="str">
            <v>CSC</v>
          </cell>
          <cell r="H9" t="str">
            <v>DS</v>
          </cell>
          <cell r="I9" t="str">
            <v>ST</v>
          </cell>
          <cell r="K9" t="e">
            <v>#N/A</v>
          </cell>
        </row>
        <row r="10">
          <cell r="C10" t="str">
            <v>UPS</v>
          </cell>
          <cell r="E10" t="str">
            <v>ผู้รับเหมา</v>
          </cell>
          <cell r="G10" t="str">
            <v>CSC</v>
          </cell>
          <cell r="H10" t="str">
            <v>HP</v>
          </cell>
          <cell r="I10" t="str">
            <v>MS</v>
          </cell>
          <cell r="K10" t="str">
            <v>AIR</v>
          </cell>
        </row>
        <row r="11">
          <cell r="C11" t="str">
            <v>ซัยโจ เด็นกิ อินเตอร์เนชั่นแนล</v>
          </cell>
          <cell r="E11" t="str">
            <v>Vendor</v>
          </cell>
          <cell r="G11" t="str">
            <v>VD</v>
          </cell>
          <cell r="H11" t="str">
            <v>EL</v>
          </cell>
          <cell r="I11" t="str">
            <v>EL</v>
          </cell>
          <cell r="K11" t="e">
            <v>#N/A</v>
          </cell>
        </row>
        <row r="12">
          <cell r="C12" t="str">
            <v>RKC</v>
          </cell>
          <cell r="E12" t="str">
            <v>ผู้รับเหมา</v>
          </cell>
          <cell r="G12" t="str">
            <v>CSC</v>
          </cell>
          <cell r="H12" t="str">
            <v>DS</v>
          </cell>
          <cell r="I12" t="str">
            <v>ST</v>
          </cell>
          <cell r="K12" t="e">
            <v>#N/A</v>
          </cell>
        </row>
        <row r="13">
          <cell r="C13" t="str">
            <v>UPS</v>
          </cell>
          <cell r="E13" t="str">
            <v>ผู้รับเหมา</v>
          </cell>
          <cell r="G13" t="str">
            <v>CSC</v>
          </cell>
          <cell r="H13" t="str">
            <v>DS</v>
          </cell>
          <cell r="I13" t="str">
            <v>ST</v>
          </cell>
          <cell r="K13" t="e">
            <v>#N/A</v>
          </cell>
        </row>
        <row r="14">
          <cell r="C14" t="str">
            <v>RKC</v>
          </cell>
          <cell r="E14" t="str">
            <v>ผู้รับเหมา</v>
          </cell>
          <cell r="G14" t="str">
            <v>CSC</v>
          </cell>
          <cell r="H14" t="str">
            <v>DS</v>
          </cell>
          <cell r="I14" t="str">
            <v>ST</v>
          </cell>
          <cell r="K14" t="e">
            <v>#N/A</v>
          </cell>
        </row>
        <row r="15">
          <cell r="C15" t="str">
            <v>อีสต์โคสท์ อุตสาหกรรม</v>
          </cell>
          <cell r="E15" t="str">
            <v>Vendor</v>
          </cell>
          <cell r="G15" t="str">
            <v>VD</v>
          </cell>
          <cell r="H15" t="str">
            <v>SL</v>
          </cell>
          <cell r="I15" t="str">
            <v>SL</v>
          </cell>
          <cell r="K15" t="e">
            <v>#N/A</v>
          </cell>
        </row>
        <row r="16">
          <cell r="C16" t="str">
            <v>ผลิตภัณฑ์ไม้มหาชัย</v>
          </cell>
          <cell r="E16" t="str">
            <v>Vendor</v>
          </cell>
          <cell r="G16" t="str">
            <v>VD</v>
          </cell>
          <cell r="H16" t="str">
            <v>HL</v>
          </cell>
          <cell r="I16" t="str">
            <v>HL</v>
          </cell>
          <cell r="K16" t="e">
            <v>#N/A</v>
          </cell>
        </row>
        <row r="17">
          <cell r="C17" t="str">
            <v>MDS</v>
          </cell>
          <cell r="E17" t="str">
            <v>ผู้รับเหมา</v>
          </cell>
          <cell r="G17" t="str">
            <v>CSC</v>
          </cell>
          <cell r="H17" t="str">
            <v>HP</v>
          </cell>
          <cell r="I17" t="str">
            <v>MS</v>
          </cell>
          <cell r="K17" t="str">
            <v>AIR</v>
          </cell>
        </row>
        <row r="18">
          <cell r="C18" t="str">
            <v>MVE</v>
          </cell>
          <cell r="E18" t="str">
            <v>ผู้รับเหมา</v>
          </cell>
          <cell r="G18" t="str">
            <v>CSC</v>
          </cell>
          <cell r="H18" t="str">
            <v>HP</v>
          </cell>
          <cell r="I18" t="str">
            <v>PW</v>
          </cell>
          <cell r="K18" t="str">
            <v>AV</v>
          </cell>
        </row>
        <row r="19">
          <cell r="C19" t="str">
            <v>MVE</v>
          </cell>
          <cell r="E19" t="str">
            <v>ผู้รับเหมา</v>
          </cell>
          <cell r="G19" t="str">
            <v>CSC</v>
          </cell>
          <cell r="H19" t="str">
            <v>HP</v>
          </cell>
          <cell r="I19" t="str">
            <v>PW</v>
          </cell>
          <cell r="K19" t="str">
            <v>AV</v>
          </cell>
        </row>
        <row r="20">
          <cell r="C20" t="str">
            <v>สุขภัณฑ์คริสตินา (ประเทศไทย)</v>
          </cell>
          <cell r="E20" t="str">
            <v>Vendor</v>
          </cell>
          <cell r="G20" t="str">
            <v>VD</v>
          </cell>
          <cell r="H20" t="str">
            <v>FC</v>
          </cell>
          <cell r="I20" t="str">
            <v>FC</v>
          </cell>
          <cell r="K20" t="e">
            <v>#N/A</v>
          </cell>
        </row>
        <row r="21">
          <cell r="C21" t="str">
            <v>บางกอกวอลล์เปเปอร์</v>
          </cell>
          <cell r="E21" t="str">
            <v>Vendor</v>
          </cell>
          <cell r="G21" t="str">
            <v>VD</v>
          </cell>
          <cell r="H21" t="str">
            <v>SL</v>
          </cell>
          <cell r="I21" t="str">
            <v>SL</v>
          </cell>
          <cell r="K21" t="e">
            <v>#N/A</v>
          </cell>
        </row>
        <row r="22">
          <cell r="C22" t="str">
            <v>บาธรูมดีไซน์</v>
          </cell>
          <cell r="E22" t="str">
            <v>Vendor</v>
          </cell>
          <cell r="G22" t="str">
            <v>VD</v>
          </cell>
          <cell r="H22" t="str">
            <v>FC</v>
          </cell>
          <cell r="I22" t="str">
            <v>FC</v>
          </cell>
          <cell r="K22" t="e">
            <v>#N/A</v>
          </cell>
        </row>
        <row r="23">
          <cell r="C23" t="str">
            <v>อีสต์โคสท์ อุตสาหกรรม</v>
          </cell>
          <cell r="E23" t="str">
            <v>Vendor</v>
          </cell>
          <cell r="G23" t="str">
            <v>VD</v>
          </cell>
          <cell r="H23" t="str">
            <v>HL</v>
          </cell>
          <cell r="I23" t="str">
            <v>HL</v>
          </cell>
          <cell r="K23" t="e">
            <v>#N/A</v>
          </cell>
        </row>
        <row r="24">
          <cell r="C24" t="str">
            <v>ไฮไฟ ทาวเวอร์</v>
          </cell>
          <cell r="E24" t="str">
            <v>Vendor</v>
          </cell>
          <cell r="G24" t="str">
            <v>VD</v>
          </cell>
          <cell r="H24" t="str">
            <v>EL</v>
          </cell>
          <cell r="I24" t="str">
            <v>EL</v>
          </cell>
          <cell r="K24" t="e">
            <v>#N/A</v>
          </cell>
        </row>
        <row r="25">
          <cell r="C25" t="str">
            <v>ฟิลเตอร์ มาร์ท</v>
          </cell>
          <cell r="E25" t="str">
            <v>Vendor</v>
          </cell>
          <cell r="G25" t="str">
            <v>VD</v>
          </cell>
          <cell r="H25" t="str">
            <v>SL</v>
          </cell>
          <cell r="I25" t="str">
            <v>SL</v>
          </cell>
          <cell r="K25" t="e">
            <v>#N/A</v>
          </cell>
        </row>
        <row r="26">
          <cell r="C26" t="str">
            <v>เอ็ม.เอ็ม. โกลบอลเทรด</v>
          </cell>
          <cell r="E26" t="str">
            <v>Vendor</v>
          </cell>
          <cell r="G26" t="str">
            <v>VD</v>
          </cell>
          <cell r="H26" t="str">
            <v>SL</v>
          </cell>
          <cell r="I26" t="str">
            <v>SL</v>
          </cell>
          <cell r="K26" t="e">
            <v>#N/A</v>
          </cell>
        </row>
        <row r="27">
          <cell r="C27" t="str">
            <v>GERMAN STANDARD CO.,LTD.</v>
          </cell>
          <cell r="E27" t="str">
            <v>Vendor</v>
          </cell>
          <cell r="G27" t="str">
            <v>VD</v>
          </cell>
          <cell r="H27" t="str">
            <v>FC</v>
          </cell>
          <cell r="I27" t="str">
            <v>FC</v>
          </cell>
          <cell r="K27" t="e">
            <v>#N/A</v>
          </cell>
        </row>
        <row r="28">
          <cell r="C28" t="str">
            <v>TKN</v>
          </cell>
          <cell r="E28" t="str">
            <v>ผู้รับเหมา</v>
          </cell>
          <cell r="G28" t="str">
            <v>CSC</v>
          </cell>
          <cell r="H28" t="str">
            <v>HP</v>
          </cell>
          <cell r="I28" t="str">
            <v>HI</v>
          </cell>
          <cell r="K28" t="str">
            <v>PJT</v>
          </cell>
        </row>
        <row r="29">
          <cell r="C29" t="str">
            <v>MDS</v>
          </cell>
          <cell r="E29" t="str">
            <v>ผู้รับเหมา</v>
          </cell>
          <cell r="G29" t="str">
            <v>CSC</v>
          </cell>
          <cell r="H29" t="str">
            <v>DS</v>
          </cell>
          <cell r="I29" t="str">
            <v>ST</v>
          </cell>
          <cell r="K29" t="e">
            <v>#N/A</v>
          </cell>
        </row>
        <row r="30">
          <cell r="C30" t="str">
            <v>OTTM</v>
          </cell>
          <cell r="E30" t="str">
            <v>ผู้รับเหมา</v>
          </cell>
          <cell r="G30" t="str">
            <v>CSC</v>
          </cell>
          <cell r="H30" t="str">
            <v>HP</v>
          </cell>
          <cell r="I30" t="str">
            <v>HI</v>
          </cell>
          <cell r="K30" t="str">
            <v>PJT</v>
          </cell>
        </row>
        <row r="31">
          <cell r="C31" t="str">
            <v>OTTM</v>
          </cell>
          <cell r="E31" t="str">
            <v>ผู้รับเหมา</v>
          </cell>
          <cell r="G31" t="str">
            <v>CSC</v>
          </cell>
          <cell r="H31" t="str">
            <v>HP</v>
          </cell>
          <cell r="I31" t="str">
            <v>HI</v>
          </cell>
          <cell r="K31" t="str">
            <v>PJT</v>
          </cell>
        </row>
        <row r="32">
          <cell r="C32" t="str">
            <v>สิ่งทอซาติน</v>
          </cell>
          <cell r="E32" t="str">
            <v>Vendor</v>
          </cell>
          <cell r="G32" t="str">
            <v>VD</v>
          </cell>
          <cell r="H32" t="str">
            <v>SL</v>
          </cell>
          <cell r="I32" t="str">
            <v>SL</v>
          </cell>
          <cell r="K32" t="e">
            <v>#N/A</v>
          </cell>
        </row>
        <row r="33">
          <cell r="C33" t="str">
            <v>TKN</v>
          </cell>
          <cell r="E33" t="str">
            <v>ผู้รับเหมา</v>
          </cell>
          <cell r="G33" t="str">
            <v>CSC</v>
          </cell>
          <cell r="H33" t="str">
            <v>HP</v>
          </cell>
          <cell r="I33" t="str">
            <v>HI</v>
          </cell>
          <cell r="K33" t="str">
            <v>PJT</v>
          </cell>
        </row>
        <row r="34">
          <cell r="C34" t="str">
            <v>Mitsubishi-สารสมบัติ</v>
          </cell>
          <cell r="E34" t="str">
            <v>Vendor</v>
          </cell>
          <cell r="G34" t="str">
            <v>VD</v>
          </cell>
          <cell r="H34" t="str">
            <v>EL</v>
          </cell>
          <cell r="I34" t="str">
            <v>EL</v>
          </cell>
          <cell r="K34" t="e">
            <v>#N/A</v>
          </cell>
        </row>
        <row r="35">
          <cell r="C35" t="str">
            <v>อรนลิน</v>
          </cell>
          <cell r="E35" t="str">
            <v>Vendor</v>
          </cell>
          <cell r="G35" t="str">
            <v>VD</v>
          </cell>
          <cell r="H35" t="str">
            <v>SL</v>
          </cell>
          <cell r="I35" t="str">
            <v>SL</v>
          </cell>
          <cell r="K35" t="e">
            <v>#N/A</v>
          </cell>
        </row>
        <row r="36">
          <cell r="C36" t="str">
            <v>MDS</v>
          </cell>
          <cell r="E36" t="str">
            <v>ผู้รับเหมา</v>
          </cell>
          <cell r="G36" t="str">
            <v>CSC</v>
          </cell>
          <cell r="H36" t="str">
            <v>DS</v>
          </cell>
          <cell r="I36" t="str">
            <v>ST</v>
          </cell>
          <cell r="K36" t="e">
            <v>#N/A</v>
          </cell>
        </row>
        <row r="37">
          <cell r="C37" t="str">
            <v>UPS</v>
          </cell>
          <cell r="E37" t="str">
            <v>ผู้รับเหมา</v>
          </cell>
          <cell r="G37" t="str">
            <v>CSC</v>
          </cell>
          <cell r="H37" t="str">
            <v>HP</v>
          </cell>
          <cell r="I37" t="str">
            <v>MS</v>
          </cell>
          <cell r="K37" t="str">
            <v>AIR</v>
          </cell>
        </row>
        <row r="38">
          <cell r="C38" t="str">
            <v>สลัมเบอร์แลนด์ (ประเทศไทย)</v>
          </cell>
          <cell r="E38" t="str">
            <v>Vendor</v>
          </cell>
          <cell r="G38" t="str">
            <v>VD</v>
          </cell>
          <cell r="H38" t="str">
            <v>SL</v>
          </cell>
          <cell r="I38" t="str">
            <v>SL</v>
          </cell>
          <cell r="K38" t="e">
            <v>#N/A</v>
          </cell>
        </row>
        <row r="39">
          <cell r="C39" t="str">
            <v>RKC</v>
          </cell>
          <cell r="E39" t="str">
            <v>ผู้รับเหมา</v>
          </cell>
          <cell r="G39" t="str">
            <v>CSC</v>
          </cell>
          <cell r="H39" t="str">
            <v>DS</v>
          </cell>
          <cell r="I39" t="str">
            <v>ST</v>
          </cell>
          <cell r="K39" t="e">
            <v>#N/A</v>
          </cell>
        </row>
        <row r="40">
          <cell r="C40" t="str">
            <v>เนเจอรา</v>
          </cell>
          <cell r="E40" t="str">
            <v>Vendor</v>
          </cell>
          <cell r="G40" t="str">
            <v>VD</v>
          </cell>
          <cell r="H40" t="str">
            <v>HL</v>
          </cell>
          <cell r="I40" t="str">
            <v>HL</v>
          </cell>
          <cell r="K40" t="e">
            <v>#N/A</v>
          </cell>
        </row>
        <row r="41">
          <cell r="C41" t="str">
            <v>อีสต์โคสท์ อุตสาหกรรม</v>
          </cell>
          <cell r="E41" t="str">
            <v>Vendor</v>
          </cell>
          <cell r="G41" t="str">
            <v>VD</v>
          </cell>
          <cell r="H41" t="str">
            <v>SL</v>
          </cell>
          <cell r="I41" t="str">
            <v>SL</v>
          </cell>
          <cell r="K41" t="e">
            <v>#N/A</v>
          </cell>
        </row>
        <row r="42">
          <cell r="C42" t="str">
            <v>HPM</v>
          </cell>
          <cell r="E42" t="str">
            <v>ผู้รับเหมา</v>
          </cell>
          <cell r="G42" t="str">
            <v>CSC</v>
          </cell>
          <cell r="H42" t="str">
            <v>HP</v>
          </cell>
          <cell r="I42" t="str">
            <v>MS</v>
          </cell>
          <cell r="K42" t="str">
            <v>MS</v>
          </cell>
        </row>
        <row r="43">
          <cell r="C43" t="str">
            <v>บาธรูมดีไซน์</v>
          </cell>
          <cell r="E43" t="str">
            <v>Vendor</v>
          </cell>
          <cell r="G43" t="str">
            <v>VD</v>
          </cell>
          <cell r="H43" t="str">
            <v>FC</v>
          </cell>
          <cell r="I43" t="str">
            <v>FC</v>
          </cell>
          <cell r="K43" t="e">
            <v>#N/A</v>
          </cell>
        </row>
        <row r="44">
          <cell r="C44" t="str">
            <v>เฮเฟเล่(ประเทศไทย)</v>
          </cell>
          <cell r="E44" t="str">
            <v>Vendor</v>
          </cell>
          <cell r="G44" t="str">
            <v>VD</v>
          </cell>
          <cell r="H44" t="str">
            <v>FC</v>
          </cell>
          <cell r="I44" t="str">
            <v>FC</v>
          </cell>
          <cell r="K44" t="e">
            <v>#N/A</v>
          </cell>
        </row>
        <row r="45">
          <cell r="C45" t="str">
            <v>MVE</v>
          </cell>
          <cell r="E45" t="str">
            <v>ผู้รับเหมา</v>
          </cell>
          <cell r="G45" t="str">
            <v>CSC</v>
          </cell>
          <cell r="H45" t="str">
            <v>HP</v>
          </cell>
          <cell r="I45" t="str">
            <v>MS</v>
          </cell>
          <cell r="K45" t="str">
            <v>AIR</v>
          </cell>
        </row>
        <row r="46">
          <cell r="C46" t="str">
            <v>ดันล้อปพิลโล่ (ประเทศไทย)</v>
          </cell>
          <cell r="E46" t="str">
            <v>Vendor</v>
          </cell>
          <cell r="G46" t="str">
            <v>VD</v>
          </cell>
          <cell r="H46" t="str">
            <v>SL</v>
          </cell>
          <cell r="I46" t="str">
            <v>SL</v>
          </cell>
          <cell r="K46" t="e">
            <v>#N/A</v>
          </cell>
        </row>
        <row r="47">
          <cell r="C47" t="str">
            <v>สลัมเบอร์แลนด์ (ประเทศไทย)</v>
          </cell>
          <cell r="E47" t="str">
            <v>Vendor</v>
          </cell>
          <cell r="G47" t="str">
            <v>VD</v>
          </cell>
          <cell r="H47" t="str">
            <v>SL</v>
          </cell>
          <cell r="I47" t="str">
            <v>SL</v>
          </cell>
          <cell r="K47" t="e">
            <v>#N/A</v>
          </cell>
        </row>
        <row r="48">
          <cell r="C48" t="str">
            <v>TKN</v>
          </cell>
          <cell r="E48" t="str">
            <v>ผู้รับเหมา</v>
          </cell>
          <cell r="G48" t="str">
            <v>CSC</v>
          </cell>
          <cell r="H48" t="str">
            <v>HP</v>
          </cell>
          <cell r="I48" t="str">
            <v>HI</v>
          </cell>
          <cell r="K48" t="str">
            <v>ONE</v>
          </cell>
        </row>
        <row r="49">
          <cell r="C49" t="str">
            <v>เอส.บี.อุตสาหกรรมเครื่องเรือน</v>
          </cell>
          <cell r="E49" t="str">
            <v>Vendor</v>
          </cell>
          <cell r="G49" t="str">
            <v>VD</v>
          </cell>
          <cell r="H49" t="str">
            <v>SL</v>
          </cell>
          <cell r="I49" t="str">
            <v>SL</v>
          </cell>
          <cell r="K49" t="e">
            <v>#N/A</v>
          </cell>
        </row>
        <row r="50">
          <cell r="C50" t="str">
            <v>UPS</v>
          </cell>
          <cell r="E50" t="str">
            <v>ผู้รับเหมา</v>
          </cell>
          <cell r="G50" t="str">
            <v>CSC</v>
          </cell>
          <cell r="H50" t="str">
            <v>HP</v>
          </cell>
          <cell r="I50" t="str">
            <v>PW</v>
          </cell>
          <cell r="K50" t="str">
            <v>AV</v>
          </cell>
        </row>
        <row r="51">
          <cell r="C51" t="str">
            <v>สลัมเบอร์แลนด์ (ประเทศไทย)</v>
          </cell>
          <cell r="E51" t="str">
            <v>Vendor</v>
          </cell>
          <cell r="G51" t="str">
            <v>VD</v>
          </cell>
          <cell r="H51" t="str">
            <v>SL</v>
          </cell>
          <cell r="I51" t="str">
            <v>SL</v>
          </cell>
          <cell r="K51" t="e">
            <v>#N/A</v>
          </cell>
        </row>
        <row r="52">
          <cell r="C52" t="str">
            <v>สลัมเบอร์แลนด์ (ประเทศไทย)</v>
          </cell>
          <cell r="E52" t="str">
            <v>Vendor</v>
          </cell>
          <cell r="G52" t="str">
            <v>VD</v>
          </cell>
          <cell r="H52" t="str">
            <v>SL</v>
          </cell>
          <cell r="I52" t="str">
            <v>SL</v>
          </cell>
          <cell r="K52" t="e">
            <v>#N/A</v>
          </cell>
        </row>
        <row r="53">
          <cell r="C53" t="str">
            <v>HPM</v>
          </cell>
          <cell r="E53" t="str">
            <v>CallCenter</v>
          </cell>
          <cell r="G53" t="str">
            <v>CSC</v>
          </cell>
          <cell r="H53" t="str">
            <v>SS</v>
          </cell>
          <cell r="I53" t="str">
            <v>Call</v>
          </cell>
          <cell r="K53" t="e">
            <v>#N/A</v>
          </cell>
        </row>
        <row r="54">
          <cell r="C54" t="str">
            <v>UPS</v>
          </cell>
          <cell r="E54" t="str">
            <v>ผู้รับเหมา</v>
          </cell>
          <cell r="G54" t="str">
            <v>CSC</v>
          </cell>
          <cell r="H54" t="str">
            <v>DS</v>
          </cell>
          <cell r="I54" t="str">
            <v>ST</v>
          </cell>
          <cell r="K54" t="e">
            <v>#N/A</v>
          </cell>
        </row>
        <row r="55">
          <cell r="C55" t="str">
            <v>MDS</v>
          </cell>
          <cell r="E55" t="str">
            <v>ผู้รับเหมา</v>
          </cell>
          <cell r="G55" t="str">
            <v>CSC</v>
          </cell>
          <cell r="H55" t="str">
            <v>HP</v>
          </cell>
          <cell r="I55" t="str">
            <v>MS</v>
          </cell>
          <cell r="K55" t="str">
            <v>AIR</v>
          </cell>
        </row>
        <row r="56">
          <cell r="C56" t="str">
            <v>ฮอฟเฟ็น เอเซีย</v>
          </cell>
          <cell r="E56" t="str">
            <v>Vendor</v>
          </cell>
          <cell r="G56" t="str">
            <v>VD</v>
          </cell>
          <cell r="H56" t="str">
            <v>HL</v>
          </cell>
          <cell r="I56" t="str">
            <v>HL</v>
          </cell>
          <cell r="K56" t="e">
            <v>#N/A</v>
          </cell>
        </row>
        <row r="57">
          <cell r="C57" t="str">
            <v>อรนลิน</v>
          </cell>
          <cell r="E57" t="str">
            <v>Vendor</v>
          </cell>
          <cell r="G57" t="str">
            <v>VD</v>
          </cell>
          <cell r="H57" t="str">
            <v>SL</v>
          </cell>
          <cell r="I57" t="str">
            <v>SL</v>
          </cell>
          <cell r="K57" t="e">
            <v>#N/A</v>
          </cell>
        </row>
        <row r="58">
          <cell r="C58" t="str">
            <v>ลีโอวูด อินเตอร์เทรด</v>
          </cell>
          <cell r="E58" t="str">
            <v>Vendor</v>
          </cell>
          <cell r="G58" t="str">
            <v>VD</v>
          </cell>
          <cell r="H58" t="str">
            <v>HL</v>
          </cell>
          <cell r="I58" t="str">
            <v>HL</v>
          </cell>
          <cell r="K58" t="e">
            <v>#N/A</v>
          </cell>
        </row>
        <row r="59">
          <cell r="C59" t="str">
            <v>TKN</v>
          </cell>
          <cell r="E59" t="str">
            <v>ผู้รับเหมา</v>
          </cell>
          <cell r="G59" t="str">
            <v>CSC</v>
          </cell>
          <cell r="H59" t="str">
            <v>DS</v>
          </cell>
          <cell r="I59" t="str">
            <v>ST</v>
          </cell>
          <cell r="K59" t="e">
            <v>#N/A</v>
          </cell>
        </row>
        <row r="60">
          <cell r="C60" t="str">
            <v>Mitsubishi-สารสมบัติ</v>
          </cell>
          <cell r="E60" t="str">
            <v>Vendor</v>
          </cell>
          <cell r="G60" t="str">
            <v>VD</v>
          </cell>
          <cell r="H60" t="str">
            <v>EL</v>
          </cell>
          <cell r="I60" t="str">
            <v>EL</v>
          </cell>
          <cell r="K60" t="e">
            <v>#N/A</v>
          </cell>
        </row>
        <row r="61">
          <cell r="C61" t="str">
            <v>HPM</v>
          </cell>
          <cell r="E61" t="str">
            <v>DSDC</v>
          </cell>
          <cell r="G61" t="str">
            <v>CSC</v>
          </cell>
          <cell r="H61" t="str">
            <v>DS</v>
          </cell>
          <cell r="I61" t="str">
            <v>DC</v>
          </cell>
          <cell r="K61" t="e">
            <v>#N/A</v>
          </cell>
        </row>
        <row r="62">
          <cell r="C62" t="str">
            <v>บางกอกวอลล์เปเปอร์</v>
          </cell>
          <cell r="E62" t="str">
            <v>Vendor</v>
          </cell>
          <cell r="G62" t="str">
            <v>VD</v>
          </cell>
          <cell r="H62" t="str">
            <v>SL</v>
          </cell>
          <cell r="I62" t="str">
            <v>SL</v>
          </cell>
          <cell r="K62" t="e">
            <v>#N/A</v>
          </cell>
        </row>
        <row r="63">
          <cell r="C63" t="str">
            <v>TKN</v>
          </cell>
          <cell r="E63" t="str">
            <v>ผู้รับเหมา</v>
          </cell>
          <cell r="G63" t="str">
            <v>CSC</v>
          </cell>
          <cell r="H63" t="str">
            <v>HP</v>
          </cell>
          <cell r="I63" t="str">
            <v>HI</v>
          </cell>
          <cell r="K63" t="str">
            <v>ONE</v>
          </cell>
        </row>
        <row r="64">
          <cell r="C64" t="str">
            <v>เอส.บี.อุตสาหกรรมเครื่องเรือน</v>
          </cell>
          <cell r="E64" t="str">
            <v>Vendor</v>
          </cell>
          <cell r="G64" t="str">
            <v>VD</v>
          </cell>
          <cell r="H64" t="str">
            <v>SL</v>
          </cell>
          <cell r="I64" t="str">
            <v>SL</v>
          </cell>
          <cell r="K64" t="e">
            <v>#N/A</v>
          </cell>
        </row>
        <row r="65">
          <cell r="C65" t="str">
            <v>TKN</v>
          </cell>
          <cell r="E65" t="str">
            <v>ผู้รับเหมา</v>
          </cell>
          <cell r="G65" t="str">
            <v>CSC</v>
          </cell>
          <cell r="H65" t="str">
            <v>HP</v>
          </cell>
          <cell r="I65" t="str">
            <v>HI</v>
          </cell>
          <cell r="K65" t="str">
            <v>PJT</v>
          </cell>
        </row>
        <row r="66">
          <cell r="C66" t="str">
            <v>สตีเบล เอลทรอน เอเซีย</v>
          </cell>
          <cell r="E66" t="str">
            <v>Vendor</v>
          </cell>
          <cell r="G66" t="str">
            <v>VD</v>
          </cell>
          <cell r="H66" t="str">
            <v>HL</v>
          </cell>
          <cell r="I66" t="str">
            <v>HL</v>
          </cell>
          <cell r="K66" t="e">
            <v>#N/A</v>
          </cell>
        </row>
        <row r="67">
          <cell r="C67" t="str">
            <v>ที่นอนดาร์ลิ่งขอนแก่น</v>
          </cell>
          <cell r="E67" t="str">
            <v>Vendor</v>
          </cell>
          <cell r="G67" t="str">
            <v>VD</v>
          </cell>
          <cell r="H67" t="str">
            <v>SL</v>
          </cell>
          <cell r="I67" t="str">
            <v>SL</v>
          </cell>
          <cell r="K67" t="e">
            <v>#N/A</v>
          </cell>
        </row>
        <row r="68">
          <cell r="C68" t="str">
            <v>TKN</v>
          </cell>
          <cell r="E68" t="str">
            <v>ผู้รับเหมา</v>
          </cell>
          <cell r="G68" t="str">
            <v>CSC</v>
          </cell>
          <cell r="H68" t="str">
            <v>HP</v>
          </cell>
          <cell r="I68" t="str">
            <v>HI</v>
          </cell>
          <cell r="K68" t="str">
            <v>PJT</v>
          </cell>
        </row>
        <row r="69">
          <cell r="C69" t="str">
            <v>แอโรว์เบดดิ้ง</v>
          </cell>
          <cell r="E69" t="str">
            <v>Vendor</v>
          </cell>
          <cell r="G69" t="str">
            <v>VD</v>
          </cell>
          <cell r="H69" t="str">
            <v>SL</v>
          </cell>
          <cell r="I69" t="str">
            <v>SL</v>
          </cell>
          <cell r="K69" t="e">
            <v>#N/A</v>
          </cell>
        </row>
        <row r="70">
          <cell r="C70" t="str">
            <v>เอ็มดีไอ โฮมโปรดักส์ อินดัสทรี้</v>
          </cell>
          <cell r="E70" t="str">
            <v>Vendor</v>
          </cell>
          <cell r="G70" t="str">
            <v>VD</v>
          </cell>
          <cell r="H70" t="str">
            <v>SL</v>
          </cell>
          <cell r="I70" t="str">
            <v>SL</v>
          </cell>
          <cell r="K70" t="e">
            <v>#N/A</v>
          </cell>
        </row>
        <row r="71">
          <cell r="C71" t="str">
            <v>ALST</v>
          </cell>
          <cell r="E71" t="str">
            <v>ผู้รับเหมา</v>
          </cell>
          <cell r="G71" t="str">
            <v>CSC</v>
          </cell>
          <cell r="H71" t="str">
            <v>DS</v>
          </cell>
          <cell r="I71" t="str">
            <v>ST</v>
          </cell>
          <cell r="K71" t="e">
            <v>#N/A</v>
          </cell>
        </row>
        <row r="72">
          <cell r="C72" t="str">
            <v>อรนลิน</v>
          </cell>
          <cell r="E72" t="str">
            <v>Vendor</v>
          </cell>
          <cell r="G72" t="str">
            <v>VD</v>
          </cell>
          <cell r="H72" t="str">
            <v>SL</v>
          </cell>
          <cell r="I72" t="str">
            <v>SL</v>
          </cell>
          <cell r="K72" t="e">
            <v>#N/A</v>
          </cell>
        </row>
        <row r="73">
          <cell r="C73" t="str">
            <v>ที่นอนดาร์ลิ่งขอนแก่น</v>
          </cell>
          <cell r="E73" t="str">
            <v>Vendor</v>
          </cell>
          <cell r="G73" t="str">
            <v>VD</v>
          </cell>
          <cell r="H73" t="str">
            <v>SL</v>
          </cell>
          <cell r="I73" t="str">
            <v>SL</v>
          </cell>
          <cell r="K73" t="e">
            <v>#N/A</v>
          </cell>
        </row>
        <row r="74">
          <cell r="C74" t="str">
            <v>TKN</v>
          </cell>
          <cell r="E74" t="str">
            <v>ผู้รับเหมา</v>
          </cell>
          <cell r="G74" t="str">
            <v>CSC</v>
          </cell>
          <cell r="H74" t="str">
            <v>HP</v>
          </cell>
          <cell r="I74" t="str">
            <v>MS</v>
          </cell>
          <cell r="K74" t="str">
            <v>MS</v>
          </cell>
        </row>
        <row r="75">
          <cell r="C75" t="str">
            <v>RKC</v>
          </cell>
          <cell r="E75" t="str">
            <v>ผู้รับเหมา</v>
          </cell>
          <cell r="G75" t="str">
            <v>CSC</v>
          </cell>
          <cell r="H75" t="str">
            <v>DS</v>
          </cell>
          <cell r="I75" t="str">
            <v>ST</v>
          </cell>
          <cell r="K75" t="e">
            <v>#N/A</v>
          </cell>
        </row>
        <row r="76">
          <cell r="C76" t="str">
            <v>สลัมเบอร์แลนด์ (ประเทศไทย)</v>
          </cell>
          <cell r="E76" t="str">
            <v>Vendor</v>
          </cell>
          <cell r="G76" t="str">
            <v>VD</v>
          </cell>
          <cell r="H76" t="str">
            <v>SL</v>
          </cell>
          <cell r="I76" t="str">
            <v>SL</v>
          </cell>
          <cell r="K76" t="e">
            <v>#N/A</v>
          </cell>
        </row>
        <row r="77">
          <cell r="C77" t="str">
            <v>TKN</v>
          </cell>
          <cell r="E77" t="str">
            <v>ผู้รับเหมา</v>
          </cell>
          <cell r="G77" t="str">
            <v>CSC</v>
          </cell>
          <cell r="H77" t="str">
            <v>HP</v>
          </cell>
          <cell r="I77" t="str">
            <v>HI</v>
          </cell>
          <cell r="K77" t="str">
            <v>ONE</v>
          </cell>
        </row>
        <row r="78">
          <cell r="C78" t="str">
            <v>UPS</v>
          </cell>
          <cell r="E78" t="str">
            <v>ผู้รับเหมา</v>
          </cell>
          <cell r="G78" t="str">
            <v>CSC</v>
          </cell>
          <cell r="H78" t="str">
            <v>HP</v>
          </cell>
          <cell r="I78" t="str">
            <v>MS</v>
          </cell>
          <cell r="K78" t="str">
            <v>AIR</v>
          </cell>
        </row>
        <row r="79">
          <cell r="C79" t="str">
            <v>MDS</v>
          </cell>
          <cell r="E79" t="str">
            <v>ผู้รับเหมา</v>
          </cell>
          <cell r="G79" t="str">
            <v>CSC</v>
          </cell>
          <cell r="H79" t="str">
            <v>HP</v>
          </cell>
          <cell r="I79" t="str">
            <v>MS</v>
          </cell>
          <cell r="K79" t="str">
            <v>AIR</v>
          </cell>
        </row>
        <row r="80">
          <cell r="C80" t="str">
            <v>UPS</v>
          </cell>
          <cell r="E80" t="str">
            <v>ผู้รับเหมา</v>
          </cell>
          <cell r="G80" t="str">
            <v>CSC</v>
          </cell>
          <cell r="H80" t="str">
            <v>HP</v>
          </cell>
          <cell r="I80" t="str">
            <v>MS</v>
          </cell>
          <cell r="K80" t="str">
            <v>AIR</v>
          </cell>
        </row>
        <row r="81">
          <cell r="C81" t="str">
            <v>UPS</v>
          </cell>
          <cell r="E81" t="str">
            <v>ผู้รับเหมา</v>
          </cell>
          <cell r="G81" t="str">
            <v>CSC</v>
          </cell>
          <cell r="H81" t="str">
            <v>DS</v>
          </cell>
          <cell r="I81" t="str">
            <v>ST</v>
          </cell>
          <cell r="K81" t="e">
            <v>#N/A</v>
          </cell>
        </row>
        <row r="82">
          <cell r="C82" t="str">
            <v>สลัมเบอร์แลนด์ (ประเทศไทย)</v>
          </cell>
          <cell r="E82" t="str">
            <v>Vendor</v>
          </cell>
          <cell r="G82" t="str">
            <v>VD</v>
          </cell>
          <cell r="H82" t="str">
            <v>SL</v>
          </cell>
          <cell r="I82" t="str">
            <v>SL</v>
          </cell>
          <cell r="K82" t="e">
            <v>#N/A</v>
          </cell>
        </row>
        <row r="83">
          <cell r="C83" t="str">
            <v>RKC</v>
          </cell>
          <cell r="E83" t="str">
            <v>ผู้รับเหมา</v>
          </cell>
          <cell r="G83" t="str">
            <v>CSC</v>
          </cell>
          <cell r="H83" t="str">
            <v>DS</v>
          </cell>
          <cell r="I83" t="str">
            <v>ST</v>
          </cell>
          <cell r="K83" t="e">
            <v>#N/A</v>
          </cell>
        </row>
        <row r="84">
          <cell r="C84" t="str">
            <v>RKC</v>
          </cell>
          <cell r="E84" t="str">
            <v>ผู้รับเหมา</v>
          </cell>
          <cell r="G84" t="str">
            <v>CSC</v>
          </cell>
          <cell r="H84" t="str">
            <v>DS</v>
          </cell>
          <cell r="I84" t="str">
            <v>ST</v>
          </cell>
          <cell r="K84" t="e">
            <v>#N/A</v>
          </cell>
        </row>
        <row r="85">
          <cell r="C85" t="str">
            <v>สตาร์มาร์ค แมนูแฟคเชอร์ริ่ง</v>
          </cell>
          <cell r="E85" t="str">
            <v>Vendor</v>
          </cell>
          <cell r="G85" t="str">
            <v>VD</v>
          </cell>
          <cell r="H85" t="str">
            <v>EL</v>
          </cell>
          <cell r="I85" t="str">
            <v>EL</v>
          </cell>
          <cell r="K85" t="e">
            <v>#N/A</v>
          </cell>
        </row>
        <row r="86">
          <cell r="C86" t="str">
            <v>อรนลิน</v>
          </cell>
          <cell r="E86" t="str">
            <v>Vendor</v>
          </cell>
          <cell r="G86" t="str">
            <v>VD</v>
          </cell>
          <cell r="H86" t="str">
            <v>SL</v>
          </cell>
          <cell r="I86" t="str">
            <v>SL</v>
          </cell>
          <cell r="K86" t="e">
            <v>#N/A</v>
          </cell>
        </row>
        <row r="87">
          <cell r="C87" t="str">
            <v>MDS</v>
          </cell>
          <cell r="E87" t="str">
            <v>ผู้รับเหมา</v>
          </cell>
          <cell r="G87" t="str">
            <v>CSC</v>
          </cell>
          <cell r="H87" t="str">
            <v>DS</v>
          </cell>
          <cell r="I87" t="str">
            <v>ST</v>
          </cell>
          <cell r="K87" t="e">
            <v>#N/A</v>
          </cell>
        </row>
        <row r="88">
          <cell r="C88" t="str">
            <v>RKC</v>
          </cell>
          <cell r="E88" t="str">
            <v>ผู้รับเหมา</v>
          </cell>
          <cell r="G88" t="str">
            <v>CSC</v>
          </cell>
          <cell r="H88" t="str">
            <v>DS</v>
          </cell>
          <cell r="I88" t="str">
            <v>ST</v>
          </cell>
          <cell r="K88" t="e">
            <v>#N/A</v>
          </cell>
        </row>
        <row r="89">
          <cell r="C89" t="str">
            <v>UPS</v>
          </cell>
          <cell r="E89" t="str">
            <v>ผู้รับเหมา</v>
          </cell>
          <cell r="G89" t="str">
            <v>CSC</v>
          </cell>
          <cell r="H89" t="str">
            <v>DS</v>
          </cell>
          <cell r="I89" t="str">
            <v>ST</v>
          </cell>
          <cell r="K89" t="e">
            <v>#N/A</v>
          </cell>
        </row>
        <row r="90">
          <cell r="C90" t="str">
            <v>ชาวเวอร์คิง แมนูแฟคเจอริ่ง</v>
          </cell>
          <cell r="E90" t="str">
            <v>Vendor</v>
          </cell>
          <cell r="G90" t="str">
            <v>VD</v>
          </cell>
          <cell r="H90" t="str">
            <v>FC</v>
          </cell>
          <cell r="I90" t="str">
            <v>FC</v>
          </cell>
          <cell r="K90" t="e">
            <v>#N/A</v>
          </cell>
        </row>
        <row r="91">
          <cell r="C91" t="str">
            <v>MVE</v>
          </cell>
          <cell r="E91" t="str">
            <v>ผู้รับเหมา</v>
          </cell>
          <cell r="G91" t="str">
            <v>CSC</v>
          </cell>
          <cell r="H91" t="str">
            <v>HP</v>
          </cell>
          <cell r="I91" t="str">
            <v>MS</v>
          </cell>
          <cell r="K91" t="str">
            <v>AIR</v>
          </cell>
        </row>
        <row r="92">
          <cell r="C92" t="str">
            <v>สลัมเบอร์แลนด์ (ประเทศไทย)</v>
          </cell>
          <cell r="E92" t="str">
            <v>Vendor</v>
          </cell>
          <cell r="G92" t="str">
            <v>VD</v>
          </cell>
          <cell r="H92" t="str">
            <v>SL</v>
          </cell>
          <cell r="I92" t="str">
            <v>SL</v>
          </cell>
          <cell r="K92" t="e">
            <v>#N/A</v>
          </cell>
        </row>
        <row r="93">
          <cell r="C93" t="str">
            <v>แอโรว์เบดดิ้ง</v>
          </cell>
          <cell r="E93" t="str">
            <v>Vendor</v>
          </cell>
          <cell r="G93" t="str">
            <v>VD</v>
          </cell>
          <cell r="H93" t="str">
            <v>SL</v>
          </cell>
          <cell r="I93" t="str">
            <v>SL</v>
          </cell>
          <cell r="K93" t="e">
            <v>#N/A</v>
          </cell>
        </row>
        <row r="94">
          <cell r="C94" t="str">
            <v>TKN</v>
          </cell>
          <cell r="E94" t="str">
            <v>ผู้รับเหมา</v>
          </cell>
          <cell r="G94" t="str">
            <v>CSC</v>
          </cell>
          <cell r="H94" t="str">
            <v>DS</v>
          </cell>
          <cell r="I94" t="str">
            <v>ST</v>
          </cell>
          <cell r="K94" t="e">
            <v>#N/A</v>
          </cell>
        </row>
        <row r="95">
          <cell r="C95" t="str">
            <v>สิ่งทอซาติน</v>
          </cell>
          <cell r="E95" t="str">
            <v>Vendor</v>
          </cell>
          <cell r="G95" t="str">
            <v>VD</v>
          </cell>
          <cell r="H95" t="str">
            <v>SL</v>
          </cell>
          <cell r="I95" t="str">
            <v>SL</v>
          </cell>
          <cell r="K95" t="e">
            <v>#N/A</v>
          </cell>
        </row>
        <row r="96">
          <cell r="C96" t="str">
            <v>HPM</v>
          </cell>
          <cell r="E96" t="str">
            <v>ผู้รับเหมา</v>
          </cell>
          <cell r="G96" t="str">
            <v>CSC</v>
          </cell>
          <cell r="H96" t="str">
            <v>HP</v>
          </cell>
          <cell r="I96" t="str">
            <v>PW</v>
          </cell>
          <cell r="K96" t="str">
            <v>AV</v>
          </cell>
        </row>
        <row r="97">
          <cell r="C97" t="str">
            <v>UPS</v>
          </cell>
          <cell r="E97" t="str">
            <v>ผู้รับเหมา</v>
          </cell>
          <cell r="G97" t="str">
            <v>CSC</v>
          </cell>
          <cell r="H97" t="str">
            <v>DS</v>
          </cell>
          <cell r="I97" t="str">
            <v>ST</v>
          </cell>
          <cell r="K97" t="e">
            <v>#N/A</v>
          </cell>
        </row>
        <row r="98">
          <cell r="C98" t="str">
            <v>ตราเพชร</v>
          </cell>
          <cell r="E98" t="str">
            <v>Vendor</v>
          </cell>
          <cell r="G98" t="str">
            <v>VD</v>
          </cell>
          <cell r="H98" t="str">
            <v>SL</v>
          </cell>
          <cell r="I98" t="str">
            <v>SL</v>
          </cell>
          <cell r="K98" t="e">
            <v>#N/A</v>
          </cell>
        </row>
        <row r="99">
          <cell r="C99" t="str">
            <v>ยัสปาล แอนด์ ซันส์</v>
          </cell>
          <cell r="E99" t="str">
            <v>Vendor</v>
          </cell>
          <cell r="G99" t="str">
            <v>VD</v>
          </cell>
          <cell r="H99" t="str">
            <v>SL</v>
          </cell>
          <cell r="I99" t="str">
            <v>SL</v>
          </cell>
          <cell r="K99" t="e">
            <v>#N/A</v>
          </cell>
        </row>
        <row r="100">
          <cell r="C100" t="str">
            <v>UPS</v>
          </cell>
          <cell r="E100" t="str">
            <v>ผู้รับเหมา</v>
          </cell>
          <cell r="G100" t="str">
            <v>CSC</v>
          </cell>
          <cell r="H100" t="str">
            <v>DS</v>
          </cell>
          <cell r="I100" t="str">
            <v>ST</v>
          </cell>
          <cell r="K100" t="e">
            <v>#N/A</v>
          </cell>
        </row>
        <row r="101">
          <cell r="C101" t="str">
            <v>เครื่องนอนไทย</v>
          </cell>
          <cell r="E101" t="str">
            <v>Vendor</v>
          </cell>
          <cell r="G101" t="str">
            <v>VD</v>
          </cell>
          <cell r="H101" t="str">
            <v>SL</v>
          </cell>
          <cell r="I101" t="str">
            <v>SL</v>
          </cell>
          <cell r="K101" t="e">
            <v>#N/A</v>
          </cell>
        </row>
        <row r="102">
          <cell r="C102" t="str">
            <v>เอส.บี.อุตสาหกรรมเครื่องเรือน</v>
          </cell>
          <cell r="E102" t="str">
            <v>Vendor</v>
          </cell>
          <cell r="G102" t="str">
            <v>VD</v>
          </cell>
          <cell r="H102" t="str">
            <v>SL</v>
          </cell>
          <cell r="I102" t="str">
            <v>SL</v>
          </cell>
          <cell r="K102" t="e">
            <v>#N/A</v>
          </cell>
        </row>
        <row r="103">
          <cell r="C103" t="str">
            <v>บาธรูมดีไซน์</v>
          </cell>
          <cell r="E103" t="str">
            <v>Vendor</v>
          </cell>
          <cell r="G103" t="str">
            <v>VD</v>
          </cell>
          <cell r="H103" t="str">
            <v>FC</v>
          </cell>
          <cell r="I103" t="str">
            <v>FC</v>
          </cell>
          <cell r="K103" t="e">
            <v>#N/A</v>
          </cell>
        </row>
        <row r="104">
          <cell r="C104" t="str">
            <v>เอ็มดีไอ โฮมโปรดักส์ อินดัสทรี้</v>
          </cell>
          <cell r="E104" t="str">
            <v>Vendor</v>
          </cell>
          <cell r="G104" t="str">
            <v>VD</v>
          </cell>
          <cell r="H104" t="str">
            <v>SL</v>
          </cell>
          <cell r="I104" t="str">
            <v>SL</v>
          </cell>
          <cell r="K104" t="e">
            <v>#N/A</v>
          </cell>
        </row>
        <row r="105">
          <cell r="C105" t="str">
            <v>HPM</v>
          </cell>
          <cell r="E105" t="str">
            <v>DSDC</v>
          </cell>
          <cell r="G105" t="str">
            <v>CSC</v>
          </cell>
          <cell r="H105" t="str">
            <v>DS</v>
          </cell>
          <cell r="I105" t="str">
            <v>DC</v>
          </cell>
          <cell r="K105" t="e">
            <v>#N/A</v>
          </cell>
        </row>
        <row r="106">
          <cell r="C106" t="str">
            <v>เพอร์ลาเทรดดิ้ง</v>
          </cell>
          <cell r="E106" t="str">
            <v>Vendor</v>
          </cell>
          <cell r="G106" t="str">
            <v>VD</v>
          </cell>
          <cell r="H106" t="str">
            <v>SL</v>
          </cell>
          <cell r="I106" t="str">
            <v>SL</v>
          </cell>
          <cell r="K106" t="e">
            <v>#N/A</v>
          </cell>
        </row>
        <row r="107">
          <cell r="C107" t="str">
            <v>MDS</v>
          </cell>
          <cell r="E107" t="str">
            <v>ผู้รับเหมา</v>
          </cell>
          <cell r="G107" t="str">
            <v>CSC</v>
          </cell>
          <cell r="H107" t="str">
            <v>DS</v>
          </cell>
          <cell r="I107" t="str">
            <v>ST</v>
          </cell>
          <cell r="K107" t="e">
            <v>#N/A</v>
          </cell>
        </row>
        <row r="108">
          <cell r="C108" t="str">
            <v>อีสต์โคสท์ อุตสาหกรรม</v>
          </cell>
          <cell r="E108" t="str">
            <v>Vendor</v>
          </cell>
          <cell r="G108" t="str">
            <v>VD</v>
          </cell>
          <cell r="H108" t="str">
            <v>SL</v>
          </cell>
          <cell r="I108" t="str">
            <v>SL</v>
          </cell>
          <cell r="K108" t="e">
            <v>#N/A</v>
          </cell>
        </row>
        <row r="109">
          <cell r="C109" t="str">
            <v>UPS</v>
          </cell>
          <cell r="E109" t="str">
            <v>ผู้รับเหมา</v>
          </cell>
          <cell r="G109" t="str">
            <v>CSC</v>
          </cell>
          <cell r="H109" t="str">
            <v>DS</v>
          </cell>
          <cell r="I109" t="str">
            <v>ST</v>
          </cell>
          <cell r="K109" t="e">
            <v>#N/A</v>
          </cell>
        </row>
        <row r="110">
          <cell r="C110" t="str">
            <v>เอ็มดีไอ โฮมโปรดักส์ อินดัสทรี้</v>
          </cell>
          <cell r="E110" t="str">
            <v>Vendor</v>
          </cell>
          <cell r="G110" t="str">
            <v>VD</v>
          </cell>
          <cell r="H110" t="str">
            <v>SL</v>
          </cell>
          <cell r="I110" t="str">
            <v>SL</v>
          </cell>
          <cell r="K110" t="e">
            <v>#N/A</v>
          </cell>
        </row>
        <row r="111">
          <cell r="C111" t="str">
            <v>HPM</v>
          </cell>
          <cell r="E111" t="str">
            <v>ผู้รับเหมา</v>
          </cell>
          <cell r="G111" t="str">
            <v>CSC</v>
          </cell>
          <cell r="H111" t="str">
            <v>HP</v>
          </cell>
          <cell r="I111" t="str">
            <v>MS</v>
          </cell>
          <cell r="K111" t="str">
            <v>MS</v>
          </cell>
        </row>
        <row r="112">
          <cell r="C112" t="str">
            <v>บางกอกวอลล์เปเปอร์</v>
          </cell>
          <cell r="E112" t="str">
            <v>Vendor</v>
          </cell>
          <cell r="G112" t="str">
            <v>VD</v>
          </cell>
          <cell r="H112" t="str">
            <v>SL</v>
          </cell>
          <cell r="I112" t="str">
            <v>SL</v>
          </cell>
          <cell r="K112" t="e">
            <v>#N/A</v>
          </cell>
        </row>
        <row r="113">
          <cell r="C113" t="str">
            <v>สยามสตีลอินเตอร์เนชั่นแนล</v>
          </cell>
          <cell r="E113" t="str">
            <v>Vendor</v>
          </cell>
          <cell r="G113" t="str">
            <v>VD</v>
          </cell>
          <cell r="H113" t="str">
            <v>SL</v>
          </cell>
          <cell r="I113" t="str">
            <v>SL</v>
          </cell>
          <cell r="K113" t="e">
            <v>#N/A</v>
          </cell>
        </row>
        <row r="114">
          <cell r="C114" t="str">
            <v>HPM</v>
          </cell>
          <cell r="E114" t="str">
            <v>ผู้รับเหมา</v>
          </cell>
          <cell r="G114" t="str">
            <v>CSC</v>
          </cell>
          <cell r="H114" t="str">
            <v>HP</v>
          </cell>
          <cell r="I114" t="str">
            <v>MS</v>
          </cell>
          <cell r="K114" t="str">
            <v>MS</v>
          </cell>
        </row>
        <row r="115">
          <cell r="C115" t="str">
            <v>เพอร์ลาเทรดดิ้ง</v>
          </cell>
          <cell r="E115" t="str">
            <v>Vendor</v>
          </cell>
          <cell r="G115" t="str">
            <v>VD</v>
          </cell>
          <cell r="H115" t="str">
            <v>SL</v>
          </cell>
          <cell r="I115" t="str">
            <v>SL</v>
          </cell>
          <cell r="K115" t="e">
            <v>#N/A</v>
          </cell>
        </row>
        <row r="116">
          <cell r="C116" t="str">
            <v>UPS</v>
          </cell>
          <cell r="E116" t="str">
            <v>ผู้รับเหมา</v>
          </cell>
          <cell r="G116" t="str">
            <v>CSC</v>
          </cell>
          <cell r="H116" t="str">
            <v>DS</v>
          </cell>
          <cell r="I116" t="str">
            <v>ST</v>
          </cell>
          <cell r="K116" t="e">
            <v>#N/A</v>
          </cell>
        </row>
        <row r="117">
          <cell r="C117" t="str">
            <v>MDS</v>
          </cell>
          <cell r="E117" t="str">
            <v>ผู้รับเหมา</v>
          </cell>
          <cell r="G117" t="str">
            <v>CSC</v>
          </cell>
          <cell r="H117" t="str">
            <v>HP</v>
          </cell>
          <cell r="I117" t="str">
            <v>MS</v>
          </cell>
          <cell r="K117" t="str">
            <v>AIR</v>
          </cell>
        </row>
        <row r="118">
          <cell r="C118" t="str">
            <v>โตโยโบ เอสทีซี (ประเทศไทย)</v>
          </cell>
          <cell r="E118" t="str">
            <v>Vendor</v>
          </cell>
          <cell r="G118" t="str">
            <v>VD</v>
          </cell>
          <cell r="H118" t="str">
            <v>HL</v>
          </cell>
          <cell r="I118" t="str">
            <v>HL</v>
          </cell>
          <cell r="K118" t="e">
            <v>#N/A</v>
          </cell>
        </row>
        <row r="119">
          <cell r="C119" t="str">
            <v>UPS</v>
          </cell>
          <cell r="E119" t="str">
            <v>ผู้รับเหมา</v>
          </cell>
          <cell r="G119" t="str">
            <v>CSC</v>
          </cell>
          <cell r="H119" t="str">
            <v>DS</v>
          </cell>
          <cell r="I119" t="str">
            <v>ST</v>
          </cell>
          <cell r="K119" t="e">
            <v>#N/A</v>
          </cell>
        </row>
        <row r="120">
          <cell r="C120" t="str">
            <v>คามาร์ซิโอ(ไทย)</v>
          </cell>
          <cell r="E120" t="str">
            <v>Vendor</v>
          </cell>
          <cell r="G120" t="str">
            <v>VD</v>
          </cell>
          <cell r="H120" t="str">
            <v>EL</v>
          </cell>
          <cell r="I120" t="str">
            <v>EL</v>
          </cell>
          <cell r="K120" t="e">
            <v>#N/A</v>
          </cell>
        </row>
        <row r="121">
          <cell r="C121" t="str">
            <v>UPS</v>
          </cell>
          <cell r="E121" t="str">
            <v>ผู้รับเหมา</v>
          </cell>
          <cell r="G121" t="str">
            <v>CSC</v>
          </cell>
          <cell r="H121" t="str">
            <v>DS</v>
          </cell>
          <cell r="I121" t="str">
            <v>ST</v>
          </cell>
          <cell r="K121" t="e">
            <v>#N/A</v>
          </cell>
        </row>
        <row r="122">
          <cell r="C122" t="str">
            <v>เอส.บี.อุตสาหกรรมเครื่องเรือน</v>
          </cell>
          <cell r="E122" t="str">
            <v>Vendor</v>
          </cell>
          <cell r="G122" t="str">
            <v>VD</v>
          </cell>
          <cell r="H122" t="str">
            <v>SL</v>
          </cell>
          <cell r="I122" t="str">
            <v>SL</v>
          </cell>
          <cell r="K122" t="e">
            <v>#N/A</v>
          </cell>
        </row>
        <row r="123">
          <cell r="C123" t="str">
            <v>UPS</v>
          </cell>
          <cell r="E123" t="str">
            <v>ผู้รับเหมา</v>
          </cell>
          <cell r="G123" t="str">
            <v>CSC</v>
          </cell>
          <cell r="H123" t="str">
            <v>HP</v>
          </cell>
          <cell r="I123" t="str">
            <v>PW</v>
          </cell>
          <cell r="K123" t="str">
            <v>GEN</v>
          </cell>
        </row>
        <row r="124">
          <cell r="C124" t="str">
            <v>UPS</v>
          </cell>
          <cell r="E124" t="str">
            <v>ผู้รับเหมา</v>
          </cell>
          <cell r="G124" t="str">
            <v>CSC</v>
          </cell>
          <cell r="H124" t="str">
            <v>DS</v>
          </cell>
          <cell r="I124" t="str">
            <v>ST</v>
          </cell>
          <cell r="K124" t="e">
            <v>#N/A</v>
          </cell>
        </row>
        <row r="125">
          <cell r="C125" t="str">
            <v>PMT</v>
          </cell>
          <cell r="E125" t="str">
            <v>ผู้รับเหมา</v>
          </cell>
          <cell r="G125" t="str">
            <v>CSC</v>
          </cell>
          <cell r="H125" t="str">
            <v>DS</v>
          </cell>
          <cell r="I125" t="str">
            <v>ST</v>
          </cell>
          <cell r="K125" t="e">
            <v>#N/A</v>
          </cell>
        </row>
        <row r="126">
          <cell r="C126" t="str">
            <v>ตราเพชร</v>
          </cell>
          <cell r="E126" t="str">
            <v>Vendor</v>
          </cell>
          <cell r="G126" t="str">
            <v>VD</v>
          </cell>
          <cell r="H126" t="str">
            <v>SL</v>
          </cell>
          <cell r="I126" t="str">
            <v>SL</v>
          </cell>
          <cell r="K126" t="e">
            <v>#N/A</v>
          </cell>
        </row>
        <row r="127">
          <cell r="C127" t="str">
            <v>ลีโอวูด อินเตอร์เทรด</v>
          </cell>
          <cell r="E127" t="str">
            <v>Vendor</v>
          </cell>
          <cell r="G127" t="str">
            <v>VD</v>
          </cell>
          <cell r="H127" t="str">
            <v>HL</v>
          </cell>
          <cell r="I127" t="str">
            <v>HL</v>
          </cell>
          <cell r="K127" t="e">
            <v>#N/A</v>
          </cell>
        </row>
        <row r="128">
          <cell r="C128" t="str">
            <v>EKL</v>
          </cell>
          <cell r="E128" t="str">
            <v>ผู้รับเหมา</v>
          </cell>
          <cell r="G128" t="str">
            <v>CSC</v>
          </cell>
          <cell r="H128" t="str">
            <v>HP</v>
          </cell>
          <cell r="I128" t="str">
            <v>PW</v>
          </cell>
          <cell r="K128" t="str">
            <v>GEN</v>
          </cell>
        </row>
        <row r="129">
          <cell r="C129" t="str">
            <v>TKN</v>
          </cell>
          <cell r="E129" t="str">
            <v>ผู้รับเหมา</v>
          </cell>
          <cell r="G129" t="str">
            <v>CSC</v>
          </cell>
          <cell r="H129" t="str">
            <v>HP</v>
          </cell>
          <cell r="I129" t="str">
            <v>HI</v>
          </cell>
          <cell r="K129" t="str">
            <v>ONE</v>
          </cell>
        </row>
        <row r="130">
          <cell r="C130" t="str">
            <v>UPS</v>
          </cell>
          <cell r="E130" t="str">
            <v>ผู้รับเหมา</v>
          </cell>
          <cell r="G130" t="str">
            <v>CSC</v>
          </cell>
          <cell r="H130" t="str">
            <v>HP</v>
          </cell>
          <cell r="I130" t="str">
            <v>PW</v>
          </cell>
          <cell r="K130" t="str">
            <v>AV</v>
          </cell>
        </row>
        <row r="131">
          <cell r="C131" t="str">
            <v>สตาร์มาร์ค แมนูแฟคเชอร์ริ่ง</v>
          </cell>
          <cell r="E131" t="str">
            <v>Vendor</v>
          </cell>
          <cell r="G131" t="str">
            <v>VD</v>
          </cell>
          <cell r="H131" t="str">
            <v>SL</v>
          </cell>
          <cell r="I131" t="str">
            <v>SL</v>
          </cell>
          <cell r="K131" t="e">
            <v>#N/A</v>
          </cell>
        </row>
        <row r="132">
          <cell r="C132" t="str">
            <v>HPM</v>
          </cell>
          <cell r="E132" t="str">
            <v>DSDC</v>
          </cell>
          <cell r="G132" t="str">
            <v>CSC</v>
          </cell>
          <cell r="H132" t="str">
            <v>DS</v>
          </cell>
          <cell r="I132" t="str">
            <v>DC</v>
          </cell>
          <cell r="K132" t="e">
            <v>#N/A</v>
          </cell>
        </row>
        <row r="133">
          <cell r="C133" t="str">
            <v>HPM</v>
          </cell>
          <cell r="E133" t="str">
            <v>DSDC</v>
          </cell>
          <cell r="G133" t="str">
            <v>CSC</v>
          </cell>
          <cell r="H133" t="str">
            <v>DS</v>
          </cell>
          <cell r="I133" t="str">
            <v>DC</v>
          </cell>
          <cell r="K133" t="e">
            <v>#N/A</v>
          </cell>
        </row>
        <row r="134">
          <cell r="C134" t="str">
            <v>OTTM</v>
          </cell>
          <cell r="E134" t="str">
            <v>ผู้รับเหมา</v>
          </cell>
          <cell r="G134" t="str">
            <v>CSC</v>
          </cell>
          <cell r="H134" t="str">
            <v>HP</v>
          </cell>
          <cell r="I134" t="str">
            <v>HI</v>
          </cell>
          <cell r="K134" t="str">
            <v>PJT</v>
          </cell>
        </row>
        <row r="135">
          <cell r="C135" t="str">
            <v>MDS</v>
          </cell>
          <cell r="E135" t="str">
            <v>ผู้รับเหมา</v>
          </cell>
          <cell r="G135" t="str">
            <v>CSC</v>
          </cell>
          <cell r="H135" t="str">
            <v>HP</v>
          </cell>
          <cell r="I135" t="str">
            <v>MS</v>
          </cell>
          <cell r="K135" t="str">
            <v>AIR</v>
          </cell>
        </row>
        <row r="136">
          <cell r="C136" t="str">
            <v>บี.แอล.ที.แอสโซซิเอทส์</v>
          </cell>
          <cell r="E136" t="str">
            <v>Vendor</v>
          </cell>
          <cell r="G136" t="str">
            <v>VD</v>
          </cell>
          <cell r="H136" t="str">
            <v>HL</v>
          </cell>
          <cell r="I136" t="str">
            <v>HL</v>
          </cell>
          <cell r="K136" t="e">
            <v>#N/A</v>
          </cell>
        </row>
        <row r="137">
          <cell r="C137" t="str">
            <v>TKN</v>
          </cell>
          <cell r="E137" t="str">
            <v>ผู้รับเหมา</v>
          </cell>
          <cell r="G137" t="str">
            <v>CSC</v>
          </cell>
          <cell r="H137" t="str">
            <v>HP</v>
          </cell>
          <cell r="I137" t="str">
            <v>HI</v>
          </cell>
          <cell r="K137" t="str">
            <v>PJT</v>
          </cell>
        </row>
        <row r="138">
          <cell r="C138" t="str">
            <v>ฮอฟเฟ็น เอเซีย</v>
          </cell>
          <cell r="E138" t="str">
            <v>Vendor</v>
          </cell>
          <cell r="G138" t="str">
            <v>VD</v>
          </cell>
          <cell r="H138" t="str">
            <v>HL</v>
          </cell>
          <cell r="I138" t="str">
            <v>HL</v>
          </cell>
          <cell r="K138" t="e">
            <v>#N/A</v>
          </cell>
        </row>
        <row r="139">
          <cell r="C139" t="str">
            <v>เอส.บี.อุตสาหกรรมเครื่องเรือน</v>
          </cell>
          <cell r="E139" t="str">
            <v>Vendor</v>
          </cell>
          <cell r="G139" t="str">
            <v>VD</v>
          </cell>
          <cell r="H139" t="str">
            <v>SL</v>
          </cell>
          <cell r="I139" t="str">
            <v>SL</v>
          </cell>
          <cell r="K139" t="e">
            <v>#N/A</v>
          </cell>
        </row>
        <row r="140">
          <cell r="C140" t="str">
            <v>HPM</v>
          </cell>
          <cell r="E140" t="str">
            <v>ผู้รับเหมา</v>
          </cell>
          <cell r="G140" t="str">
            <v>CSC</v>
          </cell>
          <cell r="H140" t="str">
            <v>HP</v>
          </cell>
          <cell r="I140" t="str">
            <v>PW</v>
          </cell>
          <cell r="K140" t="str">
            <v>AV</v>
          </cell>
        </row>
        <row r="141">
          <cell r="C141" t="str">
            <v>HPM</v>
          </cell>
          <cell r="E141" t="str">
            <v>DSDC</v>
          </cell>
          <cell r="G141" t="str">
            <v>CSC</v>
          </cell>
          <cell r="H141" t="str">
            <v>DS</v>
          </cell>
          <cell r="I141" t="str">
            <v>DC</v>
          </cell>
          <cell r="K141" t="e">
            <v>#N/A</v>
          </cell>
        </row>
        <row r="142">
          <cell r="C142" t="str">
            <v>TKN</v>
          </cell>
          <cell r="E142" t="str">
            <v>ผู้รับเหมา</v>
          </cell>
          <cell r="G142" t="str">
            <v>CSC</v>
          </cell>
          <cell r="H142" t="str">
            <v>HP</v>
          </cell>
          <cell r="I142" t="str">
            <v>PW</v>
          </cell>
          <cell r="K142" t="str">
            <v>GEN</v>
          </cell>
        </row>
        <row r="143">
          <cell r="C143" t="str">
            <v>ยัสปาล แอนด์ ซันส์</v>
          </cell>
          <cell r="E143" t="str">
            <v>Vendor</v>
          </cell>
          <cell r="G143" t="str">
            <v>VD</v>
          </cell>
          <cell r="H143" t="str">
            <v>SL</v>
          </cell>
          <cell r="I143" t="str">
            <v>SL</v>
          </cell>
          <cell r="K143" t="e">
            <v>#N/A</v>
          </cell>
        </row>
        <row r="144">
          <cell r="C144" t="str">
            <v>บาธรูมดีไซน์</v>
          </cell>
          <cell r="E144" t="str">
            <v>Vendor</v>
          </cell>
          <cell r="G144" t="str">
            <v>VD</v>
          </cell>
          <cell r="H144" t="str">
            <v>FC</v>
          </cell>
          <cell r="I144" t="str">
            <v>FC</v>
          </cell>
          <cell r="K144" t="e">
            <v>#N/A</v>
          </cell>
        </row>
        <row r="145">
          <cell r="C145" t="str">
            <v>สลัมเบอร์แลนด์ (ประเทศไทย)</v>
          </cell>
          <cell r="E145" t="str">
            <v>Vendor</v>
          </cell>
          <cell r="G145" t="str">
            <v>VD</v>
          </cell>
          <cell r="H145" t="str">
            <v>SL</v>
          </cell>
          <cell r="I145" t="str">
            <v>SL</v>
          </cell>
          <cell r="K145" t="e">
            <v>#N/A</v>
          </cell>
        </row>
        <row r="146">
          <cell r="C146" t="str">
            <v>UPS</v>
          </cell>
          <cell r="E146" t="str">
            <v>ผู้รับเหมา</v>
          </cell>
          <cell r="G146" t="str">
            <v>CSC</v>
          </cell>
          <cell r="H146" t="str">
            <v>HP</v>
          </cell>
          <cell r="I146" t="str">
            <v>PW</v>
          </cell>
          <cell r="K146" t="str">
            <v>AV</v>
          </cell>
        </row>
        <row r="147">
          <cell r="C147" t="str">
            <v>HPM</v>
          </cell>
          <cell r="E147" t="str">
            <v>DSDC</v>
          </cell>
          <cell r="G147" t="str">
            <v>CSC</v>
          </cell>
          <cell r="H147" t="str">
            <v>DS</v>
          </cell>
          <cell r="I147" t="str">
            <v>DC</v>
          </cell>
          <cell r="K147" t="e">
            <v>#N/A</v>
          </cell>
        </row>
        <row r="148">
          <cell r="C148" t="str">
            <v>สมพลเบดดิ้ง แอนด์ แมทเทรส อินดัสตรี</v>
          </cell>
          <cell r="E148" t="str">
            <v>Vendor</v>
          </cell>
          <cell r="G148" t="str">
            <v>VD</v>
          </cell>
          <cell r="H148" t="str">
            <v>SL</v>
          </cell>
          <cell r="I148" t="str">
            <v>SL</v>
          </cell>
          <cell r="K148" t="e">
            <v>#N/A</v>
          </cell>
        </row>
        <row r="149">
          <cell r="C149" t="str">
            <v>ระฆังทอง พลาสติก</v>
          </cell>
          <cell r="E149" t="str">
            <v>Vendor</v>
          </cell>
          <cell r="G149" t="str">
            <v>VD</v>
          </cell>
          <cell r="H149" t="str">
            <v>SL</v>
          </cell>
          <cell r="I149" t="str">
            <v>SL</v>
          </cell>
          <cell r="K149" t="e">
            <v>#N/A</v>
          </cell>
        </row>
        <row r="150">
          <cell r="C150" t="str">
            <v>เอส.บี.อุตสาหกรรมเครื่องเรือน</v>
          </cell>
          <cell r="E150" t="str">
            <v>Vendor</v>
          </cell>
          <cell r="G150" t="str">
            <v>VD</v>
          </cell>
          <cell r="H150" t="str">
            <v>SL</v>
          </cell>
          <cell r="I150" t="str">
            <v>SL</v>
          </cell>
          <cell r="K150" t="e">
            <v>#N/A</v>
          </cell>
        </row>
        <row r="151">
          <cell r="C151" t="str">
            <v>โมเก้น (ประเทศไทย)</v>
          </cell>
          <cell r="E151" t="str">
            <v>Vendor</v>
          </cell>
          <cell r="G151" t="str">
            <v>VD</v>
          </cell>
          <cell r="H151" t="str">
            <v>FC</v>
          </cell>
          <cell r="I151" t="str">
            <v>FC</v>
          </cell>
          <cell r="K151" t="e">
            <v>#N/A</v>
          </cell>
        </row>
        <row r="152">
          <cell r="C152" t="str">
            <v>สลัมเบอร์แลนด์ (ประเทศไทย)</v>
          </cell>
          <cell r="E152" t="str">
            <v>Vendor</v>
          </cell>
          <cell r="G152" t="str">
            <v>VD</v>
          </cell>
          <cell r="H152" t="str">
            <v>SL</v>
          </cell>
          <cell r="I152" t="str">
            <v>SL</v>
          </cell>
          <cell r="K152" t="e">
            <v>#N/A</v>
          </cell>
        </row>
        <row r="153">
          <cell r="C153" t="str">
            <v>HPM</v>
          </cell>
          <cell r="E153" t="str">
            <v>DSDC</v>
          </cell>
          <cell r="G153" t="str">
            <v>CSC</v>
          </cell>
          <cell r="H153" t="str">
            <v>DS</v>
          </cell>
          <cell r="I153" t="str">
            <v>DC</v>
          </cell>
          <cell r="K153" t="e">
            <v>#N/A</v>
          </cell>
        </row>
        <row r="154">
          <cell r="C154" t="str">
            <v>บาธรูมดีไซน์</v>
          </cell>
          <cell r="E154" t="str">
            <v>Vendor</v>
          </cell>
          <cell r="G154" t="str">
            <v>VD</v>
          </cell>
          <cell r="H154" t="str">
            <v>FC</v>
          </cell>
          <cell r="I154" t="str">
            <v>FC</v>
          </cell>
          <cell r="K154" t="e">
            <v>#N/A</v>
          </cell>
        </row>
        <row r="155">
          <cell r="C155" t="str">
            <v>HPM</v>
          </cell>
          <cell r="E155" t="str">
            <v>ผู้รับเหมา</v>
          </cell>
          <cell r="G155" t="str">
            <v>CSC</v>
          </cell>
          <cell r="H155" t="str">
            <v>HP</v>
          </cell>
          <cell r="I155" t="str">
            <v>HI</v>
          </cell>
          <cell r="K155" t="str">
            <v>PJT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ร้องเรียน"/>
      <sheetName val="pivot-DC"/>
      <sheetName val="pivot-VD"/>
      <sheetName val="ช่างถูกร้องเรียน"/>
      <sheetName val="detail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E1" t="str">
            <v>SUB</v>
          </cell>
          <cell r="G1" t="str">
            <v>หน่วยงานต้นเหตุ</v>
          </cell>
        </row>
        <row r="2">
          <cell r="E2" t="str">
            <v>TKN</v>
          </cell>
          <cell r="G2" t="str">
            <v>ผู้รับเหมา</v>
          </cell>
        </row>
        <row r="3">
          <cell r="E3" t="str">
            <v>TKN</v>
          </cell>
          <cell r="G3" t="str">
            <v>ผู้รับเหมา</v>
          </cell>
        </row>
        <row r="4">
          <cell r="E4" t="str">
            <v>TKN</v>
          </cell>
          <cell r="G4" t="str">
            <v>ผู้รับเหมา</v>
          </cell>
        </row>
        <row r="5">
          <cell r="E5" t="str">
            <v>-</v>
          </cell>
          <cell r="G5" t="str">
            <v>Vendor</v>
          </cell>
        </row>
        <row r="6">
          <cell r="E6" t="str">
            <v>-</v>
          </cell>
          <cell r="G6" t="str">
            <v>Vendor</v>
          </cell>
        </row>
        <row r="7">
          <cell r="E7" t="str">
            <v>-</v>
          </cell>
          <cell r="G7" t="str">
            <v>Vendor</v>
          </cell>
        </row>
        <row r="8">
          <cell r="E8" t="str">
            <v>TKN</v>
          </cell>
          <cell r="G8" t="str">
            <v>ผู้รับเหมา</v>
          </cell>
        </row>
        <row r="9">
          <cell r="E9" t="str">
            <v>-</v>
          </cell>
          <cell r="G9" t="str">
            <v>Vendor</v>
          </cell>
        </row>
        <row r="10">
          <cell r="E10" t="str">
            <v>-</v>
          </cell>
          <cell r="G10" t="str">
            <v>Vendor</v>
          </cell>
        </row>
        <row r="11">
          <cell r="E11" t="str">
            <v>PMT</v>
          </cell>
          <cell r="G11" t="str">
            <v>ผู้รับเหมา</v>
          </cell>
        </row>
        <row r="12">
          <cell r="E12" t="str">
            <v>HPM</v>
          </cell>
          <cell r="G12" t="str">
            <v>ผู้รับเหมา</v>
          </cell>
        </row>
        <row r="13">
          <cell r="E13" t="str">
            <v>-</v>
          </cell>
          <cell r="G13" t="str">
            <v>Vendor</v>
          </cell>
        </row>
        <row r="14">
          <cell r="E14" t="str">
            <v>UPS</v>
          </cell>
          <cell r="G14" t="str">
            <v>ผู้รับเหมา</v>
          </cell>
        </row>
        <row r="15">
          <cell r="E15" t="str">
            <v>TKN</v>
          </cell>
          <cell r="G15" t="str">
            <v>ผู้รับเหมา</v>
          </cell>
        </row>
        <row r="16">
          <cell r="E16" t="str">
            <v>-</v>
          </cell>
          <cell r="G16" t="str">
            <v>Vendor</v>
          </cell>
        </row>
        <row r="17">
          <cell r="E17" t="str">
            <v>-</v>
          </cell>
          <cell r="G17" t="str">
            <v>Vendor</v>
          </cell>
        </row>
        <row r="18">
          <cell r="E18" t="str">
            <v>UPS</v>
          </cell>
          <cell r="G18" t="str">
            <v>ผู้รับเหมา</v>
          </cell>
        </row>
        <row r="19">
          <cell r="E19" t="str">
            <v>-</v>
          </cell>
          <cell r="G19" t="str">
            <v>Vendor</v>
          </cell>
        </row>
        <row r="20">
          <cell r="E20" t="str">
            <v>-</v>
          </cell>
          <cell r="G20" t="str">
            <v>Vendor</v>
          </cell>
        </row>
        <row r="21">
          <cell r="E21" t="str">
            <v>-</v>
          </cell>
          <cell r="G21" t="str">
            <v>Vendor</v>
          </cell>
        </row>
        <row r="22">
          <cell r="E22" t="str">
            <v>-</v>
          </cell>
          <cell r="G22" t="str">
            <v>Vendor</v>
          </cell>
        </row>
        <row r="23">
          <cell r="E23" t="str">
            <v>-</v>
          </cell>
          <cell r="G23" t="str">
            <v>Vendor</v>
          </cell>
        </row>
        <row r="24">
          <cell r="E24" t="str">
            <v>-</v>
          </cell>
          <cell r="G24" t="str">
            <v>Vendor</v>
          </cell>
        </row>
        <row r="25">
          <cell r="E25" t="str">
            <v>-</v>
          </cell>
          <cell r="G25" t="str">
            <v>Vendor</v>
          </cell>
        </row>
        <row r="26">
          <cell r="E26" t="str">
            <v>MVE</v>
          </cell>
          <cell r="G26" t="str">
            <v>ผู้รับเหมา</v>
          </cell>
        </row>
        <row r="27">
          <cell r="E27" t="str">
            <v>MDS</v>
          </cell>
          <cell r="G27" t="str">
            <v>ผู้รับเหมา</v>
          </cell>
        </row>
        <row r="28">
          <cell r="E28" t="str">
            <v>PMT</v>
          </cell>
          <cell r="G28" t="str">
            <v>ผู้รับเหมา</v>
          </cell>
        </row>
        <row r="29">
          <cell r="E29" t="str">
            <v>-</v>
          </cell>
          <cell r="G29" t="str">
            <v>Vendor</v>
          </cell>
        </row>
        <row r="30">
          <cell r="E30" t="str">
            <v>อ.วิโรจน์</v>
          </cell>
          <cell r="G30" t="str">
            <v>ผู้รับเหมา</v>
          </cell>
        </row>
        <row r="31">
          <cell r="E31" t="str">
            <v>-</v>
          </cell>
          <cell r="G31" t="str">
            <v>Vendor</v>
          </cell>
        </row>
        <row r="32">
          <cell r="E32" t="str">
            <v>-</v>
          </cell>
          <cell r="G32" t="str">
            <v>Vendor</v>
          </cell>
        </row>
        <row r="33">
          <cell r="E33" t="str">
            <v>-</v>
          </cell>
          <cell r="G33" t="str">
            <v>Vendor</v>
          </cell>
        </row>
        <row r="34">
          <cell r="E34" t="str">
            <v>UPS</v>
          </cell>
          <cell r="G34" t="str">
            <v>ผู้รับเหมา</v>
          </cell>
        </row>
        <row r="35">
          <cell r="E35" t="str">
            <v>-</v>
          </cell>
          <cell r="G35" t="str">
            <v>DSDS</v>
          </cell>
        </row>
        <row r="36">
          <cell r="E36" t="str">
            <v>-</v>
          </cell>
          <cell r="G36" t="str">
            <v>Vendor</v>
          </cell>
        </row>
        <row r="37">
          <cell r="E37" t="str">
            <v>-</v>
          </cell>
          <cell r="G37" t="str">
            <v>Vendor</v>
          </cell>
        </row>
        <row r="38">
          <cell r="E38" t="str">
            <v>-</v>
          </cell>
          <cell r="G38" t="str">
            <v>ผู้รับเหมา</v>
          </cell>
        </row>
        <row r="39">
          <cell r="E39" t="str">
            <v>-</v>
          </cell>
          <cell r="G39" t="str">
            <v>Vendor</v>
          </cell>
        </row>
        <row r="40">
          <cell r="E40" t="str">
            <v>UPS</v>
          </cell>
          <cell r="G40" t="str">
            <v>ผู้รับเหมา</v>
          </cell>
        </row>
        <row r="41">
          <cell r="E41" t="str">
            <v>-</v>
          </cell>
          <cell r="G41" t="str">
            <v>Vendor</v>
          </cell>
        </row>
        <row r="42">
          <cell r="E42" t="str">
            <v>-</v>
          </cell>
          <cell r="G42" t="str">
            <v>Vendor</v>
          </cell>
        </row>
        <row r="43">
          <cell r="E43" t="str">
            <v>UPS</v>
          </cell>
          <cell r="G43" t="str">
            <v>ผู้รับเหมา</v>
          </cell>
        </row>
        <row r="44">
          <cell r="E44" t="str">
            <v>-</v>
          </cell>
          <cell r="G44" t="str">
            <v>Vendor</v>
          </cell>
        </row>
        <row r="45">
          <cell r="E45" t="str">
            <v>-</v>
          </cell>
          <cell r="G45" t="str">
            <v>Vendor</v>
          </cell>
        </row>
        <row r="46">
          <cell r="E46" t="str">
            <v>TKN</v>
          </cell>
          <cell r="G46" t="str">
            <v>ผู้รับเหมา</v>
          </cell>
        </row>
        <row r="47">
          <cell r="E47" t="str">
            <v>-</v>
          </cell>
          <cell r="G47" t="str">
            <v>Vendor</v>
          </cell>
        </row>
        <row r="48">
          <cell r="E48" t="str">
            <v>-</v>
          </cell>
          <cell r="G48" t="str">
            <v>Vendor</v>
          </cell>
        </row>
        <row r="49">
          <cell r="E49" t="str">
            <v>PMT</v>
          </cell>
          <cell r="G49" t="str">
            <v>ผู้รับเหมา</v>
          </cell>
        </row>
        <row r="50">
          <cell r="E50" t="str">
            <v>-</v>
          </cell>
          <cell r="G50" t="str">
            <v>Vendor</v>
          </cell>
        </row>
        <row r="51">
          <cell r="E51" t="str">
            <v>MVE</v>
          </cell>
          <cell r="G51" t="str">
            <v>ผู้รับเหมา</v>
          </cell>
        </row>
        <row r="52">
          <cell r="E52" t="str">
            <v>TKN</v>
          </cell>
          <cell r="G52" t="str">
            <v>ผู้รับเหมา</v>
          </cell>
        </row>
        <row r="53">
          <cell r="E53" t="str">
            <v>-</v>
          </cell>
          <cell r="G53" t="str">
            <v>Vendor</v>
          </cell>
        </row>
        <row r="54">
          <cell r="E54" t="str">
            <v>-</v>
          </cell>
          <cell r="G54" t="str">
            <v>Vendor</v>
          </cell>
        </row>
        <row r="55">
          <cell r="E55" t="str">
            <v>-</v>
          </cell>
          <cell r="G55" t="str">
            <v>Vendor</v>
          </cell>
        </row>
        <row r="56">
          <cell r="E56" t="str">
            <v>-</v>
          </cell>
          <cell r="G56" t="str">
            <v>Vendor</v>
          </cell>
        </row>
        <row r="57">
          <cell r="E57" t="str">
            <v>MDS</v>
          </cell>
          <cell r="G57" t="str">
            <v>ผู้รับเหมา</v>
          </cell>
        </row>
        <row r="58">
          <cell r="E58" t="str">
            <v>HPM</v>
          </cell>
          <cell r="G58" t="str">
            <v>ผู้รับเหมา</v>
          </cell>
        </row>
        <row r="59">
          <cell r="E59" t="str">
            <v>-</v>
          </cell>
          <cell r="G59" t="str">
            <v>Vendor</v>
          </cell>
        </row>
        <row r="60">
          <cell r="E60" t="str">
            <v>UPS</v>
          </cell>
          <cell r="G60" t="str">
            <v>ผู้รับเหมา</v>
          </cell>
        </row>
        <row r="61">
          <cell r="E61" t="str">
            <v>TKN</v>
          </cell>
          <cell r="G61" t="str">
            <v>ผู้รับเหมา</v>
          </cell>
        </row>
        <row r="62">
          <cell r="E62" t="str">
            <v>-</v>
          </cell>
          <cell r="G62" t="str">
            <v>Vendor</v>
          </cell>
        </row>
        <row r="63">
          <cell r="E63" t="str">
            <v>-</v>
          </cell>
          <cell r="G63" t="str">
            <v>Vendor</v>
          </cell>
        </row>
        <row r="64">
          <cell r="E64" t="str">
            <v>-</v>
          </cell>
          <cell r="G64" t="str">
            <v>Vendor</v>
          </cell>
        </row>
        <row r="65">
          <cell r="E65" t="str">
            <v>VKP</v>
          </cell>
          <cell r="G65" t="str">
            <v>ผู้รับเหมา</v>
          </cell>
        </row>
        <row r="66">
          <cell r="E66" t="str">
            <v>-</v>
          </cell>
          <cell r="G66" t="str">
            <v>Vendor</v>
          </cell>
        </row>
        <row r="67">
          <cell r="E67" t="str">
            <v>MVE</v>
          </cell>
          <cell r="G67" t="str">
            <v>ผู้รับเหมา</v>
          </cell>
        </row>
        <row r="68">
          <cell r="E68" t="str">
            <v>-</v>
          </cell>
          <cell r="G68" t="str">
            <v>Vendor</v>
          </cell>
        </row>
        <row r="69">
          <cell r="E69" t="str">
            <v>-</v>
          </cell>
          <cell r="G69" t="str">
            <v>Vendor</v>
          </cell>
        </row>
        <row r="70">
          <cell r="E70" t="str">
            <v>-</v>
          </cell>
          <cell r="G70" t="str">
            <v>Vendor</v>
          </cell>
        </row>
        <row r="71">
          <cell r="E71" t="str">
            <v>UPS</v>
          </cell>
          <cell r="G71" t="str">
            <v>ผู้รับเหมา</v>
          </cell>
        </row>
        <row r="72">
          <cell r="E72" t="str">
            <v>-</v>
          </cell>
          <cell r="G72" t="str">
            <v>Vendor</v>
          </cell>
        </row>
        <row r="73">
          <cell r="E73" t="str">
            <v>UPS</v>
          </cell>
          <cell r="G73" t="str">
            <v>ผู้รับเหมา</v>
          </cell>
        </row>
        <row r="74">
          <cell r="E74" t="str">
            <v>UPS</v>
          </cell>
          <cell r="G74" t="str">
            <v>ผู้รับเหมา</v>
          </cell>
        </row>
        <row r="75">
          <cell r="E75" t="str">
            <v>MDS</v>
          </cell>
          <cell r="G75" t="str">
            <v>ผู้รับเหมา</v>
          </cell>
        </row>
        <row r="76">
          <cell r="E76" t="str">
            <v>-</v>
          </cell>
          <cell r="G76" t="str">
            <v>Vendor</v>
          </cell>
        </row>
        <row r="77">
          <cell r="E77" t="str">
            <v>-</v>
          </cell>
          <cell r="G77" t="str">
            <v>Vendor</v>
          </cell>
        </row>
        <row r="78">
          <cell r="E78" t="str">
            <v>AUT</v>
          </cell>
          <cell r="G78" t="str">
            <v>ผู้รับเหมา</v>
          </cell>
        </row>
        <row r="79">
          <cell r="E79" t="str">
            <v>MDS</v>
          </cell>
          <cell r="G79" t="str">
            <v>ผู้รับเหมา</v>
          </cell>
        </row>
        <row r="80">
          <cell r="E80" t="str">
            <v>-</v>
          </cell>
          <cell r="G80" t="str">
            <v>Vendor</v>
          </cell>
        </row>
        <row r="81">
          <cell r="E81" t="str">
            <v>-</v>
          </cell>
          <cell r="G81" t="str">
            <v>Vendor</v>
          </cell>
        </row>
        <row r="82">
          <cell r="E82" t="str">
            <v>-</v>
          </cell>
          <cell r="G82" t="str">
            <v>Vendor</v>
          </cell>
        </row>
        <row r="83">
          <cell r="E83" t="str">
            <v>-</v>
          </cell>
          <cell r="G83" t="str">
            <v>Vendor</v>
          </cell>
        </row>
        <row r="84">
          <cell r="E84" t="str">
            <v>-</v>
          </cell>
          <cell r="G84" t="str">
            <v>Vendor</v>
          </cell>
        </row>
        <row r="85">
          <cell r="E85" t="str">
            <v>-</v>
          </cell>
          <cell r="G85" t="str">
            <v>Vendor</v>
          </cell>
        </row>
        <row r="86">
          <cell r="E86" t="str">
            <v>PMT</v>
          </cell>
          <cell r="G86" t="str">
            <v>ผู้รับเหมา</v>
          </cell>
        </row>
        <row r="87">
          <cell r="E87" t="str">
            <v>-</v>
          </cell>
          <cell r="G87" t="str">
            <v>Vendor</v>
          </cell>
        </row>
        <row r="88">
          <cell r="E88" t="str">
            <v>-</v>
          </cell>
          <cell r="G88" t="str">
            <v>Vendor</v>
          </cell>
        </row>
        <row r="89">
          <cell r="E89" t="str">
            <v>-</v>
          </cell>
          <cell r="G89" t="str">
            <v>Vendor</v>
          </cell>
        </row>
        <row r="90">
          <cell r="E90" t="str">
            <v>UPS</v>
          </cell>
          <cell r="G90" t="str">
            <v>ผู้รับเหมา</v>
          </cell>
        </row>
        <row r="91">
          <cell r="E91" t="str">
            <v>-</v>
          </cell>
          <cell r="G91" t="str">
            <v>DSDS</v>
          </cell>
        </row>
        <row r="92">
          <cell r="E92" t="str">
            <v>-</v>
          </cell>
          <cell r="G92" t="str">
            <v>Vendor</v>
          </cell>
        </row>
        <row r="93">
          <cell r="E93" t="str">
            <v>-</v>
          </cell>
          <cell r="G93" t="str">
            <v>Vendor</v>
          </cell>
        </row>
        <row r="94">
          <cell r="E94" t="str">
            <v>TTT</v>
          </cell>
          <cell r="G94" t="str">
            <v>ผู้รับเหมา</v>
          </cell>
        </row>
        <row r="95">
          <cell r="E95" t="str">
            <v>-</v>
          </cell>
          <cell r="G95" t="str">
            <v>Vendor</v>
          </cell>
        </row>
        <row r="96">
          <cell r="E96" t="str">
            <v>UPS</v>
          </cell>
          <cell r="G96" t="str">
            <v>ผู้รับเหมา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ComplainMaster"/>
      <sheetName val="ComplainEdit"/>
      <sheetName val="note"/>
      <sheetName val="Sheet1"/>
    </sheetNames>
    <sheetDataSet>
      <sheetData sheetId="0" refreshError="1"/>
      <sheetData sheetId="1"/>
      <sheetData sheetId="2" refreshError="1"/>
      <sheetData sheetId="3">
        <row r="2">
          <cell r="A2" t="str">
            <v>ผู้รับเหมา</v>
          </cell>
          <cell r="B2" t="str">
            <v>Vendor</v>
          </cell>
          <cell r="C2" t="str">
            <v>สาขา</v>
          </cell>
          <cell r="D2" t="str">
            <v>IM</v>
          </cell>
          <cell r="E2" t="str">
            <v>CallCenter</v>
          </cell>
          <cell r="F2" t="str">
            <v>DSDC</v>
          </cell>
          <cell r="G2" t="str">
            <v>Buyer</v>
          </cell>
          <cell r="H2" t="str">
            <v>ต้นเหตุอื่นๆ</v>
          </cell>
          <cell r="I2" t="str">
            <v>ลูกค้า</v>
          </cell>
        </row>
        <row r="3">
          <cell r="J3" t="str">
            <v>DC01</v>
          </cell>
        </row>
        <row r="4">
          <cell r="J4" t="str">
            <v>V001</v>
          </cell>
        </row>
        <row r="5">
          <cell r="J5" t="str">
            <v>Sxxx</v>
          </cell>
        </row>
        <row r="6">
          <cell r="J6" t="str">
            <v>C001</v>
          </cell>
        </row>
        <row r="7">
          <cell r="J7" t="str">
            <v>อื่นๆ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run"/>
      <sheetName val="pivot-DC"/>
      <sheetName val="pivot-VD"/>
      <sheetName val="รายละเอียด ค.พอใจ"/>
      <sheetName val="ความพอใจDC"/>
      <sheetName val="ความพอใจV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C5">
            <v>1</v>
          </cell>
          <cell r="E5">
            <v>1</v>
          </cell>
          <cell r="G5">
            <v>1</v>
          </cell>
          <cell r="I5">
            <v>0.66666666666666663</v>
          </cell>
          <cell r="K5">
            <v>1</v>
          </cell>
          <cell r="M5">
            <v>1</v>
          </cell>
          <cell r="Q5">
            <v>0.9</v>
          </cell>
          <cell r="T5" t="str">
            <v>na</v>
          </cell>
          <cell r="W5" t="str">
            <v>na</v>
          </cell>
          <cell r="Y5" t="str">
            <v>ok</v>
          </cell>
          <cell r="AA5">
            <v>1</v>
          </cell>
        </row>
        <row r="6">
          <cell r="C6">
            <v>1</v>
          </cell>
          <cell r="E6">
            <v>1</v>
          </cell>
          <cell r="G6">
            <v>1</v>
          </cell>
          <cell r="I6">
            <v>1</v>
          </cell>
          <cell r="K6">
            <v>1</v>
          </cell>
          <cell r="M6">
            <v>1</v>
          </cell>
          <cell r="Q6">
            <v>1</v>
          </cell>
          <cell r="T6" t="str">
            <v>na</v>
          </cell>
          <cell r="W6" t="str">
            <v>na</v>
          </cell>
          <cell r="Y6" t="str">
            <v>ok</v>
          </cell>
          <cell r="AA6">
            <v>1</v>
          </cell>
        </row>
        <row r="7">
          <cell r="C7">
            <v>1</v>
          </cell>
          <cell r="E7">
            <v>1</v>
          </cell>
          <cell r="G7">
            <v>1</v>
          </cell>
          <cell r="I7">
            <v>1</v>
          </cell>
          <cell r="K7">
            <v>1</v>
          </cell>
          <cell r="M7">
            <v>1</v>
          </cell>
          <cell r="Q7">
            <v>1</v>
          </cell>
          <cell r="T7" t="str">
            <v>na</v>
          </cell>
          <cell r="W7" t="str">
            <v>na</v>
          </cell>
          <cell r="Y7" t="str">
            <v>ok</v>
          </cell>
          <cell r="AA7">
            <v>1</v>
          </cell>
        </row>
        <row r="8">
          <cell r="C8">
            <v>1</v>
          </cell>
          <cell r="E8">
            <v>0.66666666666666663</v>
          </cell>
          <cell r="G8">
            <v>0.66666666666666663</v>
          </cell>
          <cell r="I8" t="str">
            <v/>
          </cell>
          <cell r="K8">
            <v>1</v>
          </cell>
          <cell r="M8">
            <v>1</v>
          </cell>
          <cell r="Q8">
            <v>0.8571428571428571</v>
          </cell>
          <cell r="T8" t="str">
            <v>na</v>
          </cell>
          <cell r="W8" t="str">
            <v>na</v>
          </cell>
          <cell r="Y8" t="str">
            <v>ok</v>
          </cell>
          <cell r="AA8">
            <v>1</v>
          </cell>
        </row>
        <row r="9">
          <cell r="C9">
            <v>1</v>
          </cell>
          <cell r="E9">
            <v>1</v>
          </cell>
          <cell r="G9">
            <v>1</v>
          </cell>
          <cell r="I9">
            <v>1</v>
          </cell>
          <cell r="K9">
            <v>1</v>
          </cell>
          <cell r="M9">
            <v>1</v>
          </cell>
          <cell r="Q9">
            <v>1</v>
          </cell>
          <cell r="T9" t="str">
            <v>na</v>
          </cell>
          <cell r="W9" t="str">
            <v>na</v>
          </cell>
          <cell r="Y9" t="str">
            <v>ok</v>
          </cell>
          <cell r="AA9">
            <v>1</v>
          </cell>
        </row>
        <row r="10">
          <cell r="C10">
            <v>0.66666666666666663</v>
          </cell>
          <cell r="E10">
            <v>0.66666666666666663</v>
          </cell>
          <cell r="G10" t="str">
            <v/>
          </cell>
          <cell r="I10">
            <v>0.66666666666666663</v>
          </cell>
          <cell r="K10">
            <v>0.66666666666666663</v>
          </cell>
          <cell r="M10">
            <v>0.66666666666666663</v>
          </cell>
          <cell r="Q10">
            <v>0.66666666666666663</v>
          </cell>
          <cell r="T10" t="str">
            <v>na</v>
          </cell>
          <cell r="W10" t="str">
            <v>na</v>
          </cell>
          <cell r="Y10" t="str">
            <v>ok</v>
          </cell>
          <cell r="AA10">
            <v>1</v>
          </cell>
        </row>
        <row r="11">
          <cell r="C11">
            <v>0.66666666666666663</v>
          </cell>
          <cell r="E11">
            <v>0.66666666666666663</v>
          </cell>
          <cell r="G11">
            <v>0.66666666666666663</v>
          </cell>
          <cell r="I11">
            <v>0.66666666666666663</v>
          </cell>
          <cell r="K11">
            <v>0.66666666666666663</v>
          </cell>
          <cell r="M11">
            <v>0.66666666666666663</v>
          </cell>
          <cell r="Q11">
            <v>0.66666666666666652</v>
          </cell>
          <cell r="T11" t="str">
            <v>na</v>
          </cell>
          <cell r="W11" t="str">
            <v>na</v>
          </cell>
          <cell r="Y11" t="str">
            <v>ok</v>
          </cell>
          <cell r="AA11">
            <v>1</v>
          </cell>
        </row>
        <row r="12">
          <cell r="C12">
            <v>1</v>
          </cell>
          <cell r="E12">
            <v>1</v>
          </cell>
          <cell r="G12">
            <v>1</v>
          </cell>
          <cell r="I12">
            <v>1</v>
          </cell>
          <cell r="K12">
            <v>1</v>
          </cell>
          <cell r="M12">
            <v>1</v>
          </cell>
          <cell r="Q12">
            <v>1</v>
          </cell>
          <cell r="T12" t="str">
            <v>na</v>
          </cell>
          <cell r="W12" t="str">
            <v>na</v>
          </cell>
          <cell r="Y12" t="str">
            <v>ok</v>
          </cell>
          <cell r="AA12">
            <v>1</v>
          </cell>
        </row>
        <row r="13">
          <cell r="C13">
            <v>0.66666666666666663</v>
          </cell>
          <cell r="E13">
            <v>1</v>
          </cell>
          <cell r="G13">
            <v>1</v>
          </cell>
          <cell r="I13">
            <v>0.66666666666666663</v>
          </cell>
          <cell r="K13">
            <v>0.66666666666666663</v>
          </cell>
          <cell r="M13">
            <v>1</v>
          </cell>
          <cell r="Q13">
            <v>0.81666666666666654</v>
          </cell>
          <cell r="T13" t="str">
            <v>na</v>
          </cell>
          <cell r="W13" t="str">
            <v>na</v>
          </cell>
          <cell r="Y13" t="str">
            <v>ok</v>
          </cell>
          <cell r="AA13">
            <v>1</v>
          </cell>
        </row>
        <row r="14">
          <cell r="C14">
            <v>1</v>
          </cell>
          <cell r="E14">
            <v>1</v>
          </cell>
          <cell r="G14">
            <v>0.66666666666666663</v>
          </cell>
          <cell r="I14">
            <v>1</v>
          </cell>
          <cell r="K14">
            <v>1</v>
          </cell>
          <cell r="M14" t="str">
            <v/>
          </cell>
          <cell r="Q14">
            <v>0.94117647058823528</v>
          </cell>
          <cell r="T14" t="str">
            <v>HP</v>
          </cell>
          <cell r="W14" t="str">
            <v>AIR</v>
          </cell>
          <cell r="Y14" t="str">
            <v>ok</v>
          </cell>
          <cell r="AA14">
            <v>1</v>
          </cell>
        </row>
        <row r="15">
          <cell r="C15">
            <v>1</v>
          </cell>
          <cell r="E15">
            <v>1</v>
          </cell>
          <cell r="G15">
            <v>1</v>
          </cell>
          <cell r="I15">
            <v>0.66666666666666663</v>
          </cell>
          <cell r="K15">
            <v>1</v>
          </cell>
          <cell r="M15">
            <v>1</v>
          </cell>
          <cell r="Q15">
            <v>0.9</v>
          </cell>
          <cell r="T15" t="str">
            <v>na</v>
          </cell>
          <cell r="W15" t="str">
            <v>na</v>
          </cell>
          <cell r="Y15" t="str">
            <v>ok</v>
          </cell>
          <cell r="AA15">
            <v>1</v>
          </cell>
        </row>
        <row r="16">
          <cell r="C16">
            <v>1</v>
          </cell>
          <cell r="E16">
            <v>1</v>
          </cell>
          <cell r="G16">
            <v>1</v>
          </cell>
          <cell r="I16">
            <v>1</v>
          </cell>
          <cell r="K16">
            <v>1</v>
          </cell>
          <cell r="M16">
            <v>0.66666666666666663</v>
          </cell>
          <cell r="Q16">
            <v>0.95</v>
          </cell>
          <cell r="T16" t="str">
            <v>na</v>
          </cell>
          <cell r="W16" t="str">
            <v>na</v>
          </cell>
          <cell r="Y16" t="str">
            <v>ok</v>
          </cell>
          <cell r="AA16">
            <v>1</v>
          </cell>
        </row>
        <row r="17">
          <cell r="C17">
            <v>1</v>
          </cell>
          <cell r="E17">
            <v>1</v>
          </cell>
          <cell r="G17" t="str">
            <v/>
          </cell>
          <cell r="I17" t="str">
            <v/>
          </cell>
          <cell r="K17">
            <v>1</v>
          </cell>
          <cell r="M17" t="str">
            <v/>
          </cell>
          <cell r="Q17">
            <v>1</v>
          </cell>
          <cell r="T17" t="str">
            <v>na</v>
          </cell>
          <cell r="W17" t="str">
            <v>na</v>
          </cell>
          <cell r="Y17" t="str">
            <v>ok</v>
          </cell>
          <cell r="AA17">
            <v>1</v>
          </cell>
        </row>
        <row r="18">
          <cell r="C18">
            <v>0.66666666666666663</v>
          </cell>
          <cell r="E18">
            <v>1</v>
          </cell>
          <cell r="G18">
            <v>0.33333333333333331</v>
          </cell>
          <cell r="I18">
            <v>0.66666666666666663</v>
          </cell>
          <cell r="K18">
            <v>1</v>
          </cell>
          <cell r="M18">
            <v>0.66666666666666663</v>
          </cell>
          <cell r="Q18">
            <v>0.71666666666666656</v>
          </cell>
          <cell r="T18" t="str">
            <v>na</v>
          </cell>
          <cell r="W18" t="str">
            <v>na</v>
          </cell>
          <cell r="Y18" t="str">
            <v>ok</v>
          </cell>
          <cell r="AA18">
            <v>1</v>
          </cell>
        </row>
        <row r="19">
          <cell r="C19">
            <v>0.66666666666666663</v>
          </cell>
          <cell r="E19">
            <v>1</v>
          </cell>
          <cell r="G19">
            <v>1</v>
          </cell>
          <cell r="I19">
            <v>1</v>
          </cell>
          <cell r="K19">
            <v>1</v>
          </cell>
          <cell r="M19">
            <v>1</v>
          </cell>
          <cell r="Q19">
            <v>0.96666666666666656</v>
          </cell>
          <cell r="T19" t="str">
            <v>na</v>
          </cell>
          <cell r="W19" t="str">
            <v>na</v>
          </cell>
          <cell r="Y19" t="str">
            <v>ok</v>
          </cell>
          <cell r="AA19">
            <v>1</v>
          </cell>
        </row>
        <row r="20">
          <cell r="C20">
            <v>1</v>
          </cell>
          <cell r="E20">
            <v>1</v>
          </cell>
          <cell r="G20">
            <v>1</v>
          </cell>
          <cell r="I20">
            <v>0.66666666666666663</v>
          </cell>
          <cell r="K20">
            <v>1</v>
          </cell>
          <cell r="M20">
            <v>1</v>
          </cell>
          <cell r="Q20">
            <v>0.9</v>
          </cell>
          <cell r="T20" t="str">
            <v>na</v>
          </cell>
          <cell r="W20" t="str">
            <v>na</v>
          </cell>
          <cell r="Y20" t="str">
            <v>ok</v>
          </cell>
          <cell r="AA20">
            <v>1</v>
          </cell>
        </row>
        <row r="21">
          <cell r="C21">
            <v>1</v>
          </cell>
          <cell r="E21">
            <v>1</v>
          </cell>
          <cell r="G21">
            <v>0.33333333333333331</v>
          </cell>
          <cell r="I21">
            <v>1</v>
          </cell>
          <cell r="K21">
            <v>0.33333333333333331</v>
          </cell>
          <cell r="M21">
            <v>1</v>
          </cell>
          <cell r="Q21">
            <v>0.8</v>
          </cell>
          <cell r="T21" t="str">
            <v>na</v>
          </cell>
          <cell r="W21" t="str">
            <v>na</v>
          </cell>
          <cell r="Y21" t="str">
            <v>ok</v>
          </cell>
          <cell r="AA21">
            <v>1</v>
          </cell>
        </row>
        <row r="22">
          <cell r="C22">
            <v>1</v>
          </cell>
          <cell r="E22">
            <v>1</v>
          </cell>
          <cell r="G22">
            <v>1</v>
          </cell>
          <cell r="I22">
            <v>1</v>
          </cell>
          <cell r="K22">
            <v>1</v>
          </cell>
          <cell r="M22">
            <v>1</v>
          </cell>
          <cell r="Q22">
            <v>1</v>
          </cell>
          <cell r="T22" t="str">
            <v>na</v>
          </cell>
          <cell r="W22" t="str">
            <v>na</v>
          </cell>
          <cell r="Y22" t="str">
            <v>ok</v>
          </cell>
          <cell r="AA22">
            <v>1</v>
          </cell>
        </row>
        <row r="23">
          <cell r="C23">
            <v>1</v>
          </cell>
          <cell r="E23">
            <v>1</v>
          </cell>
          <cell r="G23">
            <v>1</v>
          </cell>
          <cell r="I23">
            <v>1</v>
          </cell>
          <cell r="K23">
            <v>1</v>
          </cell>
          <cell r="M23">
            <v>1</v>
          </cell>
          <cell r="Q23">
            <v>1</v>
          </cell>
          <cell r="T23" t="str">
            <v>na</v>
          </cell>
          <cell r="W23" t="str">
            <v>na</v>
          </cell>
          <cell r="Y23" t="str">
            <v>ok</v>
          </cell>
          <cell r="AA23">
            <v>1</v>
          </cell>
        </row>
        <row r="24">
          <cell r="C24">
            <v>1</v>
          </cell>
          <cell r="E24">
            <v>1</v>
          </cell>
          <cell r="G24">
            <v>0.66666666666666663</v>
          </cell>
          <cell r="I24">
            <v>1</v>
          </cell>
          <cell r="K24">
            <v>1</v>
          </cell>
          <cell r="M24">
            <v>1</v>
          </cell>
          <cell r="Q24">
            <v>0.95</v>
          </cell>
          <cell r="T24" t="str">
            <v>na</v>
          </cell>
          <cell r="W24" t="str">
            <v>na</v>
          </cell>
          <cell r="Y24" t="str">
            <v>ok</v>
          </cell>
          <cell r="AA24">
            <v>1</v>
          </cell>
        </row>
        <row r="25">
          <cell r="C25">
            <v>1</v>
          </cell>
          <cell r="E25">
            <v>1</v>
          </cell>
          <cell r="G25">
            <v>1</v>
          </cell>
          <cell r="I25">
            <v>1</v>
          </cell>
          <cell r="K25">
            <v>1</v>
          </cell>
          <cell r="M25">
            <v>1</v>
          </cell>
          <cell r="Q25">
            <v>1</v>
          </cell>
          <cell r="T25" t="str">
            <v>na</v>
          </cell>
          <cell r="W25" t="str">
            <v>na</v>
          </cell>
          <cell r="Y25" t="str">
            <v>ok</v>
          </cell>
          <cell r="AA25">
            <v>1</v>
          </cell>
        </row>
        <row r="26">
          <cell r="C26">
            <v>1</v>
          </cell>
          <cell r="E26">
            <v>1</v>
          </cell>
          <cell r="G26">
            <v>1</v>
          </cell>
          <cell r="I26">
            <v>1</v>
          </cell>
          <cell r="K26">
            <v>1</v>
          </cell>
          <cell r="M26">
            <v>1</v>
          </cell>
          <cell r="Q26">
            <v>1</v>
          </cell>
          <cell r="T26" t="str">
            <v>na</v>
          </cell>
          <cell r="W26" t="str">
            <v>na</v>
          </cell>
          <cell r="Y26" t="str">
            <v>ok</v>
          </cell>
          <cell r="AA26">
            <v>1</v>
          </cell>
        </row>
        <row r="27">
          <cell r="C27">
            <v>0.66666666666666663</v>
          </cell>
          <cell r="E27">
            <v>0.66666666666666663</v>
          </cell>
          <cell r="G27">
            <v>0.33333333333333331</v>
          </cell>
          <cell r="I27">
            <v>0.66666666666666663</v>
          </cell>
          <cell r="K27">
            <v>1</v>
          </cell>
          <cell r="M27">
            <v>1</v>
          </cell>
          <cell r="Q27">
            <v>0.71666666666666656</v>
          </cell>
          <cell r="T27" t="str">
            <v>na</v>
          </cell>
          <cell r="W27" t="str">
            <v>na</v>
          </cell>
          <cell r="Y27" t="str">
            <v>ok</v>
          </cell>
          <cell r="AA27">
            <v>1</v>
          </cell>
        </row>
        <row r="28">
          <cell r="C28">
            <v>1</v>
          </cell>
          <cell r="E28">
            <v>1</v>
          </cell>
          <cell r="G28">
            <v>1</v>
          </cell>
          <cell r="I28">
            <v>1</v>
          </cell>
          <cell r="K28">
            <v>1</v>
          </cell>
          <cell r="M28">
            <v>1</v>
          </cell>
          <cell r="Q28">
            <v>1</v>
          </cell>
          <cell r="T28" t="str">
            <v>na</v>
          </cell>
          <cell r="W28" t="str">
            <v>na</v>
          </cell>
          <cell r="Y28" t="str">
            <v>ok</v>
          </cell>
          <cell r="AA28">
            <v>1</v>
          </cell>
        </row>
        <row r="29">
          <cell r="C29">
            <v>0.66666666666666663</v>
          </cell>
          <cell r="E29">
            <v>0.66666666666666663</v>
          </cell>
          <cell r="G29">
            <v>1</v>
          </cell>
          <cell r="I29">
            <v>1</v>
          </cell>
          <cell r="K29">
            <v>1</v>
          </cell>
          <cell r="M29">
            <v>1</v>
          </cell>
          <cell r="Q29">
            <v>0.91666666666666652</v>
          </cell>
          <cell r="T29" t="str">
            <v>na</v>
          </cell>
          <cell r="W29" t="str">
            <v>na</v>
          </cell>
          <cell r="Y29" t="str">
            <v>ok</v>
          </cell>
          <cell r="AA29">
            <v>1</v>
          </cell>
        </row>
        <row r="30">
          <cell r="C30">
            <v>1</v>
          </cell>
          <cell r="E30">
            <v>1</v>
          </cell>
          <cell r="G30">
            <v>0.66666666666666663</v>
          </cell>
          <cell r="I30">
            <v>1</v>
          </cell>
          <cell r="K30">
            <v>1</v>
          </cell>
          <cell r="M30">
            <v>1</v>
          </cell>
          <cell r="Q30">
            <v>0.95</v>
          </cell>
          <cell r="T30" t="str">
            <v>na</v>
          </cell>
          <cell r="W30" t="str">
            <v>na</v>
          </cell>
          <cell r="Y30" t="str">
            <v>ok</v>
          </cell>
          <cell r="AA30">
            <v>1</v>
          </cell>
        </row>
        <row r="31">
          <cell r="C31">
            <v>1</v>
          </cell>
          <cell r="E31">
            <v>1</v>
          </cell>
          <cell r="G31">
            <v>0.66666666666666663</v>
          </cell>
          <cell r="I31">
            <v>0.66666666666666663</v>
          </cell>
          <cell r="K31">
            <v>1</v>
          </cell>
          <cell r="M31">
            <v>1</v>
          </cell>
          <cell r="Q31">
            <v>0.85</v>
          </cell>
          <cell r="T31" t="str">
            <v>DS</v>
          </cell>
          <cell r="W31" t="str">
            <v>GEN</v>
          </cell>
          <cell r="Y31" t="str">
            <v>ok</v>
          </cell>
          <cell r="AA31">
            <v>1</v>
          </cell>
        </row>
        <row r="32">
          <cell r="C32">
            <v>1</v>
          </cell>
          <cell r="E32">
            <v>1</v>
          </cell>
          <cell r="G32">
            <v>1</v>
          </cell>
          <cell r="I32" t="str">
            <v/>
          </cell>
          <cell r="K32">
            <v>1</v>
          </cell>
          <cell r="M32">
            <v>1</v>
          </cell>
          <cell r="Q32">
            <v>1</v>
          </cell>
          <cell r="T32" t="str">
            <v>na</v>
          </cell>
          <cell r="W32" t="str">
            <v>na</v>
          </cell>
          <cell r="Y32" t="str">
            <v>ok</v>
          </cell>
          <cell r="AA32">
            <v>1</v>
          </cell>
        </row>
        <row r="33">
          <cell r="C33">
            <v>1</v>
          </cell>
          <cell r="E33">
            <v>1</v>
          </cell>
          <cell r="G33">
            <v>1</v>
          </cell>
          <cell r="I33">
            <v>1</v>
          </cell>
          <cell r="K33">
            <v>1</v>
          </cell>
          <cell r="M33">
            <v>1</v>
          </cell>
          <cell r="Q33">
            <v>1</v>
          </cell>
          <cell r="T33" t="str">
            <v>na</v>
          </cell>
          <cell r="W33" t="str">
            <v>na</v>
          </cell>
          <cell r="Y33" t="str">
            <v>ok</v>
          </cell>
          <cell r="AA33">
            <v>1</v>
          </cell>
        </row>
        <row r="34">
          <cell r="C34">
            <v>1</v>
          </cell>
          <cell r="E34">
            <v>1</v>
          </cell>
          <cell r="G34">
            <v>1</v>
          </cell>
          <cell r="I34">
            <v>1</v>
          </cell>
          <cell r="K34">
            <v>1</v>
          </cell>
          <cell r="M34">
            <v>1</v>
          </cell>
          <cell r="Q34">
            <v>1</v>
          </cell>
          <cell r="T34" t="str">
            <v>na</v>
          </cell>
          <cell r="W34" t="str">
            <v>na</v>
          </cell>
          <cell r="Y34" t="str">
            <v>ok</v>
          </cell>
          <cell r="AA34">
            <v>1</v>
          </cell>
        </row>
        <row r="35">
          <cell r="C35">
            <v>1</v>
          </cell>
          <cell r="E35">
            <v>1</v>
          </cell>
          <cell r="G35">
            <v>1</v>
          </cell>
          <cell r="I35">
            <v>1</v>
          </cell>
          <cell r="K35">
            <v>1</v>
          </cell>
          <cell r="M35">
            <v>1</v>
          </cell>
          <cell r="Q35">
            <v>1</v>
          </cell>
          <cell r="T35" t="str">
            <v>DS</v>
          </cell>
          <cell r="W35" t="str">
            <v>GEN</v>
          </cell>
          <cell r="Y35" t="str">
            <v>ok</v>
          </cell>
          <cell r="AA35">
            <v>1</v>
          </cell>
        </row>
        <row r="36">
          <cell r="C36">
            <v>1</v>
          </cell>
          <cell r="E36">
            <v>1</v>
          </cell>
          <cell r="G36">
            <v>1</v>
          </cell>
          <cell r="I36">
            <v>1</v>
          </cell>
          <cell r="K36">
            <v>1</v>
          </cell>
          <cell r="M36">
            <v>1</v>
          </cell>
          <cell r="Q36">
            <v>1</v>
          </cell>
          <cell r="T36" t="str">
            <v>DS</v>
          </cell>
          <cell r="W36" t="str">
            <v>XFC</v>
          </cell>
          <cell r="Y36" t="str">
            <v>ok</v>
          </cell>
          <cell r="AA36">
            <v>1</v>
          </cell>
        </row>
        <row r="37">
          <cell r="C37">
            <v>0.66666666666666663</v>
          </cell>
          <cell r="E37">
            <v>1</v>
          </cell>
          <cell r="G37">
            <v>0.66666666666666663</v>
          </cell>
          <cell r="I37">
            <v>1</v>
          </cell>
          <cell r="K37">
            <v>1</v>
          </cell>
          <cell r="M37">
            <v>1</v>
          </cell>
          <cell r="Q37">
            <v>0.91666666666666652</v>
          </cell>
          <cell r="T37" t="str">
            <v>na</v>
          </cell>
          <cell r="W37" t="str">
            <v>na</v>
          </cell>
          <cell r="Y37" t="str">
            <v>ok</v>
          </cell>
          <cell r="AA37">
            <v>1</v>
          </cell>
        </row>
        <row r="38">
          <cell r="C38">
            <v>1</v>
          </cell>
          <cell r="E38">
            <v>1</v>
          </cell>
          <cell r="G38">
            <v>0.66666666666666663</v>
          </cell>
          <cell r="I38">
            <v>1</v>
          </cell>
          <cell r="K38">
            <v>1</v>
          </cell>
          <cell r="M38">
            <v>1</v>
          </cell>
          <cell r="Q38">
            <v>0.95</v>
          </cell>
          <cell r="T38" t="str">
            <v>na</v>
          </cell>
          <cell r="W38" t="str">
            <v>na</v>
          </cell>
          <cell r="Y38" t="str">
            <v>ok</v>
          </cell>
          <cell r="AA38">
            <v>1</v>
          </cell>
        </row>
        <row r="39">
          <cell r="C39">
            <v>1</v>
          </cell>
          <cell r="E39">
            <v>1</v>
          </cell>
          <cell r="G39">
            <v>1</v>
          </cell>
          <cell r="I39">
            <v>1</v>
          </cell>
          <cell r="K39">
            <v>1</v>
          </cell>
          <cell r="M39">
            <v>1</v>
          </cell>
          <cell r="Q39">
            <v>1</v>
          </cell>
          <cell r="T39" t="str">
            <v>na</v>
          </cell>
          <cell r="W39" t="str">
            <v>na</v>
          </cell>
          <cell r="Y39" t="str">
            <v>ok</v>
          </cell>
          <cell r="AA39">
            <v>1</v>
          </cell>
        </row>
        <row r="40">
          <cell r="C40">
            <v>0.66666666666666663</v>
          </cell>
          <cell r="E40">
            <v>1</v>
          </cell>
          <cell r="G40">
            <v>1</v>
          </cell>
          <cell r="I40">
            <v>1</v>
          </cell>
          <cell r="K40">
            <v>1</v>
          </cell>
          <cell r="M40">
            <v>1</v>
          </cell>
          <cell r="Q40">
            <v>0.96666666666666656</v>
          </cell>
          <cell r="T40" t="str">
            <v>na</v>
          </cell>
          <cell r="W40" t="str">
            <v>na</v>
          </cell>
          <cell r="Y40" t="str">
            <v>ok</v>
          </cell>
          <cell r="AA40">
            <v>1</v>
          </cell>
        </row>
        <row r="41">
          <cell r="C41">
            <v>0.66666666666666663</v>
          </cell>
          <cell r="E41">
            <v>1</v>
          </cell>
          <cell r="G41">
            <v>1</v>
          </cell>
          <cell r="I41">
            <v>1</v>
          </cell>
          <cell r="K41">
            <v>1</v>
          </cell>
          <cell r="M41">
            <v>1</v>
          </cell>
          <cell r="Q41">
            <v>0.96666666666666656</v>
          </cell>
          <cell r="T41" t="str">
            <v>na</v>
          </cell>
          <cell r="W41" t="str">
            <v>na</v>
          </cell>
          <cell r="Y41" t="str">
            <v>ok</v>
          </cell>
          <cell r="AA41">
            <v>1</v>
          </cell>
        </row>
        <row r="42">
          <cell r="C42">
            <v>1</v>
          </cell>
          <cell r="E42">
            <v>1</v>
          </cell>
          <cell r="G42">
            <v>1</v>
          </cell>
          <cell r="I42">
            <v>1</v>
          </cell>
          <cell r="K42">
            <v>1</v>
          </cell>
          <cell r="M42">
            <v>1</v>
          </cell>
          <cell r="Q42">
            <v>1</v>
          </cell>
          <cell r="T42" t="str">
            <v>na</v>
          </cell>
          <cell r="W42" t="str">
            <v>na</v>
          </cell>
          <cell r="Y42" t="str">
            <v>ok</v>
          </cell>
          <cell r="AA42">
            <v>1</v>
          </cell>
        </row>
        <row r="43">
          <cell r="C43">
            <v>1</v>
          </cell>
          <cell r="E43">
            <v>0.66666666666666663</v>
          </cell>
          <cell r="G43">
            <v>1</v>
          </cell>
          <cell r="I43">
            <v>1</v>
          </cell>
          <cell r="K43">
            <v>1</v>
          </cell>
          <cell r="M43">
            <v>1</v>
          </cell>
          <cell r="Q43">
            <v>0.95</v>
          </cell>
          <cell r="T43" t="str">
            <v>na</v>
          </cell>
          <cell r="W43" t="str">
            <v>na</v>
          </cell>
          <cell r="Y43" t="str">
            <v>ok</v>
          </cell>
          <cell r="AA43">
            <v>1</v>
          </cell>
        </row>
        <row r="44">
          <cell r="C44">
            <v>1</v>
          </cell>
          <cell r="E44">
            <v>1</v>
          </cell>
          <cell r="G44">
            <v>1</v>
          </cell>
          <cell r="I44">
            <v>1</v>
          </cell>
          <cell r="K44">
            <v>1</v>
          </cell>
          <cell r="M44">
            <v>1</v>
          </cell>
          <cell r="Q44">
            <v>1</v>
          </cell>
          <cell r="T44" t="str">
            <v>HP</v>
          </cell>
          <cell r="W44" t="str">
            <v>AIR</v>
          </cell>
          <cell r="Y44" t="str">
            <v>ok</v>
          </cell>
          <cell r="AA44">
            <v>1</v>
          </cell>
        </row>
        <row r="45">
          <cell r="C45">
            <v>1</v>
          </cell>
          <cell r="E45">
            <v>1</v>
          </cell>
          <cell r="G45">
            <v>1</v>
          </cell>
          <cell r="I45">
            <v>1</v>
          </cell>
          <cell r="K45">
            <v>1</v>
          </cell>
          <cell r="M45">
            <v>1</v>
          </cell>
          <cell r="Q45">
            <v>1</v>
          </cell>
          <cell r="T45" t="str">
            <v>na</v>
          </cell>
          <cell r="W45" t="str">
            <v>na</v>
          </cell>
          <cell r="Y45" t="str">
            <v>ok</v>
          </cell>
          <cell r="AA45">
            <v>1</v>
          </cell>
        </row>
        <row r="46">
          <cell r="C46">
            <v>1</v>
          </cell>
          <cell r="E46">
            <v>1</v>
          </cell>
          <cell r="G46">
            <v>1</v>
          </cell>
          <cell r="I46">
            <v>1</v>
          </cell>
          <cell r="K46">
            <v>1</v>
          </cell>
          <cell r="M46">
            <v>1</v>
          </cell>
          <cell r="Q46">
            <v>1</v>
          </cell>
          <cell r="T46" t="str">
            <v>na</v>
          </cell>
          <cell r="W46" t="str">
            <v>na</v>
          </cell>
          <cell r="Y46" t="str">
            <v>ok</v>
          </cell>
          <cell r="AA46">
            <v>1</v>
          </cell>
        </row>
        <row r="47">
          <cell r="C47">
            <v>1</v>
          </cell>
          <cell r="E47">
            <v>1</v>
          </cell>
          <cell r="G47">
            <v>0.66666666666666663</v>
          </cell>
          <cell r="I47">
            <v>0.66666666666666663</v>
          </cell>
          <cell r="K47">
            <v>1</v>
          </cell>
          <cell r="M47">
            <v>1</v>
          </cell>
          <cell r="Q47">
            <v>0.85</v>
          </cell>
          <cell r="T47" t="str">
            <v>HP</v>
          </cell>
          <cell r="W47" t="str">
            <v>AV</v>
          </cell>
          <cell r="Y47" t="str">
            <v>ok</v>
          </cell>
          <cell r="AA47">
            <v>1</v>
          </cell>
        </row>
        <row r="48">
          <cell r="C48">
            <v>1</v>
          </cell>
          <cell r="E48">
            <v>1</v>
          </cell>
          <cell r="G48">
            <v>0.66666666666666663</v>
          </cell>
          <cell r="I48">
            <v>1</v>
          </cell>
          <cell r="K48">
            <v>1</v>
          </cell>
          <cell r="M48">
            <v>1</v>
          </cell>
          <cell r="Q48">
            <v>0.95</v>
          </cell>
          <cell r="T48" t="str">
            <v>na</v>
          </cell>
          <cell r="W48" t="str">
            <v>na</v>
          </cell>
          <cell r="Y48" t="str">
            <v>ok</v>
          </cell>
          <cell r="AA48">
            <v>1</v>
          </cell>
        </row>
        <row r="49">
          <cell r="C49">
            <v>1</v>
          </cell>
          <cell r="E49">
            <v>1</v>
          </cell>
          <cell r="G49">
            <v>1</v>
          </cell>
          <cell r="I49">
            <v>1</v>
          </cell>
          <cell r="K49">
            <v>1</v>
          </cell>
          <cell r="M49">
            <v>1</v>
          </cell>
          <cell r="Q49">
            <v>1</v>
          </cell>
          <cell r="T49" t="str">
            <v>HP</v>
          </cell>
          <cell r="W49" t="str">
            <v>MS</v>
          </cell>
          <cell r="Y49" t="str">
            <v>ok</v>
          </cell>
          <cell r="AA49">
            <v>1</v>
          </cell>
        </row>
        <row r="50">
          <cell r="C50">
            <v>1</v>
          </cell>
          <cell r="E50">
            <v>0.66666666666666663</v>
          </cell>
          <cell r="G50">
            <v>1</v>
          </cell>
          <cell r="I50">
            <v>1</v>
          </cell>
          <cell r="K50">
            <v>1</v>
          </cell>
          <cell r="M50">
            <v>1</v>
          </cell>
          <cell r="Q50">
            <v>0.95</v>
          </cell>
          <cell r="T50" t="str">
            <v>na</v>
          </cell>
          <cell r="W50" t="str">
            <v>na</v>
          </cell>
          <cell r="Y50" t="str">
            <v>ok</v>
          </cell>
          <cell r="AA50">
            <v>1</v>
          </cell>
        </row>
        <row r="51">
          <cell r="C51">
            <v>1</v>
          </cell>
          <cell r="E51">
            <v>1</v>
          </cell>
          <cell r="G51">
            <v>0.66666666666666663</v>
          </cell>
          <cell r="I51">
            <v>1</v>
          </cell>
          <cell r="K51">
            <v>1</v>
          </cell>
          <cell r="M51">
            <v>1</v>
          </cell>
          <cell r="Q51">
            <v>0.95</v>
          </cell>
          <cell r="T51" t="str">
            <v>na</v>
          </cell>
          <cell r="W51" t="str">
            <v>na</v>
          </cell>
          <cell r="Y51" t="str">
            <v>ok</v>
          </cell>
          <cell r="AA51">
            <v>1</v>
          </cell>
        </row>
        <row r="52">
          <cell r="C52">
            <v>0.66666666666666663</v>
          </cell>
          <cell r="E52">
            <v>1</v>
          </cell>
          <cell r="G52">
            <v>1</v>
          </cell>
          <cell r="I52">
            <v>1</v>
          </cell>
          <cell r="K52">
            <v>0.66666666666666663</v>
          </cell>
          <cell r="M52">
            <v>0.66666666666666663</v>
          </cell>
          <cell r="Q52">
            <v>0.86666666666666659</v>
          </cell>
          <cell r="T52" t="str">
            <v>na</v>
          </cell>
          <cell r="W52" t="str">
            <v>na</v>
          </cell>
          <cell r="Y52" t="str">
            <v>ok</v>
          </cell>
          <cell r="AA52">
            <v>1</v>
          </cell>
        </row>
        <row r="53">
          <cell r="C53">
            <v>0.66666666666666663</v>
          </cell>
          <cell r="E53">
            <v>0.66666666666666663</v>
          </cell>
          <cell r="G53">
            <v>0.33333333333333331</v>
          </cell>
          <cell r="I53">
            <v>0.33333333333333331</v>
          </cell>
          <cell r="K53">
            <v>0.66666666666666663</v>
          </cell>
          <cell r="M53">
            <v>0.66666666666666663</v>
          </cell>
          <cell r="Q53">
            <v>0.51666666666666661</v>
          </cell>
          <cell r="T53" t="str">
            <v>na</v>
          </cell>
          <cell r="W53" t="str">
            <v>na</v>
          </cell>
          <cell r="Y53" t="str">
            <v>ok</v>
          </cell>
          <cell r="AA53">
            <v>1</v>
          </cell>
        </row>
        <row r="54">
          <cell r="C54">
            <v>1</v>
          </cell>
          <cell r="E54">
            <v>1</v>
          </cell>
          <cell r="G54">
            <v>1</v>
          </cell>
          <cell r="I54">
            <v>1</v>
          </cell>
          <cell r="K54">
            <v>1</v>
          </cell>
          <cell r="M54">
            <v>1</v>
          </cell>
          <cell r="Q54">
            <v>1</v>
          </cell>
          <cell r="T54" t="str">
            <v>na</v>
          </cell>
          <cell r="W54" t="str">
            <v>na</v>
          </cell>
          <cell r="Y54" t="str">
            <v>ok</v>
          </cell>
          <cell r="AA54">
            <v>1</v>
          </cell>
        </row>
        <row r="55">
          <cell r="C55">
            <v>1</v>
          </cell>
          <cell r="E55">
            <v>1</v>
          </cell>
          <cell r="G55">
            <v>1</v>
          </cell>
          <cell r="I55">
            <v>1</v>
          </cell>
          <cell r="K55">
            <v>1</v>
          </cell>
          <cell r="M55">
            <v>1</v>
          </cell>
          <cell r="Q55">
            <v>1</v>
          </cell>
          <cell r="T55" t="str">
            <v>na</v>
          </cell>
          <cell r="W55" t="str">
            <v>na</v>
          </cell>
          <cell r="Y55" t="str">
            <v>ok</v>
          </cell>
          <cell r="AA55">
            <v>1</v>
          </cell>
        </row>
        <row r="56">
          <cell r="C56">
            <v>1</v>
          </cell>
          <cell r="E56">
            <v>1</v>
          </cell>
          <cell r="G56">
            <v>1</v>
          </cell>
          <cell r="I56">
            <v>1</v>
          </cell>
          <cell r="K56">
            <v>1</v>
          </cell>
          <cell r="M56">
            <v>1</v>
          </cell>
          <cell r="Q56">
            <v>1</v>
          </cell>
          <cell r="T56" t="str">
            <v>na</v>
          </cell>
          <cell r="W56" t="str">
            <v>na</v>
          </cell>
          <cell r="Y56" t="str">
            <v>ok</v>
          </cell>
          <cell r="AA56">
            <v>1</v>
          </cell>
        </row>
        <row r="57">
          <cell r="C57">
            <v>0.66666666666666663</v>
          </cell>
          <cell r="E57">
            <v>1</v>
          </cell>
          <cell r="G57">
            <v>1</v>
          </cell>
          <cell r="I57">
            <v>0.66666666666666663</v>
          </cell>
          <cell r="K57">
            <v>1</v>
          </cell>
          <cell r="M57">
            <v>1</v>
          </cell>
          <cell r="Q57">
            <v>0.86666666666666659</v>
          </cell>
          <cell r="T57" t="str">
            <v>DS</v>
          </cell>
          <cell r="W57" t="str">
            <v>GEN</v>
          </cell>
          <cell r="Y57" t="str">
            <v>ok</v>
          </cell>
          <cell r="AA57">
            <v>1</v>
          </cell>
        </row>
        <row r="58">
          <cell r="C58">
            <v>1</v>
          </cell>
          <cell r="E58">
            <v>1</v>
          </cell>
          <cell r="G58">
            <v>1</v>
          </cell>
          <cell r="I58">
            <v>1</v>
          </cell>
          <cell r="K58">
            <v>1</v>
          </cell>
          <cell r="M58">
            <v>1</v>
          </cell>
          <cell r="Q58">
            <v>1</v>
          </cell>
          <cell r="T58" t="str">
            <v>na</v>
          </cell>
          <cell r="W58" t="str">
            <v>na</v>
          </cell>
          <cell r="Y58" t="str">
            <v>ok</v>
          </cell>
          <cell r="AA58">
            <v>1</v>
          </cell>
        </row>
        <row r="59">
          <cell r="C59">
            <v>1</v>
          </cell>
          <cell r="E59">
            <v>1</v>
          </cell>
          <cell r="G59">
            <v>1</v>
          </cell>
          <cell r="I59">
            <v>1</v>
          </cell>
          <cell r="K59" t="str">
            <v/>
          </cell>
          <cell r="M59" t="str">
            <v/>
          </cell>
          <cell r="Q59">
            <v>1</v>
          </cell>
          <cell r="T59" t="str">
            <v>DS</v>
          </cell>
          <cell r="W59" t="str">
            <v>GEN</v>
          </cell>
          <cell r="Y59" t="str">
            <v>ok</v>
          </cell>
          <cell r="AA59">
            <v>1</v>
          </cell>
        </row>
        <row r="60">
          <cell r="C60">
            <v>1</v>
          </cell>
          <cell r="E60">
            <v>1</v>
          </cell>
          <cell r="G60">
            <v>0.66666666666666663</v>
          </cell>
          <cell r="I60">
            <v>0.66666666666666663</v>
          </cell>
          <cell r="K60">
            <v>1</v>
          </cell>
          <cell r="M60">
            <v>1</v>
          </cell>
          <cell r="Q60">
            <v>0.85</v>
          </cell>
          <cell r="T60" t="str">
            <v>na</v>
          </cell>
          <cell r="W60" t="str">
            <v>na</v>
          </cell>
          <cell r="Y60" t="str">
            <v>ok</v>
          </cell>
          <cell r="AA60">
            <v>1</v>
          </cell>
        </row>
        <row r="61">
          <cell r="C61" t="str">
            <v/>
          </cell>
          <cell r="E61" t="str">
            <v/>
          </cell>
          <cell r="G61">
            <v>1</v>
          </cell>
          <cell r="I61">
            <v>1</v>
          </cell>
          <cell r="K61">
            <v>1</v>
          </cell>
          <cell r="M61" t="str">
            <v/>
          </cell>
          <cell r="Q61">
            <v>1</v>
          </cell>
          <cell r="T61" t="str">
            <v>na</v>
          </cell>
          <cell r="W61" t="str">
            <v>na</v>
          </cell>
          <cell r="Y61" t="str">
            <v>ok</v>
          </cell>
          <cell r="AA61">
            <v>1</v>
          </cell>
        </row>
        <row r="62">
          <cell r="C62">
            <v>1</v>
          </cell>
          <cell r="E62">
            <v>1</v>
          </cell>
          <cell r="G62">
            <v>1</v>
          </cell>
          <cell r="I62">
            <v>1</v>
          </cell>
          <cell r="K62">
            <v>1</v>
          </cell>
          <cell r="M62">
            <v>1</v>
          </cell>
          <cell r="Q62">
            <v>1</v>
          </cell>
          <cell r="T62" t="str">
            <v>na</v>
          </cell>
          <cell r="W62" t="str">
            <v>na</v>
          </cell>
          <cell r="Y62" t="str">
            <v>ok</v>
          </cell>
          <cell r="AA62">
            <v>1</v>
          </cell>
        </row>
        <row r="63">
          <cell r="C63">
            <v>1</v>
          </cell>
          <cell r="E63">
            <v>1</v>
          </cell>
          <cell r="G63">
            <v>1</v>
          </cell>
          <cell r="I63">
            <v>1</v>
          </cell>
          <cell r="K63">
            <v>1</v>
          </cell>
          <cell r="M63">
            <v>1</v>
          </cell>
          <cell r="Q63">
            <v>1</v>
          </cell>
          <cell r="T63" t="str">
            <v>DS</v>
          </cell>
          <cell r="W63" t="str">
            <v>GEN</v>
          </cell>
          <cell r="Y63" t="str">
            <v>ok</v>
          </cell>
          <cell r="AA63">
            <v>1</v>
          </cell>
        </row>
        <row r="64">
          <cell r="C64">
            <v>1</v>
          </cell>
          <cell r="E64">
            <v>0.66666666666666663</v>
          </cell>
          <cell r="G64">
            <v>0.66666666666666663</v>
          </cell>
          <cell r="I64">
            <v>1</v>
          </cell>
          <cell r="K64">
            <v>1</v>
          </cell>
          <cell r="M64">
            <v>1</v>
          </cell>
          <cell r="Q64">
            <v>0.9</v>
          </cell>
          <cell r="T64" t="str">
            <v>DS</v>
          </cell>
          <cell r="W64" t="str">
            <v>GEN</v>
          </cell>
          <cell r="Y64" t="str">
            <v>ok</v>
          </cell>
          <cell r="AA64">
            <v>1</v>
          </cell>
        </row>
        <row r="65">
          <cell r="C65">
            <v>1</v>
          </cell>
          <cell r="E65">
            <v>1</v>
          </cell>
          <cell r="G65" t="str">
            <v/>
          </cell>
          <cell r="I65">
            <v>1</v>
          </cell>
          <cell r="K65">
            <v>1</v>
          </cell>
          <cell r="M65">
            <v>1</v>
          </cell>
          <cell r="Q65">
            <v>1</v>
          </cell>
          <cell r="T65" t="str">
            <v>na</v>
          </cell>
          <cell r="W65" t="str">
            <v>na</v>
          </cell>
          <cell r="Y65" t="str">
            <v>ok</v>
          </cell>
          <cell r="AA65">
            <v>1</v>
          </cell>
        </row>
        <row r="66">
          <cell r="C66">
            <v>1</v>
          </cell>
          <cell r="E66">
            <v>1</v>
          </cell>
          <cell r="G66">
            <v>1</v>
          </cell>
          <cell r="I66">
            <v>1</v>
          </cell>
          <cell r="K66">
            <v>1</v>
          </cell>
          <cell r="M66">
            <v>1</v>
          </cell>
          <cell r="Q66">
            <v>1</v>
          </cell>
          <cell r="T66" t="str">
            <v>DS</v>
          </cell>
          <cell r="W66" t="str">
            <v>GEN</v>
          </cell>
          <cell r="Y66" t="str">
            <v>ok</v>
          </cell>
          <cell r="AA66">
            <v>1</v>
          </cell>
        </row>
        <row r="67">
          <cell r="C67">
            <v>1</v>
          </cell>
          <cell r="E67">
            <v>1</v>
          </cell>
          <cell r="G67">
            <v>1</v>
          </cell>
          <cell r="I67">
            <v>1</v>
          </cell>
          <cell r="K67">
            <v>1</v>
          </cell>
          <cell r="M67">
            <v>1</v>
          </cell>
          <cell r="Q67">
            <v>1</v>
          </cell>
          <cell r="T67" t="str">
            <v>HP</v>
          </cell>
          <cell r="W67" t="str">
            <v>GEN</v>
          </cell>
          <cell r="Y67" t="str">
            <v>ok</v>
          </cell>
          <cell r="AA67">
            <v>1</v>
          </cell>
        </row>
        <row r="68">
          <cell r="C68">
            <v>1</v>
          </cell>
          <cell r="E68">
            <v>1</v>
          </cell>
          <cell r="G68">
            <v>1</v>
          </cell>
          <cell r="I68">
            <v>1</v>
          </cell>
          <cell r="K68">
            <v>1</v>
          </cell>
          <cell r="M68">
            <v>1</v>
          </cell>
          <cell r="Q68">
            <v>1</v>
          </cell>
          <cell r="T68" t="str">
            <v>DS</v>
          </cell>
          <cell r="W68" t="str">
            <v>GEN</v>
          </cell>
          <cell r="Y68" t="str">
            <v>ok</v>
          </cell>
          <cell r="AA68">
            <v>1</v>
          </cell>
        </row>
        <row r="69">
          <cell r="C69">
            <v>1</v>
          </cell>
          <cell r="E69">
            <v>1</v>
          </cell>
          <cell r="G69">
            <v>1</v>
          </cell>
          <cell r="I69">
            <v>1</v>
          </cell>
          <cell r="K69">
            <v>1</v>
          </cell>
          <cell r="M69">
            <v>1</v>
          </cell>
          <cell r="Q69">
            <v>1</v>
          </cell>
          <cell r="T69" t="str">
            <v>DS</v>
          </cell>
          <cell r="W69" t="str">
            <v>GEN</v>
          </cell>
          <cell r="Y69" t="str">
            <v>ok</v>
          </cell>
          <cell r="AA69">
            <v>1</v>
          </cell>
        </row>
        <row r="70">
          <cell r="C70">
            <v>1</v>
          </cell>
          <cell r="E70">
            <v>1</v>
          </cell>
          <cell r="G70">
            <v>1</v>
          </cell>
          <cell r="I70">
            <v>1</v>
          </cell>
          <cell r="K70">
            <v>1</v>
          </cell>
          <cell r="M70">
            <v>1</v>
          </cell>
          <cell r="Q70">
            <v>1</v>
          </cell>
          <cell r="T70" t="str">
            <v>HP</v>
          </cell>
          <cell r="W70" t="str">
            <v>AIR</v>
          </cell>
          <cell r="Y70" t="str">
            <v>ok</v>
          </cell>
          <cell r="AA70">
            <v>1</v>
          </cell>
        </row>
        <row r="71">
          <cell r="C71">
            <v>1</v>
          </cell>
          <cell r="E71">
            <v>1</v>
          </cell>
          <cell r="G71">
            <v>0.66666666666666663</v>
          </cell>
          <cell r="I71">
            <v>1</v>
          </cell>
          <cell r="K71">
            <v>1</v>
          </cell>
          <cell r="M71">
            <v>1</v>
          </cell>
          <cell r="Q71">
            <v>0.95</v>
          </cell>
          <cell r="T71" t="str">
            <v>DS</v>
          </cell>
          <cell r="W71" t="str">
            <v>GEN</v>
          </cell>
          <cell r="Y71" t="str">
            <v>ok</v>
          </cell>
          <cell r="AA71">
            <v>1</v>
          </cell>
        </row>
        <row r="72">
          <cell r="C72">
            <v>1</v>
          </cell>
          <cell r="E72">
            <v>1</v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Q72">
            <v>1</v>
          </cell>
          <cell r="T72" t="str">
            <v>na</v>
          </cell>
          <cell r="W72" t="str">
            <v>na</v>
          </cell>
          <cell r="Y72" t="str">
            <v>ok</v>
          </cell>
          <cell r="AA72">
            <v>1</v>
          </cell>
        </row>
        <row r="73">
          <cell r="C73">
            <v>1</v>
          </cell>
          <cell r="E73">
            <v>1</v>
          </cell>
          <cell r="G73">
            <v>1</v>
          </cell>
          <cell r="I73">
            <v>1</v>
          </cell>
          <cell r="K73">
            <v>1</v>
          </cell>
          <cell r="M73">
            <v>1</v>
          </cell>
          <cell r="Q73">
            <v>1</v>
          </cell>
          <cell r="T73" t="str">
            <v>DS</v>
          </cell>
          <cell r="W73" t="str">
            <v>GEN</v>
          </cell>
          <cell r="Y73" t="str">
            <v>ok</v>
          </cell>
          <cell r="AA73">
            <v>1</v>
          </cell>
        </row>
        <row r="74">
          <cell r="C74">
            <v>1</v>
          </cell>
          <cell r="E74">
            <v>1</v>
          </cell>
          <cell r="G74" t="str">
            <v/>
          </cell>
          <cell r="I74" t="str">
            <v/>
          </cell>
          <cell r="K74" t="str">
            <v/>
          </cell>
          <cell r="M74" t="str">
            <v/>
          </cell>
          <cell r="Q74">
            <v>1</v>
          </cell>
          <cell r="T74" t="str">
            <v>na</v>
          </cell>
          <cell r="W74" t="str">
            <v>na</v>
          </cell>
          <cell r="Y74" t="str">
            <v>ok</v>
          </cell>
          <cell r="AA74">
            <v>1</v>
          </cell>
        </row>
        <row r="75">
          <cell r="C75">
            <v>1</v>
          </cell>
          <cell r="E75">
            <v>1</v>
          </cell>
          <cell r="G75">
            <v>0.66666666666666663</v>
          </cell>
          <cell r="I75">
            <v>1</v>
          </cell>
          <cell r="K75">
            <v>1</v>
          </cell>
          <cell r="M75">
            <v>1</v>
          </cell>
          <cell r="Q75">
            <v>0.95</v>
          </cell>
          <cell r="T75" t="str">
            <v>na</v>
          </cell>
          <cell r="W75" t="str">
            <v>na</v>
          </cell>
          <cell r="Y75" t="str">
            <v>ok</v>
          </cell>
          <cell r="AA75">
            <v>1</v>
          </cell>
        </row>
        <row r="76">
          <cell r="C76">
            <v>1</v>
          </cell>
          <cell r="E76">
            <v>1</v>
          </cell>
          <cell r="G76">
            <v>1</v>
          </cell>
          <cell r="I76">
            <v>0.66666666666666663</v>
          </cell>
          <cell r="K76">
            <v>1</v>
          </cell>
          <cell r="M76">
            <v>1</v>
          </cell>
          <cell r="Q76">
            <v>0.9</v>
          </cell>
          <cell r="T76" t="str">
            <v>na</v>
          </cell>
          <cell r="W76" t="str">
            <v>na</v>
          </cell>
          <cell r="Y76" t="str">
            <v>ok</v>
          </cell>
          <cell r="AA76">
            <v>1</v>
          </cell>
        </row>
        <row r="77">
          <cell r="C77">
            <v>1</v>
          </cell>
          <cell r="E77">
            <v>1</v>
          </cell>
          <cell r="G77">
            <v>1</v>
          </cell>
          <cell r="I77">
            <v>1</v>
          </cell>
          <cell r="K77">
            <v>1</v>
          </cell>
          <cell r="M77">
            <v>1</v>
          </cell>
          <cell r="Q77">
            <v>1</v>
          </cell>
          <cell r="T77" t="str">
            <v>na</v>
          </cell>
          <cell r="W77" t="str">
            <v>na</v>
          </cell>
          <cell r="Y77" t="str">
            <v>ok</v>
          </cell>
          <cell r="AA77">
            <v>1</v>
          </cell>
        </row>
        <row r="78">
          <cell r="C78">
            <v>1</v>
          </cell>
          <cell r="E78">
            <v>1</v>
          </cell>
          <cell r="G78">
            <v>1</v>
          </cell>
          <cell r="I78">
            <v>1</v>
          </cell>
          <cell r="K78">
            <v>1</v>
          </cell>
          <cell r="M78">
            <v>1</v>
          </cell>
          <cell r="Q78">
            <v>1</v>
          </cell>
          <cell r="T78" t="str">
            <v>na</v>
          </cell>
          <cell r="W78" t="str">
            <v>na</v>
          </cell>
          <cell r="Y78" t="str">
            <v>ok</v>
          </cell>
          <cell r="AA78">
            <v>1</v>
          </cell>
        </row>
        <row r="79">
          <cell r="C79">
            <v>1</v>
          </cell>
          <cell r="E79">
            <v>1</v>
          </cell>
          <cell r="G79">
            <v>1</v>
          </cell>
          <cell r="I79">
            <v>1</v>
          </cell>
          <cell r="K79">
            <v>1</v>
          </cell>
          <cell r="M79">
            <v>1</v>
          </cell>
          <cell r="Q79">
            <v>1</v>
          </cell>
          <cell r="T79" t="str">
            <v>na</v>
          </cell>
          <cell r="W79" t="str">
            <v>na</v>
          </cell>
          <cell r="Y79" t="str">
            <v>ok</v>
          </cell>
          <cell r="AA79">
            <v>1</v>
          </cell>
        </row>
        <row r="80">
          <cell r="C80">
            <v>1</v>
          </cell>
          <cell r="E80">
            <v>1</v>
          </cell>
          <cell r="G80">
            <v>1</v>
          </cell>
          <cell r="I80">
            <v>1</v>
          </cell>
          <cell r="K80">
            <v>1</v>
          </cell>
          <cell r="M80">
            <v>1</v>
          </cell>
          <cell r="Q80">
            <v>1</v>
          </cell>
          <cell r="T80" t="str">
            <v>na</v>
          </cell>
          <cell r="W80" t="str">
            <v>na</v>
          </cell>
          <cell r="Y80" t="str">
            <v>ok</v>
          </cell>
          <cell r="AA80">
            <v>1</v>
          </cell>
        </row>
        <row r="81">
          <cell r="C81">
            <v>1</v>
          </cell>
          <cell r="E81">
            <v>1</v>
          </cell>
          <cell r="G81">
            <v>1</v>
          </cell>
          <cell r="I81">
            <v>1</v>
          </cell>
          <cell r="K81">
            <v>1</v>
          </cell>
          <cell r="M81">
            <v>1</v>
          </cell>
          <cell r="Q81">
            <v>1</v>
          </cell>
          <cell r="T81" t="str">
            <v>na</v>
          </cell>
          <cell r="W81" t="str">
            <v>na</v>
          </cell>
          <cell r="Y81" t="str">
            <v>ok</v>
          </cell>
          <cell r="AA81">
            <v>1</v>
          </cell>
        </row>
        <row r="82">
          <cell r="C82">
            <v>1</v>
          </cell>
          <cell r="E82">
            <v>1</v>
          </cell>
          <cell r="G82">
            <v>1</v>
          </cell>
          <cell r="I82">
            <v>1</v>
          </cell>
          <cell r="K82">
            <v>1</v>
          </cell>
          <cell r="M82">
            <v>1</v>
          </cell>
          <cell r="Q82">
            <v>1</v>
          </cell>
          <cell r="T82" t="str">
            <v>HP</v>
          </cell>
          <cell r="W82" t="str">
            <v>MS</v>
          </cell>
          <cell r="Y82" t="str">
            <v>ok</v>
          </cell>
          <cell r="AA82">
            <v>1</v>
          </cell>
        </row>
        <row r="83">
          <cell r="C83">
            <v>0.66666666666666663</v>
          </cell>
          <cell r="E83">
            <v>1</v>
          </cell>
          <cell r="G83">
            <v>1</v>
          </cell>
          <cell r="I83">
            <v>1</v>
          </cell>
          <cell r="K83">
            <v>1</v>
          </cell>
          <cell r="M83">
            <v>1</v>
          </cell>
          <cell r="Q83">
            <v>0.96666666666666656</v>
          </cell>
          <cell r="T83" t="str">
            <v>na</v>
          </cell>
          <cell r="W83" t="str">
            <v>na</v>
          </cell>
          <cell r="Y83" t="str">
            <v>ok</v>
          </cell>
          <cell r="AA83">
            <v>1</v>
          </cell>
        </row>
        <row r="84">
          <cell r="C84">
            <v>1</v>
          </cell>
          <cell r="E84">
            <v>1</v>
          </cell>
          <cell r="G84">
            <v>1</v>
          </cell>
          <cell r="I84">
            <v>1</v>
          </cell>
          <cell r="K84">
            <v>1</v>
          </cell>
          <cell r="M84">
            <v>1</v>
          </cell>
          <cell r="Q84">
            <v>1</v>
          </cell>
          <cell r="T84" t="str">
            <v>na</v>
          </cell>
          <cell r="W84" t="str">
            <v>na</v>
          </cell>
          <cell r="Y84" t="str">
            <v>ok</v>
          </cell>
          <cell r="AA84">
            <v>1</v>
          </cell>
        </row>
        <row r="85">
          <cell r="C85">
            <v>0.66666666666666663</v>
          </cell>
          <cell r="E85">
            <v>1</v>
          </cell>
          <cell r="G85">
            <v>1</v>
          </cell>
          <cell r="I85">
            <v>1</v>
          </cell>
          <cell r="K85">
            <v>1</v>
          </cell>
          <cell r="M85">
            <v>1</v>
          </cell>
          <cell r="Q85">
            <v>0.96666666666666656</v>
          </cell>
          <cell r="T85" t="str">
            <v>HP</v>
          </cell>
          <cell r="W85" t="str">
            <v>AV</v>
          </cell>
          <cell r="Y85" t="str">
            <v>ok</v>
          </cell>
          <cell r="AA85">
            <v>1</v>
          </cell>
        </row>
        <row r="86">
          <cell r="C86">
            <v>0.66666666666666663</v>
          </cell>
          <cell r="E86">
            <v>1</v>
          </cell>
          <cell r="G86">
            <v>1</v>
          </cell>
          <cell r="I86">
            <v>1</v>
          </cell>
          <cell r="K86">
            <v>1</v>
          </cell>
          <cell r="M86">
            <v>1</v>
          </cell>
          <cell r="Q86">
            <v>0.96666666666666656</v>
          </cell>
          <cell r="T86" t="str">
            <v>HP</v>
          </cell>
          <cell r="W86" t="str">
            <v>MS</v>
          </cell>
          <cell r="Y86" t="str">
            <v>ok</v>
          </cell>
          <cell r="AA86">
            <v>1</v>
          </cell>
        </row>
        <row r="87">
          <cell r="C87">
            <v>1</v>
          </cell>
          <cell r="E87">
            <v>1</v>
          </cell>
          <cell r="G87">
            <v>1</v>
          </cell>
          <cell r="I87">
            <v>0.33333333333333331</v>
          </cell>
          <cell r="K87">
            <v>1</v>
          </cell>
          <cell r="M87">
            <v>1</v>
          </cell>
          <cell r="Q87">
            <v>0.8</v>
          </cell>
          <cell r="T87" t="str">
            <v>na</v>
          </cell>
          <cell r="W87" t="str">
            <v>na</v>
          </cell>
          <cell r="Y87" t="str">
            <v>ok</v>
          </cell>
          <cell r="AA87">
            <v>1</v>
          </cell>
        </row>
        <row r="88">
          <cell r="C88">
            <v>1</v>
          </cell>
          <cell r="E88">
            <v>1</v>
          </cell>
          <cell r="G88">
            <v>1</v>
          </cell>
          <cell r="I88">
            <v>1</v>
          </cell>
          <cell r="K88">
            <v>0.66666666666666663</v>
          </cell>
          <cell r="M88">
            <v>1</v>
          </cell>
          <cell r="Q88">
            <v>0.95</v>
          </cell>
          <cell r="T88" t="str">
            <v>HP</v>
          </cell>
          <cell r="W88" t="str">
            <v>MS</v>
          </cell>
          <cell r="Y88" t="str">
            <v>ok</v>
          </cell>
          <cell r="AA88">
            <v>1</v>
          </cell>
        </row>
        <row r="89">
          <cell r="C89">
            <v>0.66666666666666663</v>
          </cell>
          <cell r="E89">
            <v>1</v>
          </cell>
          <cell r="G89">
            <v>1</v>
          </cell>
          <cell r="I89">
            <v>1</v>
          </cell>
          <cell r="K89">
            <v>1</v>
          </cell>
          <cell r="M89">
            <v>1</v>
          </cell>
          <cell r="Q89">
            <v>0.96666666666666656</v>
          </cell>
          <cell r="T89" t="str">
            <v>na</v>
          </cell>
          <cell r="W89" t="str">
            <v>na</v>
          </cell>
          <cell r="Y89" t="str">
            <v>ok</v>
          </cell>
          <cell r="AA89">
            <v>1</v>
          </cell>
        </row>
        <row r="90">
          <cell r="C90">
            <v>1</v>
          </cell>
          <cell r="E90">
            <v>1</v>
          </cell>
          <cell r="G90">
            <v>1</v>
          </cell>
          <cell r="I90">
            <v>1</v>
          </cell>
          <cell r="K90">
            <v>1</v>
          </cell>
          <cell r="M90">
            <v>0.66666666666666663</v>
          </cell>
          <cell r="Q90">
            <v>0.95</v>
          </cell>
          <cell r="T90" t="str">
            <v>na</v>
          </cell>
          <cell r="W90" t="str">
            <v>na</v>
          </cell>
          <cell r="Y90" t="str">
            <v>ok</v>
          </cell>
          <cell r="AA90">
            <v>1</v>
          </cell>
        </row>
        <row r="91">
          <cell r="C91">
            <v>1</v>
          </cell>
          <cell r="E91">
            <v>1</v>
          </cell>
          <cell r="G91">
            <v>1</v>
          </cell>
          <cell r="I91">
            <v>1</v>
          </cell>
          <cell r="K91">
            <v>1</v>
          </cell>
          <cell r="M91">
            <v>1</v>
          </cell>
          <cell r="Q91">
            <v>1</v>
          </cell>
          <cell r="T91" t="str">
            <v>HP</v>
          </cell>
          <cell r="W91" t="str">
            <v>AIR</v>
          </cell>
          <cell r="Y91" t="str">
            <v>ok</v>
          </cell>
          <cell r="AA91">
            <v>1</v>
          </cell>
        </row>
        <row r="92">
          <cell r="C92">
            <v>1</v>
          </cell>
          <cell r="E92">
            <v>1</v>
          </cell>
          <cell r="G92" t="str">
            <v/>
          </cell>
          <cell r="I92">
            <v>0.66666666666666663</v>
          </cell>
          <cell r="K92">
            <v>1</v>
          </cell>
          <cell r="M92">
            <v>1</v>
          </cell>
          <cell r="Q92">
            <v>0.88235294117647056</v>
          </cell>
          <cell r="T92" t="str">
            <v>na</v>
          </cell>
          <cell r="W92" t="str">
            <v>na</v>
          </cell>
          <cell r="Y92" t="str">
            <v>ok</v>
          </cell>
          <cell r="AA92">
            <v>1</v>
          </cell>
        </row>
        <row r="93">
          <cell r="C93">
            <v>0.66666666666666663</v>
          </cell>
          <cell r="E93">
            <v>1</v>
          </cell>
          <cell r="G93">
            <v>1</v>
          </cell>
          <cell r="I93">
            <v>1</v>
          </cell>
          <cell r="K93">
            <v>1</v>
          </cell>
          <cell r="M93">
            <v>1</v>
          </cell>
          <cell r="Q93">
            <v>0.96666666666666656</v>
          </cell>
          <cell r="T93" t="str">
            <v>HP</v>
          </cell>
          <cell r="W93" t="str">
            <v>AV</v>
          </cell>
          <cell r="Y93" t="str">
            <v>ok</v>
          </cell>
          <cell r="AA93">
            <v>1</v>
          </cell>
        </row>
        <row r="94">
          <cell r="C94">
            <v>1</v>
          </cell>
          <cell r="E94">
            <v>1</v>
          </cell>
          <cell r="G94">
            <v>1</v>
          </cell>
          <cell r="I94">
            <v>1</v>
          </cell>
          <cell r="K94">
            <v>0.66666666666666663</v>
          </cell>
          <cell r="M94">
            <v>1</v>
          </cell>
          <cell r="Q94">
            <v>0.95</v>
          </cell>
          <cell r="T94" t="str">
            <v>HP</v>
          </cell>
          <cell r="W94" t="str">
            <v>MS</v>
          </cell>
          <cell r="Y94" t="str">
            <v>ok</v>
          </cell>
          <cell r="AA94">
            <v>1</v>
          </cell>
        </row>
        <row r="95">
          <cell r="C95">
            <v>1</v>
          </cell>
          <cell r="E95">
            <v>1</v>
          </cell>
          <cell r="G95">
            <v>1</v>
          </cell>
          <cell r="I95">
            <v>1</v>
          </cell>
          <cell r="K95">
            <v>1</v>
          </cell>
          <cell r="M95">
            <v>1</v>
          </cell>
          <cell r="Q95">
            <v>1</v>
          </cell>
          <cell r="T95" t="str">
            <v>na</v>
          </cell>
          <cell r="W95" t="str">
            <v>na</v>
          </cell>
          <cell r="Y95" t="str">
            <v>ok</v>
          </cell>
          <cell r="AA95">
            <v>1</v>
          </cell>
        </row>
        <row r="96">
          <cell r="C96">
            <v>1</v>
          </cell>
          <cell r="E96">
            <v>1</v>
          </cell>
          <cell r="G96">
            <v>1</v>
          </cell>
          <cell r="I96">
            <v>1</v>
          </cell>
          <cell r="K96">
            <v>1</v>
          </cell>
          <cell r="M96">
            <v>1</v>
          </cell>
          <cell r="Q96">
            <v>1</v>
          </cell>
          <cell r="T96" t="str">
            <v>na</v>
          </cell>
          <cell r="W96" t="str">
            <v>na</v>
          </cell>
          <cell r="Y96" t="str">
            <v>ok</v>
          </cell>
          <cell r="AA96">
            <v>1</v>
          </cell>
        </row>
        <row r="97">
          <cell r="C97" t="str">
            <v/>
          </cell>
          <cell r="E97">
            <v>1</v>
          </cell>
          <cell r="G97">
            <v>0.33333333333333331</v>
          </cell>
          <cell r="I97">
            <v>0.66666666666666663</v>
          </cell>
          <cell r="K97">
            <v>1</v>
          </cell>
          <cell r="M97" t="str">
            <v/>
          </cell>
          <cell r="Q97">
            <v>0.73333333333333328</v>
          </cell>
          <cell r="T97" t="str">
            <v>na</v>
          </cell>
          <cell r="W97" t="str">
            <v>na</v>
          </cell>
          <cell r="Y97" t="str">
            <v>ok</v>
          </cell>
          <cell r="AA97">
            <v>1</v>
          </cell>
        </row>
        <row r="98">
          <cell r="C98">
            <v>1</v>
          </cell>
          <cell r="E98">
            <v>0.66666666666666663</v>
          </cell>
          <cell r="G98">
            <v>1</v>
          </cell>
          <cell r="I98">
            <v>0.33333333333333331</v>
          </cell>
          <cell r="K98">
            <v>1</v>
          </cell>
          <cell r="M98">
            <v>1</v>
          </cell>
          <cell r="Q98">
            <v>0.75</v>
          </cell>
          <cell r="T98" t="str">
            <v>na</v>
          </cell>
          <cell r="W98" t="str">
            <v>na</v>
          </cell>
          <cell r="Y98" t="str">
            <v>ok</v>
          </cell>
          <cell r="AA98">
            <v>1</v>
          </cell>
        </row>
        <row r="99">
          <cell r="C99">
            <v>0.66666666666666663</v>
          </cell>
          <cell r="E99">
            <v>1</v>
          </cell>
          <cell r="G99">
            <v>1</v>
          </cell>
          <cell r="I99">
            <v>1</v>
          </cell>
          <cell r="K99">
            <v>1</v>
          </cell>
          <cell r="M99">
            <v>1</v>
          </cell>
          <cell r="Q99">
            <v>0.96666666666666656</v>
          </cell>
          <cell r="T99" t="str">
            <v>na</v>
          </cell>
          <cell r="W99" t="str">
            <v>na</v>
          </cell>
          <cell r="Y99" t="str">
            <v>ok</v>
          </cell>
          <cell r="AA99">
            <v>1</v>
          </cell>
        </row>
        <row r="100">
          <cell r="C100" t="str">
            <v/>
          </cell>
          <cell r="E100" t="str">
            <v/>
          </cell>
          <cell r="G100" t="str">
            <v/>
          </cell>
          <cell r="I100">
            <v>0.33333333333333331</v>
          </cell>
          <cell r="K100" t="str">
            <v/>
          </cell>
          <cell r="M100" t="str">
            <v/>
          </cell>
          <cell r="Q100">
            <v>0.33333333333333331</v>
          </cell>
          <cell r="T100" t="str">
            <v>na</v>
          </cell>
          <cell r="W100" t="str">
            <v>na</v>
          </cell>
          <cell r="Y100" t="str">
            <v>ok</v>
          </cell>
          <cell r="AA100">
            <v>1</v>
          </cell>
        </row>
        <row r="101">
          <cell r="C101" t="str">
            <v/>
          </cell>
          <cell r="E101">
            <v>1</v>
          </cell>
          <cell r="G101" t="str">
            <v/>
          </cell>
          <cell r="I101">
            <v>1</v>
          </cell>
          <cell r="K101">
            <v>1</v>
          </cell>
          <cell r="M101" t="str">
            <v/>
          </cell>
          <cell r="Q101">
            <v>1</v>
          </cell>
          <cell r="T101" t="str">
            <v>na</v>
          </cell>
          <cell r="W101" t="str">
            <v>na</v>
          </cell>
          <cell r="Y101" t="str">
            <v>ok</v>
          </cell>
          <cell r="AA101">
            <v>1</v>
          </cell>
        </row>
        <row r="102">
          <cell r="C102">
            <v>1</v>
          </cell>
          <cell r="E102">
            <v>1</v>
          </cell>
          <cell r="G102" t="str">
            <v/>
          </cell>
          <cell r="I102">
            <v>1</v>
          </cell>
          <cell r="K102">
            <v>1</v>
          </cell>
          <cell r="M102">
            <v>1</v>
          </cell>
          <cell r="Q102">
            <v>1</v>
          </cell>
          <cell r="T102" t="str">
            <v>DS</v>
          </cell>
          <cell r="W102" t="str">
            <v>GEN</v>
          </cell>
          <cell r="Y102" t="str">
            <v>ok</v>
          </cell>
          <cell r="AA102">
            <v>1</v>
          </cell>
        </row>
        <row r="103">
          <cell r="C103">
            <v>1</v>
          </cell>
          <cell r="E103">
            <v>1</v>
          </cell>
          <cell r="G103">
            <v>1</v>
          </cell>
          <cell r="I103">
            <v>1</v>
          </cell>
          <cell r="K103">
            <v>1</v>
          </cell>
          <cell r="M103">
            <v>1</v>
          </cell>
          <cell r="Q103">
            <v>1</v>
          </cell>
          <cell r="T103" t="str">
            <v>DS</v>
          </cell>
          <cell r="W103" t="str">
            <v>GEN</v>
          </cell>
          <cell r="Y103" t="str">
            <v>ok</v>
          </cell>
          <cell r="AA103">
            <v>1</v>
          </cell>
        </row>
        <row r="104">
          <cell r="C104">
            <v>1</v>
          </cell>
          <cell r="E104">
            <v>1</v>
          </cell>
          <cell r="G104">
            <v>1</v>
          </cell>
          <cell r="I104">
            <v>1</v>
          </cell>
          <cell r="K104">
            <v>1</v>
          </cell>
          <cell r="M104">
            <v>1</v>
          </cell>
          <cell r="Q104">
            <v>1</v>
          </cell>
          <cell r="T104" t="str">
            <v>DS</v>
          </cell>
          <cell r="W104" t="str">
            <v>GEN</v>
          </cell>
          <cell r="Y104" t="str">
            <v>ok</v>
          </cell>
          <cell r="AA104">
            <v>1</v>
          </cell>
        </row>
        <row r="105">
          <cell r="C105">
            <v>1</v>
          </cell>
          <cell r="E105">
            <v>1</v>
          </cell>
          <cell r="G105">
            <v>1</v>
          </cell>
          <cell r="I105">
            <v>1</v>
          </cell>
          <cell r="K105">
            <v>1</v>
          </cell>
          <cell r="M105">
            <v>1</v>
          </cell>
          <cell r="Q105">
            <v>1</v>
          </cell>
          <cell r="T105" t="str">
            <v>na</v>
          </cell>
          <cell r="W105" t="str">
            <v>na</v>
          </cell>
          <cell r="Y105" t="str">
            <v>ok</v>
          </cell>
          <cell r="AA105">
            <v>1</v>
          </cell>
        </row>
        <row r="106">
          <cell r="C106">
            <v>1</v>
          </cell>
          <cell r="E106">
            <v>1</v>
          </cell>
          <cell r="G106">
            <v>1</v>
          </cell>
          <cell r="I106">
            <v>1</v>
          </cell>
          <cell r="K106">
            <v>1</v>
          </cell>
          <cell r="M106">
            <v>1</v>
          </cell>
          <cell r="Q106">
            <v>1</v>
          </cell>
          <cell r="T106" t="str">
            <v>DS</v>
          </cell>
          <cell r="W106" t="str">
            <v>GEN</v>
          </cell>
          <cell r="Y106" t="str">
            <v>ok</v>
          </cell>
          <cell r="AA106">
            <v>1</v>
          </cell>
        </row>
        <row r="107">
          <cell r="C107">
            <v>1</v>
          </cell>
          <cell r="E107">
            <v>1</v>
          </cell>
          <cell r="G107">
            <v>0.66666666666666663</v>
          </cell>
          <cell r="I107">
            <v>1</v>
          </cell>
          <cell r="K107">
            <v>1</v>
          </cell>
          <cell r="M107">
            <v>1</v>
          </cell>
          <cell r="Q107">
            <v>0.95</v>
          </cell>
          <cell r="T107" t="str">
            <v>DS</v>
          </cell>
          <cell r="W107" t="str">
            <v>GEN</v>
          </cell>
          <cell r="Y107" t="str">
            <v>ok</v>
          </cell>
          <cell r="AA107">
            <v>1</v>
          </cell>
        </row>
        <row r="108">
          <cell r="C108">
            <v>1</v>
          </cell>
          <cell r="E108">
            <v>1</v>
          </cell>
          <cell r="G108">
            <v>0.66666666666666663</v>
          </cell>
          <cell r="I108">
            <v>0.66666666666666663</v>
          </cell>
          <cell r="K108">
            <v>1</v>
          </cell>
          <cell r="M108">
            <v>1</v>
          </cell>
          <cell r="Q108">
            <v>0.85</v>
          </cell>
          <cell r="T108" t="str">
            <v>na</v>
          </cell>
          <cell r="W108" t="str">
            <v>na</v>
          </cell>
          <cell r="Y108" t="str">
            <v>ok</v>
          </cell>
          <cell r="AA108">
            <v>1</v>
          </cell>
        </row>
        <row r="109">
          <cell r="C109">
            <v>1</v>
          </cell>
          <cell r="E109">
            <v>1</v>
          </cell>
          <cell r="G109">
            <v>1</v>
          </cell>
          <cell r="I109">
            <v>1</v>
          </cell>
          <cell r="K109">
            <v>1</v>
          </cell>
          <cell r="M109">
            <v>1</v>
          </cell>
          <cell r="Q109">
            <v>1</v>
          </cell>
          <cell r="T109" t="str">
            <v>DS</v>
          </cell>
          <cell r="W109" t="str">
            <v>GEN</v>
          </cell>
          <cell r="Y109" t="str">
            <v>ok</v>
          </cell>
          <cell r="AA109">
            <v>1</v>
          </cell>
        </row>
        <row r="110">
          <cell r="C110">
            <v>1</v>
          </cell>
          <cell r="E110">
            <v>1</v>
          </cell>
          <cell r="G110">
            <v>1</v>
          </cell>
          <cell r="I110">
            <v>0.33333333333333331</v>
          </cell>
          <cell r="K110">
            <v>1</v>
          </cell>
          <cell r="M110">
            <v>1</v>
          </cell>
          <cell r="Q110">
            <v>0.8</v>
          </cell>
          <cell r="T110" t="str">
            <v>na</v>
          </cell>
          <cell r="W110" t="str">
            <v>na</v>
          </cell>
          <cell r="Y110" t="str">
            <v>ok</v>
          </cell>
          <cell r="AA110">
            <v>1</v>
          </cell>
        </row>
        <row r="111">
          <cell r="C111">
            <v>1</v>
          </cell>
          <cell r="E111">
            <v>1</v>
          </cell>
          <cell r="G111">
            <v>1</v>
          </cell>
          <cell r="I111">
            <v>1</v>
          </cell>
          <cell r="K111">
            <v>1</v>
          </cell>
          <cell r="M111">
            <v>1</v>
          </cell>
          <cell r="Q111">
            <v>1</v>
          </cell>
          <cell r="T111" t="str">
            <v>na</v>
          </cell>
          <cell r="W111" t="str">
            <v>na</v>
          </cell>
          <cell r="Y111" t="str">
            <v>ok</v>
          </cell>
          <cell r="AA111">
            <v>1</v>
          </cell>
        </row>
        <row r="112">
          <cell r="C112">
            <v>1</v>
          </cell>
          <cell r="E112">
            <v>1</v>
          </cell>
          <cell r="G112">
            <v>1</v>
          </cell>
          <cell r="I112">
            <v>1</v>
          </cell>
          <cell r="K112">
            <v>1</v>
          </cell>
          <cell r="M112">
            <v>1</v>
          </cell>
          <cell r="Q112">
            <v>1</v>
          </cell>
          <cell r="T112" t="str">
            <v>DS</v>
          </cell>
          <cell r="W112" t="str">
            <v>GEN</v>
          </cell>
          <cell r="Y112" t="str">
            <v>ok</v>
          </cell>
          <cell r="AA112">
            <v>1</v>
          </cell>
        </row>
        <row r="113">
          <cell r="C113">
            <v>1</v>
          </cell>
          <cell r="E113">
            <v>1</v>
          </cell>
          <cell r="G113">
            <v>0.66666666666666663</v>
          </cell>
          <cell r="I113">
            <v>0.66666666666666663</v>
          </cell>
          <cell r="K113">
            <v>1</v>
          </cell>
          <cell r="M113">
            <v>1</v>
          </cell>
          <cell r="Q113">
            <v>0.85</v>
          </cell>
          <cell r="T113" t="str">
            <v>DS</v>
          </cell>
          <cell r="W113" t="str">
            <v>GEN</v>
          </cell>
          <cell r="Y113" t="str">
            <v>ok</v>
          </cell>
          <cell r="AA113">
            <v>1</v>
          </cell>
        </row>
        <row r="114">
          <cell r="C114">
            <v>1</v>
          </cell>
          <cell r="E114">
            <v>1</v>
          </cell>
          <cell r="G114">
            <v>1</v>
          </cell>
          <cell r="I114">
            <v>1</v>
          </cell>
          <cell r="K114">
            <v>1</v>
          </cell>
          <cell r="M114">
            <v>1</v>
          </cell>
          <cell r="Q114">
            <v>1</v>
          </cell>
          <cell r="T114" t="str">
            <v>DS</v>
          </cell>
          <cell r="W114" t="str">
            <v>GEN</v>
          </cell>
          <cell r="Y114" t="str">
            <v>ok</v>
          </cell>
          <cell r="AA114">
            <v>1</v>
          </cell>
        </row>
        <row r="115">
          <cell r="C115">
            <v>1</v>
          </cell>
          <cell r="E115">
            <v>1</v>
          </cell>
          <cell r="G115">
            <v>1</v>
          </cell>
          <cell r="I115">
            <v>1</v>
          </cell>
          <cell r="K115">
            <v>1</v>
          </cell>
          <cell r="M115">
            <v>1</v>
          </cell>
          <cell r="Q115">
            <v>1</v>
          </cell>
          <cell r="T115" t="str">
            <v>na</v>
          </cell>
          <cell r="W115" t="str">
            <v>na</v>
          </cell>
          <cell r="Y115" t="str">
            <v>ok</v>
          </cell>
          <cell r="AA115">
            <v>1</v>
          </cell>
        </row>
        <row r="116">
          <cell r="C116">
            <v>1</v>
          </cell>
          <cell r="E116">
            <v>1</v>
          </cell>
          <cell r="G116">
            <v>1</v>
          </cell>
          <cell r="I116">
            <v>1</v>
          </cell>
          <cell r="K116">
            <v>1</v>
          </cell>
          <cell r="M116">
            <v>1</v>
          </cell>
          <cell r="Q116">
            <v>1</v>
          </cell>
          <cell r="T116" t="str">
            <v>DS</v>
          </cell>
          <cell r="W116" t="str">
            <v>GEN</v>
          </cell>
          <cell r="Y116" t="str">
            <v>ok</v>
          </cell>
          <cell r="AA116">
            <v>1</v>
          </cell>
        </row>
        <row r="117">
          <cell r="C117">
            <v>1</v>
          </cell>
          <cell r="E117">
            <v>1</v>
          </cell>
          <cell r="G117">
            <v>0.33333333333333331</v>
          </cell>
          <cell r="I117">
            <v>1</v>
          </cell>
          <cell r="K117">
            <v>1</v>
          </cell>
          <cell r="M117">
            <v>1</v>
          </cell>
          <cell r="Q117">
            <v>0.9</v>
          </cell>
          <cell r="T117" t="str">
            <v>na</v>
          </cell>
          <cell r="W117" t="str">
            <v>na</v>
          </cell>
          <cell r="Y117" t="str">
            <v>ok</v>
          </cell>
          <cell r="AA117">
            <v>1</v>
          </cell>
        </row>
        <row r="118">
          <cell r="C118">
            <v>1</v>
          </cell>
          <cell r="E118">
            <v>1</v>
          </cell>
          <cell r="G118">
            <v>1</v>
          </cell>
          <cell r="I118">
            <v>1</v>
          </cell>
          <cell r="K118">
            <v>1</v>
          </cell>
          <cell r="M118">
            <v>1</v>
          </cell>
          <cell r="Q118">
            <v>1</v>
          </cell>
          <cell r="T118" t="str">
            <v>DS</v>
          </cell>
          <cell r="W118" t="str">
            <v>GEN</v>
          </cell>
          <cell r="Y118" t="str">
            <v>ok</v>
          </cell>
          <cell r="AA118">
            <v>1</v>
          </cell>
        </row>
        <row r="119">
          <cell r="C119">
            <v>0.66666666666666663</v>
          </cell>
          <cell r="E119">
            <v>0.66666666666666663</v>
          </cell>
          <cell r="G119">
            <v>1</v>
          </cell>
          <cell r="I119">
            <v>1</v>
          </cell>
          <cell r="K119">
            <v>0.66666666666666663</v>
          </cell>
          <cell r="M119">
            <v>1</v>
          </cell>
          <cell r="Q119">
            <v>0.86666666666666659</v>
          </cell>
          <cell r="T119" t="str">
            <v>DS</v>
          </cell>
          <cell r="W119" t="str">
            <v>GEN</v>
          </cell>
          <cell r="Y119" t="str">
            <v>ok</v>
          </cell>
          <cell r="AA119">
            <v>1</v>
          </cell>
        </row>
        <row r="120">
          <cell r="C120">
            <v>1</v>
          </cell>
          <cell r="E120">
            <v>1</v>
          </cell>
          <cell r="G120">
            <v>1</v>
          </cell>
          <cell r="I120">
            <v>1</v>
          </cell>
          <cell r="K120">
            <v>1</v>
          </cell>
          <cell r="M120">
            <v>1</v>
          </cell>
          <cell r="Q120">
            <v>1</v>
          </cell>
          <cell r="T120" t="str">
            <v>DS</v>
          </cell>
          <cell r="W120" t="str">
            <v>GEN</v>
          </cell>
          <cell r="Y120" t="str">
            <v>ok</v>
          </cell>
          <cell r="AA120">
            <v>1</v>
          </cell>
        </row>
        <row r="121">
          <cell r="C121">
            <v>1</v>
          </cell>
          <cell r="E121">
            <v>1</v>
          </cell>
          <cell r="G121" t="str">
            <v/>
          </cell>
          <cell r="I121">
            <v>1</v>
          </cell>
          <cell r="K121">
            <v>1</v>
          </cell>
          <cell r="M121">
            <v>1</v>
          </cell>
          <cell r="Q121">
            <v>1</v>
          </cell>
          <cell r="T121" t="str">
            <v>na</v>
          </cell>
          <cell r="W121" t="str">
            <v>na</v>
          </cell>
          <cell r="Y121" t="str">
            <v>ok</v>
          </cell>
          <cell r="AA121">
            <v>1</v>
          </cell>
        </row>
        <row r="122">
          <cell r="C122">
            <v>0.33333333333333331</v>
          </cell>
          <cell r="E122">
            <v>0.66666666666666663</v>
          </cell>
          <cell r="G122">
            <v>0.33333333333333331</v>
          </cell>
          <cell r="I122">
            <v>0.33333333333333331</v>
          </cell>
          <cell r="K122">
            <v>0.66666666666666663</v>
          </cell>
          <cell r="M122">
            <v>0.66666666666666663</v>
          </cell>
          <cell r="Q122">
            <v>0.48333333333333328</v>
          </cell>
          <cell r="T122" t="str">
            <v>na</v>
          </cell>
          <cell r="W122" t="str">
            <v>na</v>
          </cell>
          <cell r="Y122" t="str">
            <v>ok</v>
          </cell>
          <cell r="AA122">
            <v>1</v>
          </cell>
        </row>
        <row r="123">
          <cell r="C123">
            <v>1</v>
          </cell>
          <cell r="E123">
            <v>1</v>
          </cell>
          <cell r="G123">
            <v>1</v>
          </cell>
          <cell r="I123">
            <v>1</v>
          </cell>
          <cell r="K123">
            <v>1</v>
          </cell>
          <cell r="M123">
            <v>1</v>
          </cell>
          <cell r="Q123">
            <v>1</v>
          </cell>
          <cell r="T123" t="str">
            <v>na</v>
          </cell>
          <cell r="W123" t="str">
            <v>na</v>
          </cell>
          <cell r="Y123" t="str">
            <v>ok</v>
          </cell>
          <cell r="AA123">
            <v>1</v>
          </cell>
        </row>
        <row r="124">
          <cell r="C124">
            <v>1</v>
          </cell>
          <cell r="E124">
            <v>1</v>
          </cell>
          <cell r="G124">
            <v>1</v>
          </cell>
          <cell r="I124">
            <v>1</v>
          </cell>
          <cell r="K124">
            <v>1</v>
          </cell>
          <cell r="M124">
            <v>1</v>
          </cell>
          <cell r="Q124">
            <v>1</v>
          </cell>
          <cell r="T124" t="str">
            <v>na</v>
          </cell>
          <cell r="W124" t="str">
            <v>na</v>
          </cell>
          <cell r="Y124" t="str">
            <v>ok</v>
          </cell>
          <cell r="AA124">
            <v>1</v>
          </cell>
        </row>
        <row r="125">
          <cell r="C125">
            <v>1</v>
          </cell>
          <cell r="E125">
            <v>1</v>
          </cell>
          <cell r="G125">
            <v>1</v>
          </cell>
          <cell r="I125">
            <v>1</v>
          </cell>
          <cell r="K125">
            <v>1</v>
          </cell>
          <cell r="M125">
            <v>1</v>
          </cell>
          <cell r="Q125">
            <v>1</v>
          </cell>
          <cell r="T125" t="str">
            <v>na</v>
          </cell>
          <cell r="W125" t="str">
            <v>na</v>
          </cell>
          <cell r="Y125" t="str">
            <v>ok</v>
          </cell>
          <cell r="AA125">
            <v>1</v>
          </cell>
        </row>
        <row r="126">
          <cell r="C126">
            <v>1</v>
          </cell>
          <cell r="E126">
            <v>1</v>
          </cell>
          <cell r="G126">
            <v>1</v>
          </cell>
          <cell r="I126">
            <v>1</v>
          </cell>
          <cell r="K126" t="str">
            <v/>
          </cell>
          <cell r="M126" t="str">
            <v/>
          </cell>
          <cell r="Q126">
            <v>1</v>
          </cell>
          <cell r="T126" t="str">
            <v>HP</v>
          </cell>
          <cell r="W126" t="str">
            <v>AV</v>
          </cell>
          <cell r="Y126" t="str">
            <v>ok</v>
          </cell>
          <cell r="AA126">
            <v>1</v>
          </cell>
        </row>
        <row r="127">
          <cell r="C127">
            <v>1</v>
          </cell>
          <cell r="E127">
            <v>1</v>
          </cell>
          <cell r="G127">
            <v>0.66666666666666663</v>
          </cell>
          <cell r="I127">
            <v>0.66666666666666663</v>
          </cell>
          <cell r="K127">
            <v>1</v>
          </cell>
          <cell r="M127">
            <v>1</v>
          </cell>
          <cell r="Q127">
            <v>0.85</v>
          </cell>
          <cell r="T127" t="str">
            <v>HP</v>
          </cell>
          <cell r="W127" t="str">
            <v>AIR</v>
          </cell>
          <cell r="Y127" t="str">
            <v>ok</v>
          </cell>
          <cell r="AA127">
            <v>1</v>
          </cell>
        </row>
        <row r="128">
          <cell r="C128">
            <v>1</v>
          </cell>
          <cell r="E128">
            <v>1</v>
          </cell>
          <cell r="G128">
            <v>1</v>
          </cell>
          <cell r="I128">
            <v>0.66666666666666663</v>
          </cell>
          <cell r="K128">
            <v>1</v>
          </cell>
          <cell r="M128">
            <v>1</v>
          </cell>
          <cell r="Q128">
            <v>0.9</v>
          </cell>
          <cell r="T128" t="str">
            <v>HP</v>
          </cell>
          <cell r="W128" t="str">
            <v>AIR</v>
          </cell>
          <cell r="Y128" t="str">
            <v>ok</v>
          </cell>
          <cell r="AA128">
            <v>1</v>
          </cell>
        </row>
        <row r="129">
          <cell r="C129" t="str">
            <v/>
          </cell>
          <cell r="E129" t="str">
            <v/>
          </cell>
          <cell r="G129" t="str">
            <v/>
          </cell>
          <cell r="I129">
            <v>0.33333333333333331</v>
          </cell>
          <cell r="K129" t="str">
            <v/>
          </cell>
          <cell r="M129" t="str">
            <v/>
          </cell>
          <cell r="Q129">
            <v>0.33333333333333331</v>
          </cell>
          <cell r="T129" t="str">
            <v>na</v>
          </cell>
          <cell r="W129" t="str">
            <v>na</v>
          </cell>
          <cell r="Y129" t="str">
            <v>ok</v>
          </cell>
          <cell r="AA129">
            <v>1</v>
          </cell>
        </row>
        <row r="130">
          <cell r="C130">
            <v>1</v>
          </cell>
          <cell r="E130">
            <v>1</v>
          </cell>
          <cell r="G130">
            <v>1</v>
          </cell>
          <cell r="I130">
            <v>1</v>
          </cell>
          <cell r="K130">
            <v>1</v>
          </cell>
          <cell r="M130">
            <v>1</v>
          </cell>
          <cell r="Q130">
            <v>1</v>
          </cell>
          <cell r="T130" t="str">
            <v>na</v>
          </cell>
          <cell r="W130" t="str">
            <v>na</v>
          </cell>
          <cell r="Y130" t="str">
            <v>ok</v>
          </cell>
          <cell r="AA130">
            <v>1</v>
          </cell>
        </row>
        <row r="131">
          <cell r="C131">
            <v>1</v>
          </cell>
          <cell r="E131">
            <v>1</v>
          </cell>
          <cell r="G131">
            <v>1</v>
          </cell>
          <cell r="I131">
            <v>0.33333333333333331</v>
          </cell>
          <cell r="K131">
            <v>1</v>
          </cell>
          <cell r="M131">
            <v>1</v>
          </cell>
          <cell r="Q131">
            <v>0.8</v>
          </cell>
          <cell r="T131" t="str">
            <v>na</v>
          </cell>
          <cell r="W131" t="str">
            <v>na</v>
          </cell>
          <cell r="Y131" t="str">
            <v>ok</v>
          </cell>
          <cell r="AA131">
            <v>1</v>
          </cell>
        </row>
        <row r="132">
          <cell r="C132">
            <v>1</v>
          </cell>
          <cell r="E132">
            <v>1</v>
          </cell>
          <cell r="G132">
            <v>0.66666666666666663</v>
          </cell>
          <cell r="I132">
            <v>1</v>
          </cell>
          <cell r="K132">
            <v>1</v>
          </cell>
          <cell r="M132">
            <v>1</v>
          </cell>
          <cell r="Q132">
            <v>0.95</v>
          </cell>
          <cell r="T132" t="str">
            <v>HP</v>
          </cell>
          <cell r="W132" t="str">
            <v>MS</v>
          </cell>
          <cell r="Y132" t="str">
            <v>ok</v>
          </cell>
          <cell r="AA132">
            <v>1</v>
          </cell>
        </row>
        <row r="133">
          <cell r="C133">
            <v>1</v>
          </cell>
          <cell r="E133">
            <v>1</v>
          </cell>
          <cell r="G133">
            <v>1</v>
          </cell>
          <cell r="I133">
            <v>1</v>
          </cell>
          <cell r="K133">
            <v>1</v>
          </cell>
          <cell r="M133">
            <v>1</v>
          </cell>
          <cell r="Q133">
            <v>1</v>
          </cell>
          <cell r="T133" t="str">
            <v>HP</v>
          </cell>
          <cell r="W133" t="str">
            <v>AIR</v>
          </cell>
          <cell r="Y133" t="str">
            <v>ok</v>
          </cell>
          <cell r="AA133">
            <v>1</v>
          </cell>
        </row>
        <row r="134">
          <cell r="C134">
            <v>1</v>
          </cell>
          <cell r="E134">
            <v>1</v>
          </cell>
          <cell r="G134">
            <v>1</v>
          </cell>
          <cell r="I134">
            <v>1</v>
          </cell>
          <cell r="K134">
            <v>1</v>
          </cell>
          <cell r="M134">
            <v>1</v>
          </cell>
          <cell r="Q134">
            <v>1</v>
          </cell>
          <cell r="T134" t="str">
            <v>na</v>
          </cell>
          <cell r="W134" t="str">
            <v>na</v>
          </cell>
          <cell r="Y134" t="str">
            <v>ok</v>
          </cell>
          <cell r="AA134">
            <v>1</v>
          </cell>
        </row>
        <row r="135">
          <cell r="C135" t="str">
            <v/>
          </cell>
          <cell r="E135" t="str">
            <v/>
          </cell>
          <cell r="G135" t="str">
            <v/>
          </cell>
          <cell r="I135">
            <v>0.33333333333333331</v>
          </cell>
          <cell r="K135" t="str">
            <v/>
          </cell>
          <cell r="M135" t="str">
            <v/>
          </cell>
          <cell r="Q135">
            <v>0.33333333333333331</v>
          </cell>
          <cell r="T135" t="str">
            <v>na</v>
          </cell>
          <cell r="W135" t="str">
            <v>na</v>
          </cell>
          <cell r="Y135" t="str">
            <v>ok</v>
          </cell>
          <cell r="AA135">
            <v>1</v>
          </cell>
        </row>
        <row r="136">
          <cell r="C136">
            <v>1</v>
          </cell>
          <cell r="E136">
            <v>1</v>
          </cell>
          <cell r="G136">
            <v>1</v>
          </cell>
          <cell r="I136">
            <v>0.66666666666666663</v>
          </cell>
          <cell r="K136">
            <v>1</v>
          </cell>
          <cell r="M136">
            <v>1</v>
          </cell>
          <cell r="Q136">
            <v>0.9</v>
          </cell>
          <cell r="T136" t="str">
            <v>na</v>
          </cell>
          <cell r="W136" t="str">
            <v>na</v>
          </cell>
          <cell r="Y136" t="str">
            <v>ok</v>
          </cell>
          <cell r="AA136">
            <v>1</v>
          </cell>
        </row>
        <row r="137">
          <cell r="C137" t="str">
            <v/>
          </cell>
          <cell r="E137" t="str">
            <v/>
          </cell>
          <cell r="G137" t="str">
            <v/>
          </cell>
          <cell r="I137">
            <v>0.33333333333333331</v>
          </cell>
          <cell r="K137" t="str">
            <v/>
          </cell>
          <cell r="M137" t="str">
            <v/>
          </cell>
          <cell r="Q137">
            <v>0.33333333333333331</v>
          </cell>
          <cell r="T137" t="str">
            <v>na</v>
          </cell>
          <cell r="W137" t="str">
            <v>na</v>
          </cell>
          <cell r="Y137" t="str">
            <v>ok</v>
          </cell>
          <cell r="AA137">
            <v>1</v>
          </cell>
        </row>
        <row r="138">
          <cell r="C138">
            <v>1</v>
          </cell>
          <cell r="E138">
            <v>1</v>
          </cell>
          <cell r="G138">
            <v>1</v>
          </cell>
          <cell r="I138">
            <v>1</v>
          </cell>
          <cell r="K138">
            <v>1</v>
          </cell>
          <cell r="M138">
            <v>1</v>
          </cell>
          <cell r="Q138">
            <v>1</v>
          </cell>
          <cell r="T138" t="str">
            <v>na</v>
          </cell>
          <cell r="W138" t="str">
            <v>na</v>
          </cell>
          <cell r="Y138" t="str">
            <v>ok</v>
          </cell>
          <cell r="AA138">
            <v>1</v>
          </cell>
        </row>
        <row r="139">
          <cell r="C139">
            <v>1</v>
          </cell>
          <cell r="E139">
            <v>1</v>
          </cell>
          <cell r="G139">
            <v>1</v>
          </cell>
          <cell r="I139">
            <v>1</v>
          </cell>
          <cell r="K139">
            <v>1</v>
          </cell>
          <cell r="M139">
            <v>1</v>
          </cell>
          <cell r="Q139">
            <v>1</v>
          </cell>
          <cell r="T139" t="str">
            <v>na</v>
          </cell>
          <cell r="W139" t="str">
            <v>na</v>
          </cell>
          <cell r="Y139" t="str">
            <v>ok</v>
          </cell>
          <cell r="AA139">
            <v>1</v>
          </cell>
        </row>
        <row r="140">
          <cell r="C140">
            <v>1</v>
          </cell>
          <cell r="E140">
            <v>1</v>
          </cell>
          <cell r="G140">
            <v>1</v>
          </cell>
          <cell r="I140">
            <v>1</v>
          </cell>
          <cell r="K140">
            <v>1</v>
          </cell>
          <cell r="M140">
            <v>1</v>
          </cell>
          <cell r="Q140">
            <v>1</v>
          </cell>
          <cell r="T140" t="str">
            <v>na</v>
          </cell>
          <cell r="W140" t="str">
            <v>na</v>
          </cell>
          <cell r="Y140" t="str">
            <v>ok</v>
          </cell>
          <cell r="AA140">
            <v>1</v>
          </cell>
        </row>
        <row r="141">
          <cell r="C141">
            <v>0.66666666666666663</v>
          </cell>
          <cell r="E141">
            <v>1</v>
          </cell>
          <cell r="G141">
            <v>0.66666666666666663</v>
          </cell>
          <cell r="I141">
            <v>0.66666666666666663</v>
          </cell>
          <cell r="K141">
            <v>1</v>
          </cell>
          <cell r="M141">
            <v>1</v>
          </cell>
          <cell r="Q141">
            <v>0.81666666666666654</v>
          </cell>
          <cell r="T141" t="str">
            <v>DS</v>
          </cell>
          <cell r="W141" t="str">
            <v>GEN</v>
          </cell>
          <cell r="Y141" t="str">
            <v>ok</v>
          </cell>
          <cell r="AA141">
            <v>1</v>
          </cell>
        </row>
        <row r="142">
          <cell r="C142">
            <v>1</v>
          </cell>
          <cell r="E142">
            <v>1</v>
          </cell>
          <cell r="G142">
            <v>1</v>
          </cell>
          <cell r="I142">
            <v>1</v>
          </cell>
          <cell r="K142">
            <v>1</v>
          </cell>
          <cell r="M142">
            <v>1</v>
          </cell>
          <cell r="Q142">
            <v>1</v>
          </cell>
          <cell r="T142" t="str">
            <v>na</v>
          </cell>
          <cell r="W142" t="str">
            <v>na</v>
          </cell>
          <cell r="Y142" t="str">
            <v>ok</v>
          </cell>
          <cell r="AA142">
            <v>1</v>
          </cell>
        </row>
        <row r="143">
          <cell r="C143">
            <v>1</v>
          </cell>
          <cell r="E143">
            <v>1</v>
          </cell>
          <cell r="G143">
            <v>1</v>
          </cell>
          <cell r="I143">
            <v>1</v>
          </cell>
          <cell r="K143">
            <v>1</v>
          </cell>
          <cell r="M143">
            <v>1</v>
          </cell>
          <cell r="Q143">
            <v>1</v>
          </cell>
          <cell r="T143" t="str">
            <v>DS</v>
          </cell>
          <cell r="W143" t="str">
            <v>GEN</v>
          </cell>
          <cell r="Y143" t="str">
            <v>ok</v>
          </cell>
          <cell r="AA143">
            <v>1</v>
          </cell>
        </row>
        <row r="144">
          <cell r="C144">
            <v>1</v>
          </cell>
          <cell r="E144">
            <v>1</v>
          </cell>
          <cell r="G144">
            <v>1</v>
          </cell>
          <cell r="I144">
            <v>1</v>
          </cell>
          <cell r="K144">
            <v>1</v>
          </cell>
          <cell r="M144">
            <v>1</v>
          </cell>
          <cell r="Q144">
            <v>1</v>
          </cell>
          <cell r="T144" t="str">
            <v>na</v>
          </cell>
          <cell r="W144" t="str">
            <v>na</v>
          </cell>
          <cell r="Y144" t="str">
            <v>ok</v>
          </cell>
          <cell r="AA144">
            <v>1</v>
          </cell>
        </row>
        <row r="145">
          <cell r="C145">
            <v>1</v>
          </cell>
          <cell r="E145">
            <v>1</v>
          </cell>
          <cell r="G145">
            <v>0.66666666666666663</v>
          </cell>
          <cell r="I145">
            <v>1</v>
          </cell>
          <cell r="K145">
            <v>1</v>
          </cell>
          <cell r="M145">
            <v>1</v>
          </cell>
          <cell r="Q145">
            <v>0.95</v>
          </cell>
          <cell r="T145" t="str">
            <v>na</v>
          </cell>
          <cell r="W145" t="str">
            <v>na</v>
          </cell>
          <cell r="Y145" t="str">
            <v>ok</v>
          </cell>
          <cell r="AA145">
            <v>1</v>
          </cell>
        </row>
        <row r="146">
          <cell r="C146">
            <v>1</v>
          </cell>
          <cell r="E146">
            <v>1</v>
          </cell>
          <cell r="G146">
            <v>1</v>
          </cell>
          <cell r="I146">
            <v>1</v>
          </cell>
          <cell r="K146">
            <v>1</v>
          </cell>
          <cell r="M146">
            <v>1</v>
          </cell>
          <cell r="Q146">
            <v>1</v>
          </cell>
          <cell r="T146" t="str">
            <v>na</v>
          </cell>
          <cell r="W146" t="str">
            <v>na</v>
          </cell>
          <cell r="Y146" t="str">
            <v>ok</v>
          </cell>
          <cell r="AA146">
            <v>1</v>
          </cell>
        </row>
        <row r="147">
          <cell r="C147">
            <v>1</v>
          </cell>
          <cell r="E147">
            <v>1</v>
          </cell>
          <cell r="G147">
            <v>1</v>
          </cell>
          <cell r="I147">
            <v>1</v>
          </cell>
          <cell r="K147">
            <v>1</v>
          </cell>
          <cell r="M147">
            <v>1</v>
          </cell>
          <cell r="Q147">
            <v>1</v>
          </cell>
          <cell r="T147" t="str">
            <v>na</v>
          </cell>
          <cell r="W147" t="str">
            <v>na</v>
          </cell>
          <cell r="Y147" t="str">
            <v>ok</v>
          </cell>
          <cell r="AA147">
            <v>1</v>
          </cell>
        </row>
        <row r="148">
          <cell r="C148">
            <v>1</v>
          </cell>
          <cell r="E148">
            <v>0.66666666666666663</v>
          </cell>
          <cell r="G148">
            <v>0.66666666666666663</v>
          </cell>
          <cell r="I148">
            <v>0.66666666666666663</v>
          </cell>
          <cell r="K148">
            <v>1</v>
          </cell>
          <cell r="M148">
            <v>1</v>
          </cell>
          <cell r="Q148">
            <v>0.8</v>
          </cell>
          <cell r="T148" t="str">
            <v>na</v>
          </cell>
          <cell r="W148" t="str">
            <v>na</v>
          </cell>
          <cell r="Y148" t="str">
            <v>ok</v>
          </cell>
          <cell r="AA148">
            <v>1</v>
          </cell>
        </row>
        <row r="149">
          <cell r="C149">
            <v>1</v>
          </cell>
          <cell r="E149">
            <v>1</v>
          </cell>
          <cell r="G149" t="str">
            <v/>
          </cell>
          <cell r="I149">
            <v>1</v>
          </cell>
          <cell r="K149" t="str">
            <v/>
          </cell>
          <cell r="M149" t="str">
            <v/>
          </cell>
          <cell r="Q149">
            <v>1</v>
          </cell>
          <cell r="T149" t="str">
            <v>DS</v>
          </cell>
          <cell r="W149" t="str">
            <v>GEN</v>
          </cell>
          <cell r="Y149" t="str">
            <v>ok</v>
          </cell>
          <cell r="AA149">
            <v>1</v>
          </cell>
        </row>
        <row r="150">
          <cell r="C150">
            <v>1</v>
          </cell>
          <cell r="E150">
            <v>1</v>
          </cell>
          <cell r="G150">
            <v>1</v>
          </cell>
          <cell r="I150">
            <v>1</v>
          </cell>
          <cell r="K150">
            <v>1</v>
          </cell>
          <cell r="M150">
            <v>1</v>
          </cell>
          <cell r="Q150">
            <v>1</v>
          </cell>
          <cell r="T150" t="str">
            <v>DS</v>
          </cell>
          <cell r="W150" t="str">
            <v>GEN</v>
          </cell>
          <cell r="Y150" t="str">
            <v>ok</v>
          </cell>
          <cell r="AA150">
            <v>1</v>
          </cell>
        </row>
        <row r="151">
          <cell r="C151">
            <v>1</v>
          </cell>
          <cell r="E151">
            <v>1</v>
          </cell>
          <cell r="G151">
            <v>1</v>
          </cell>
          <cell r="I151">
            <v>1</v>
          </cell>
          <cell r="K151">
            <v>1</v>
          </cell>
          <cell r="M151">
            <v>1</v>
          </cell>
          <cell r="Q151">
            <v>1</v>
          </cell>
          <cell r="T151" t="str">
            <v>na</v>
          </cell>
          <cell r="W151" t="str">
            <v>na</v>
          </cell>
          <cell r="Y151" t="str">
            <v>ok</v>
          </cell>
          <cell r="AA151">
            <v>1</v>
          </cell>
        </row>
        <row r="152">
          <cell r="C152">
            <v>1</v>
          </cell>
          <cell r="E152">
            <v>1</v>
          </cell>
          <cell r="G152">
            <v>1</v>
          </cell>
          <cell r="I152">
            <v>1</v>
          </cell>
          <cell r="K152">
            <v>1</v>
          </cell>
          <cell r="M152">
            <v>1</v>
          </cell>
          <cell r="Q152">
            <v>1</v>
          </cell>
          <cell r="T152" t="str">
            <v>DS</v>
          </cell>
          <cell r="W152" t="str">
            <v>GEN</v>
          </cell>
          <cell r="Y152" t="str">
            <v>ok</v>
          </cell>
          <cell r="AA152">
            <v>1</v>
          </cell>
        </row>
        <row r="153">
          <cell r="C153">
            <v>1</v>
          </cell>
          <cell r="E153">
            <v>1</v>
          </cell>
          <cell r="G153">
            <v>1</v>
          </cell>
          <cell r="I153">
            <v>1</v>
          </cell>
          <cell r="K153">
            <v>1</v>
          </cell>
          <cell r="M153">
            <v>1</v>
          </cell>
          <cell r="Q153">
            <v>1</v>
          </cell>
          <cell r="T153" t="str">
            <v>na</v>
          </cell>
          <cell r="W153" t="str">
            <v>na</v>
          </cell>
          <cell r="Y153" t="str">
            <v>ok</v>
          </cell>
          <cell r="AA153">
            <v>1</v>
          </cell>
        </row>
        <row r="154">
          <cell r="C154">
            <v>1</v>
          </cell>
          <cell r="E154">
            <v>1</v>
          </cell>
          <cell r="G154">
            <v>1</v>
          </cell>
          <cell r="I154">
            <v>1</v>
          </cell>
          <cell r="K154">
            <v>1</v>
          </cell>
          <cell r="M154">
            <v>1</v>
          </cell>
          <cell r="Q154">
            <v>1</v>
          </cell>
          <cell r="T154" t="str">
            <v>na</v>
          </cell>
          <cell r="W154" t="str">
            <v>na</v>
          </cell>
          <cell r="Y154" t="str">
            <v>ok</v>
          </cell>
          <cell r="AA154">
            <v>1</v>
          </cell>
        </row>
        <row r="155">
          <cell r="C155">
            <v>1</v>
          </cell>
          <cell r="E155">
            <v>1</v>
          </cell>
          <cell r="G155">
            <v>0.66666666666666663</v>
          </cell>
          <cell r="I155">
            <v>1</v>
          </cell>
          <cell r="K155">
            <v>1</v>
          </cell>
          <cell r="M155">
            <v>1</v>
          </cell>
          <cell r="Q155">
            <v>0.95</v>
          </cell>
          <cell r="T155" t="str">
            <v>na</v>
          </cell>
          <cell r="W155" t="str">
            <v>na</v>
          </cell>
          <cell r="Y155" t="str">
            <v>ok</v>
          </cell>
          <cell r="AA155">
            <v>1</v>
          </cell>
        </row>
        <row r="156">
          <cell r="C156" t="str">
            <v/>
          </cell>
          <cell r="E156">
            <v>1</v>
          </cell>
          <cell r="G156">
            <v>1</v>
          </cell>
          <cell r="I156">
            <v>1</v>
          </cell>
          <cell r="K156">
            <v>1</v>
          </cell>
          <cell r="M156">
            <v>1</v>
          </cell>
          <cell r="Q156">
            <v>1</v>
          </cell>
          <cell r="T156" t="str">
            <v>na</v>
          </cell>
          <cell r="W156" t="str">
            <v>na</v>
          </cell>
          <cell r="Y156" t="str">
            <v>ok</v>
          </cell>
          <cell r="AA156">
            <v>1</v>
          </cell>
        </row>
        <row r="157">
          <cell r="C157">
            <v>0.66666666666666663</v>
          </cell>
          <cell r="E157">
            <v>1</v>
          </cell>
          <cell r="G157">
            <v>1</v>
          </cell>
          <cell r="I157">
            <v>1</v>
          </cell>
          <cell r="K157">
            <v>1</v>
          </cell>
          <cell r="M157">
            <v>1</v>
          </cell>
          <cell r="Q157">
            <v>0.96666666666666656</v>
          </cell>
          <cell r="T157" t="str">
            <v>na</v>
          </cell>
          <cell r="W157" t="str">
            <v>na</v>
          </cell>
          <cell r="Y157" t="str">
            <v>ok</v>
          </cell>
          <cell r="AA157">
            <v>1</v>
          </cell>
        </row>
        <row r="158">
          <cell r="C158">
            <v>0.66666666666666663</v>
          </cell>
          <cell r="E158">
            <v>1</v>
          </cell>
          <cell r="G158">
            <v>0.66666666666666663</v>
          </cell>
          <cell r="I158">
            <v>1</v>
          </cell>
          <cell r="K158">
            <v>1</v>
          </cell>
          <cell r="M158">
            <v>1</v>
          </cell>
          <cell r="Q158">
            <v>0.91666666666666652</v>
          </cell>
          <cell r="T158" t="str">
            <v>DS</v>
          </cell>
          <cell r="W158" t="str">
            <v>GEN</v>
          </cell>
          <cell r="Y158" t="str">
            <v>ok</v>
          </cell>
          <cell r="AA158">
            <v>1</v>
          </cell>
        </row>
        <row r="159">
          <cell r="C159">
            <v>1</v>
          </cell>
          <cell r="E159">
            <v>1</v>
          </cell>
          <cell r="G159">
            <v>1</v>
          </cell>
          <cell r="I159">
            <v>1</v>
          </cell>
          <cell r="K159">
            <v>1</v>
          </cell>
          <cell r="M159">
            <v>1</v>
          </cell>
          <cell r="Q159">
            <v>1</v>
          </cell>
          <cell r="T159" t="str">
            <v>na</v>
          </cell>
          <cell r="W159" t="str">
            <v>na</v>
          </cell>
          <cell r="Y159" t="str">
            <v>ok</v>
          </cell>
          <cell r="AA159">
            <v>1</v>
          </cell>
        </row>
        <row r="160">
          <cell r="C160">
            <v>1</v>
          </cell>
          <cell r="E160">
            <v>1</v>
          </cell>
          <cell r="G160">
            <v>0.66666666666666663</v>
          </cell>
          <cell r="I160">
            <v>1</v>
          </cell>
          <cell r="K160">
            <v>1</v>
          </cell>
          <cell r="M160">
            <v>1</v>
          </cell>
          <cell r="Q160">
            <v>0.95</v>
          </cell>
          <cell r="T160" t="str">
            <v>DS</v>
          </cell>
          <cell r="W160" t="str">
            <v>GEN</v>
          </cell>
          <cell r="Y160" t="str">
            <v>ok</v>
          </cell>
          <cell r="AA160">
            <v>1</v>
          </cell>
        </row>
        <row r="161">
          <cell r="C161">
            <v>1</v>
          </cell>
          <cell r="E161">
            <v>1</v>
          </cell>
          <cell r="G161">
            <v>1</v>
          </cell>
          <cell r="I161">
            <v>1</v>
          </cell>
          <cell r="K161">
            <v>1</v>
          </cell>
          <cell r="M161">
            <v>1</v>
          </cell>
          <cell r="Q161">
            <v>1</v>
          </cell>
          <cell r="T161" t="str">
            <v>DS</v>
          </cell>
          <cell r="W161" t="str">
            <v>GEN</v>
          </cell>
          <cell r="Y161" t="str">
            <v>ok</v>
          </cell>
          <cell r="AA161">
            <v>1</v>
          </cell>
        </row>
        <row r="162">
          <cell r="C162">
            <v>1</v>
          </cell>
          <cell r="E162">
            <v>1</v>
          </cell>
          <cell r="G162">
            <v>1</v>
          </cell>
          <cell r="I162">
            <v>1</v>
          </cell>
          <cell r="K162">
            <v>1</v>
          </cell>
          <cell r="M162">
            <v>1</v>
          </cell>
          <cell r="Q162">
            <v>1</v>
          </cell>
          <cell r="T162" t="str">
            <v>DS</v>
          </cell>
          <cell r="W162" t="str">
            <v>GEN</v>
          </cell>
          <cell r="Y162" t="str">
            <v>ok</v>
          </cell>
          <cell r="AA162">
            <v>1</v>
          </cell>
        </row>
        <row r="163">
          <cell r="C163">
            <v>1</v>
          </cell>
          <cell r="E163">
            <v>1</v>
          </cell>
          <cell r="G163">
            <v>1</v>
          </cell>
          <cell r="I163">
            <v>1</v>
          </cell>
          <cell r="K163">
            <v>1</v>
          </cell>
          <cell r="M163">
            <v>1</v>
          </cell>
          <cell r="Q163">
            <v>1</v>
          </cell>
          <cell r="T163" t="str">
            <v>DS</v>
          </cell>
          <cell r="W163" t="str">
            <v>GEN</v>
          </cell>
          <cell r="Y163" t="str">
            <v>ok</v>
          </cell>
          <cell r="AA163">
            <v>1</v>
          </cell>
        </row>
        <row r="164">
          <cell r="C164">
            <v>1</v>
          </cell>
          <cell r="E164">
            <v>1</v>
          </cell>
          <cell r="G164">
            <v>1</v>
          </cell>
          <cell r="I164">
            <v>1</v>
          </cell>
          <cell r="K164">
            <v>1</v>
          </cell>
          <cell r="M164">
            <v>1</v>
          </cell>
          <cell r="Q164">
            <v>1</v>
          </cell>
          <cell r="T164" t="str">
            <v>DS</v>
          </cell>
          <cell r="W164" t="str">
            <v>GEN</v>
          </cell>
          <cell r="Y164" t="str">
            <v>ok</v>
          </cell>
          <cell r="AA164">
            <v>1</v>
          </cell>
        </row>
        <row r="165">
          <cell r="C165">
            <v>0.66666666666666663</v>
          </cell>
          <cell r="E165">
            <v>1</v>
          </cell>
          <cell r="G165">
            <v>1</v>
          </cell>
          <cell r="I165">
            <v>1</v>
          </cell>
          <cell r="K165">
            <v>1</v>
          </cell>
          <cell r="M165">
            <v>1</v>
          </cell>
          <cell r="Q165">
            <v>0.96666666666666656</v>
          </cell>
          <cell r="T165" t="str">
            <v>DS</v>
          </cell>
          <cell r="W165" t="str">
            <v>GEN</v>
          </cell>
          <cell r="Y165" t="str">
            <v>ok</v>
          </cell>
          <cell r="AA165">
            <v>1</v>
          </cell>
        </row>
        <row r="166">
          <cell r="C166">
            <v>0.66666666666666663</v>
          </cell>
          <cell r="E166">
            <v>0.66666666666666663</v>
          </cell>
          <cell r="G166">
            <v>1</v>
          </cell>
          <cell r="I166">
            <v>1</v>
          </cell>
          <cell r="K166">
            <v>0.66666666666666663</v>
          </cell>
          <cell r="M166">
            <v>1</v>
          </cell>
          <cell r="Q166">
            <v>0.86666666666666659</v>
          </cell>
          <cell r="T166" t="str">
            <v>DS</v>
          </cell>
          <cell r="W166" t="str">
            <v>GEN</v>
          </cell>
          <cell r="Y166" t="str">
            <v>ok</v>
          </cell>
          <cell r="AA166">
            <v>1</v>
          </cell>
        </row>
        <row r="167">
          <cell r="C167">
            <v>1</v>
          </cell>
          <cell r="E167">
            <v>1</v>
          </cell>
          <cell r="G167">
            <v>1</v>
          </cell>
          <cell r="I167">
            <v>1</v>
          </cell>
          <cell r="K167">
            <v>1</v>
          </cell>
          <cell r="M167">
            <v>1</v>
          </cell>
          <cell r="Q167">
            <v>1</v>
          </cell>
          <cell r="T167" t="str">
            <v>DS</v>
          </cell>
          <cell r="W167" t="str">
            <v>GEN</v>
          </cell>
          <cell r="Y167" t="str">
            <v>ok</v>
          </cell>
          <cell r="AA167">
            <v>1</v>
          </cell>
        </row>
        <row r="168">
          <cell r="C168">
            <v>1</v>
          </cell>
          <cell r="E168">
            <v>0.66666666666666663</v>
          </cell>
          <cell r="G168">
            <v>0.33333333333333331</v>
          </cell>
          <cell r="I168">
            <v>1</v>
          </cell>
          <cell r="K168" t="str">
            <v/>
          </cell>
          <cell r="M168">
            <v>0.33333333333333331</v>
          </cell>
          <cell r="Q168">
            <v>0.70588235294117652</v>
          </cell>
          <cell r="T168" t="str">
            <v>DS</v>
          </cell>
          <cell r="W168" t="str">
            <v>GEN</v>
          </cell>
          <cell r="Y168" t="str">
            <v>ok</v>
          </cell>
          <cell r="AA168">
            <v>1</v>
          </cell>
        </row>
        <row r="169">
          <cell r="C169">
            <v>1</v>
          </cell>
          <cell r="E169">
            <v>1</v>
          </cell>
          <cell r="G169">
            <v>1</v>
          </cell>
          <cell r="I169">
            <v>0.66666666666666663</v>
          </cell>
          <cell r="K169">
            <v>0.66666666666666663</v>
          </cell>
          <cell r="M169">
            <v>0.33333333333333331</v>
          </cell>
          <cell r="Q169">
            <v>0.75</v>
          </cell>
          <cell r="T169" t="str">
            <v>na</v>
          </cell>
          <cell r="W169" t="str">
            <v>na</v>
          </cell>
          <cell r="Y169" t="str">
            <v>ok</v>
          </cell>
          <cell r="AA169">
            <v>1</v>
          </cell>
        </row>
        <row r="170">
          <cell r="C170">
            <v>1</v>
          </cell>
          <cell r="E170">
            <v>1</v>
          </cell>
          <cell r="G170">
            <v>0.66666666666666663</v>
          </cell>
          <cell r="I170">
            <v>1</v>
          </cell>
          <cell r="K170">
            <v>1</v>
          </cell>
          <cell r="M170">
            <v>1</v>
          </cell>
          <cell r="Q170">
            <v>0.95</v>
          </cell>
          <cell r="T170" t="str">
            <v>na</v>
          </cell>
          <cell r="W170" t="str">
            <v>na</v>
          </cell>
          <cell r="Y170" t="str">
            <v>ok</v>
          </cell>
          <cell r="AA170">
            <v>1</v>
          </cell>
        </row>
        <row r="171">
          <cell r="C171">
            <v>0.66666666666666663</v>
          </cell>
          <cell r="E171">
            <v>0.66666666666666663</v>
          </cell>
          <cell r="G171">
            <v>0.66666666666666663</v>
          </cell>
          <cell r="I171">
            <v>1</v>
          </cell>
          <cell r="K171">
            <v>1</v>
          </cell>
          <cell r="M171">
            <v>1</v>
          </cell>
          <cell r="Q171">
            <v>0.86666666666666659</v>
          </cell>
          <cell r="T171" t="str">
            <v>na</v>
          </cell>
          <cell r="W171" t="str">
            <v>na</v>
          </cell>
          <cell r="Y171" t="str">
            <v>ok</v>
          </cell>
          <cell r="AA171">
            <v>1</v>
          </cell>
        </row>
        <row r="172">
          <cell r="C172">
            <v>0.66666666666666663</v>
          </cell>
          <cell r="E172">
            <v>0.66666666666666663</v>
          </cell>
          <cell r="G172">
            <v>0.66666666666666663</v>
          </cell>
          <cell r="I172">
            <v>1</v>
          </cell>
          <cell r="K172">
            <v>1</v>
          </cell>
          <cell r="M172">
            <v>1</v>
          </cell>
          <cell r="Q172">
            <v>0.86666666666666659</v>
          </cell>
          <cell r="T172" t="str">
            <v>na</v>
          </cell>
          <cell r="W172" t="str">
            <v>na</v>
          </cell>
          <cell r="Y172" t="str">
            <v>ok</v>
          </cell>
          <cell r="AA172">
            <v>1</v>
          </cell>
        </row>
        <row r="173">
          <cell r="C173">
            <v>1</v>
          </cell>
          <cell r="E173">
            <v>1</v>
          </cell>
          <cell r="G173">
            <v>1</v>
          </cell>
          <cell r="I173">
            <v>1</v>
          </cell>
          <cell r="K173">
            <v>0.66666666666666663</v>
          </cell>
          <cell r="M173">
            <v>1</v>
          </cell>
          <cell r="Q173">
            <v>0.95</v>
          </cell>
          <cell r="T173" t="str">
            <v>na</v>
          </cell>
          <cell r="W173" t="str">
            <v>na</v>
          </cell>
          <cell r="Y173" t="str">
            <v>ok</v>
          </cell>
          <cell r="AA173">
            <v>1</v>
          </cell>
        </row>
        <row r="174">
          <cell r="C174">
            <v>1</v>
          </cell>
          <cell r="E174">
            <v>1</v>
          </cell>
          <cell r="G174">
            <v>1</v>
          </cell>
          <cell r="I174">
            <v>1</v>
          </cell>
          <cell r="K174">
            <v>1</v>
          </cell>
          <cell r="M174">
            <v>1</v>
          </cell>
          <cell r="Q174">
            <v>1</v>
          </cell>
          <cell r="T174" t="str">
            <v>HP</v>
          </cell>
          <cell r="W174" t="str">
            <v>GEN</v>
          </cell>
          <cell r="Y174" t="str">
            <v>ok</v>
          </cell>
          <cell r="AA174">
            <v>1</v>
          </cell>
        </row>
        <row r="175">
          <cell r="C175">
            <v>1</v>
          </cell>
          <cell r="E175">
            <v>1</v>
          </cell>
          <cell r="G175">
            <v>0.66666666666666663</v>
          </cell>
          <cell r="I175">
            <v>1</v>
          </cell>
          <cell r="K175" t="str">
            <v/>
          </cell>
          <cell r="M175" t="str">
            <v/>
          </cell>
          <cell r="Q175">
            <v>0.9285714285714286</v>
          </cell>
          <cell r="T175" t="str">
            <v>HP</v>
          </cell>
          <cell r="W175" t="str">
            <v>MS</v>
          </cell>
          <cell r="Y175" t="str">
            <v>ok</v>
          </cell>
          <cell r="AA175">
            <v>1</v>
          </cell>
        </row>
        <row r="176">
          <cell r="C176">
            <v>1</v>
          </cell>
          <cell r="E176">
            <v>1</v>
          </cell>
          <cell r="G176">
            <v>1</v>
          </cell>
          <cell r="I176">
            <v>1</v>
          </cell>
          <cell r="K176">
            <v>1</v>
          </cell>
          <cell r="M176">
            <v>1</v>
          </cell>
          <cell r="Q176">
            <v>1</v>
          </cell>
          <cell r="T176" t="str">
            <v>HP</v>
          </cell>
          <cell r="W176" t="str">
            <v>AIR</v>
          </cell>
          <cell r="Y176" t="str">
            <v>ok</v>
          </cell>
          <cell r="AA176">
            <v>1</v>
          </cell>
        </row>
        <row r="177">
          <cell r="C177" t="str">
            <v/>
          </cell>
          <cell r="E177" t="str">
            <v/>
          </cell>
          <cell r="G177" t="str">
            <v/>
          </cell>
          <cell r="I177">
            <v>0.33333333333333331</v>
          </cell>
          <cell r="K177" t="str">
            <v/>
          </cell>
          <cell r="M177" t="str">
            <v/>
          </cell>
          <cell r="Q177">
            <v>0.33333333333333331</v>
          </cell>
          <cell r="T177" t="str">
            <v>na</v>
          </cell>
          <cell r="W177" t="str">
            <v>na</v>
          </cell>
          <cell r="Y177" t="str">
            <v>ok</v>
          </cell>
          <cell r="AA177">
            <v>1</v>
          </cell>
        </row>
        <row r="178">
          <cell r="C178">
            <v>1</v>
          </cell>
          <cell r="E178">
            <v>1</v>
          </cell>
          <cell r="G178">
            <v>0.66666666666666663</v>
          </cell>
          <cell r="I178">
            <v>1</v>
          </cell>
          <cell r="K178">
            <v>1</v>
          </cell>
          <cell r="M178">
            <v>1</v>
          </cell>
          <cell r="Q178">
            <v>0.95</v>
          </cell>
          <cell r="T178" t="str">
            <v>na</v>
          </cell>
          <cell r="W178" t="str">
            <v>na</v>
          </cell>
          <cell r="Y178" t="str">
            <v>ok</v>
          </cell>
          <cell r="AA178">
            <v>1</v>
          </cell>
        </row>
        <row r="179">
          <cell r="C179">
            <v>1</v>
          </cell>
          <cell r="E179">
            <v>1</v>
          </cell>
          <cell r="G179">
            <v>1</v>
          </cell>
          <cell r="I179">
            <v>1</v>
          </cell>
          <cell r="K179">
            <v>1</v>
          </cell>
          <cell r="M179">
            <v>1</v>
          </cell>
          <cell r="Q179">
            <v>1</v>
          </cell>
          <cell r="T179" t="str">
            <v>HP</v>
          </cell>
          <cell r="W179" t="str">
            <v>AIR</v>
          </cell>
          <cell r="Y179" t="str">
            <v>ok</v>
          </cell>
          <cell r="AA179">
            <v>1</v>
          </cell>
        </row>
        <row r="180">
          <cell r="C180">
            <v>1</v>
          </cell>
          <cell r="E180">
            <v>1</v>
          </cell>
          <cell r="G180" t="str">
            <v/>
          </cell>
          <cell r="I180">
            <v>1</v>
          </cell>
          <cell r="K180" t="str">
            <v/>
          </cell>
          <cell r="M180" t="str">
            <v/>
          </cell>
          <cell r="Q180">
            <v>1</v>
          </cell>
          <cell r="T180" t="str">
            <v>na</v>
          </cell>
          <cell r="W180" t="str">
            <v>na</v>
          </cell>
          <cell r="Y180" t="str">
            <v>ok</v>
          </cell>
          <cell r="AA180">
            <v>1</v>
          </cell>
        </row>
        <row r="181">
          <cell r="C181" t="str">
            <v/>
          </cell>
          <cell r="E181" t="str">
            <v/>
          </cell>
          <cell r="G181" t="str">
            <v/>
          </cell>
          <cell r="I181" t="str">
            <v/>
          </cell>
          <cell r="K181">
            <v>1</v>
          </cell>
          <cell r="M181">
            <v>1</v>
          </cell>
          <cell r="Q181">
            <v>1</v>
          </cell>
          <cell r="T181" t="str">
            <v>na</v>
          </cell>
          <cell r="W181" t="str">
            <v>na</v>
          </cell>
          <cell r="Y181" t="str">
            <v>ok</v>
          </cell>
          <cell r="AA181">
            <v>1</v>
          </cell>
        </row>
        <row r="182">
          <cell r="C182">
            <v>1</v>
          </cell>
          <cell r="E182">
            <v>1</v>
          </cell>
          <cell r="G182">
            <v>1</v>
          </cell>
          <cell r="I182">
            <v>1</v>
          </cell>
          <cell r="K182">
            <v>1</v>
          </cell>
          <cell r="M182">
            <v>1</v>
          </cell>
          <cell r="Q182">
            <v>1</v>
          </cell>
          <cell r="T182" t="str">
            <v>HP</v>
          </cell>
          <cell r="W182" t="str">
            <v>AIR</v>
          </cell>
          <cell r="Y182" t="str">
            <v>ok</v>
          </cell>
          <cell r="AA182">
            <v>1</v>
          </cell>
        </row>
        <row r="183">
          <cell r="C183">
            <v>1</v>
          </cell>
          <cell r="E183">
            <v>1</v>
          </cell>
          <cell r="G183">
            <v>1</v>
          </cell>
          <cell r="I183">
            <v>1</v>
          </cell>
          <cell r="K183">
            <v>1</v>
          </cell>
          <cell r="M183">
            <v>1</v>
          </cell>
          <cell r="Q183">
            <v>1</v>
          </cell>
          <cell r="T183" t="str">
            <v>HP</v>
          </cell>
          <cell r="W183" t="str">
            <v>GEN</v>
          </cell>
          <cell r="Y183" t="str">
            <v>ok</v>
          </cell>
          <cell r="AA183">
            <v>1</v>
          </cell>
        </row>
        <row r="184">
          <cell r="C184">
            <v>1</v>
          </cell>
          <cell r="E184">
            <v>1</v>
          </cell>
          <cell r="G184">
            <v>1</v>
          </cell>
          <cell r="I184">
            <v>1</v>
          </cell>
          <cell r="K184">
            <v>1</v>
          </cell>
          <cell r="M184">
            <v>1</v>
          </cell>
          <cell r="Q184">
            <v>1</v>
          </cell>
          <cell r="T184" t="str">
            <v>na</v>
          </cell>
          <cell r="W184" t="str">
            <v>na</v>
          </cell>
          <cell r="Y184" t="str">
            <v>ok</v>
          </cell>
          <cell r="AA184">
            <v>1</v>
          </cell>
        </row>
        <row r="185">
          <cell r="C185">
            <v>1</v>
          </cell>
          <cell r="E185">
            <v>1</v>
          </cell>
          <cell r="G185" t="str">
            <v/>
          </cell>
          <cell r="I185" t="str">
            <v/>
          </cell>
          <cell r="K185" t="str">
            <v/>
          </cell>
          <cell r="M185" t="str">
            <v/>
          </cell>
          <cell r="Q185">
            <v>1</v>
          </cell>
          <cell r="T185" t="str">
            <v>HP</v>
          </cell>
          <cell r="W185" t="str">
            <v>GEN</v>
          </cell>
          <cell r="Y185" t="str">
            <v>ok</v>
          </cell>
          <cell r="AA185">
            <v>1</v>
          </cell>
        </row>
        <row r="186">
          <cell r="C186">
            <v>1</v>
          </cell>
          <cell r="E186">
            <v>1</v>
          </cell>
          <cell r="G186">
            <v>1</v>
          </cell>
          <cell r="I186">
            <v>1</v>
          </cell>
          <cell r="K186">
            <v>1</v>
          </cell>
          <cell r="M186">
            <v>1</v>
          </cell>
          <cell r="Q186">
            <v>1</v>
          </cell>
          <cell r="T186" t="str">
            <v>na</v>
          </cell>
          <cell r="W186" t="str">
            <v>na</v>
          </cell>
          <cell r="Y186" t="str">
            <v>ok</v>
          </cell>
          <cell r="AA186">
            <v>1</v>
          </cell>
        </row>
        <row r="187">
          <cell r="C187">
            <v>1</v>
          </cell>
          <cell r="E187">
            <v>1</v>
          </cell>
          <cell r="G187">
            <v>1</v>
          </cell>
          <cell r="I187">
            <v>1</v>
          </cell>
          <cell r="K187">
            <v>1</v>
          </cell>
          <cell r="M187">
            <v>1</v>
          </cell>
          <cell r="Q187">
            <v>1</v>
          </cell>
          <cell r="T187" t="str">
            <v>na</v>
          </cell>
          <cell r="W187" t="str">
            <v>na</v>
          </cell>
          <cell r="Y187" t="str">
            <v>ok</v>
          </cell>
          <cell r="AA187">
            <v>1</v>
          </cell>
        </row>
        <row r="188">
          <cell r="C188">
            <v>1</v>
          </cell>
          <cell r="E188">
            <v>1</v>
          </cell>
          <cell r="G188">
            <v>1</v>
          </cell>
          <cell r="I188">
            <v>1</v>
          </cell>
          <cell r="K188">
            <v>1</v>
          </cell>
          <cell r="M188">
            <v>1</v>
          </cell>
          <cell r="Q188">
            <v>1</v>
          </cell>
          <cell r="T188" t="str">
            <v>na</v>
          </cell>
          <cell r="W188" t="str">
            <v>na</v>
          </cell>
          <cell r="Y188" t="str">
            <v>ok</v>
          </cell>
          <cell r="AA188">
            <v>1</v>
          </cell>
        </row>
        <row r="189">
          <cell r="C189">
            <v>1</v>
          </cell>
          <cell r="E189">
            <v>1</v>
          </cell>
          <cell r="G189">
            <v>1</v>
          </cell>
          <cell r="I189">
            <v>1</v>
          </cell>
          <cell r="K189">
            <v>1</v>
          </cell>
          <cell r="M189">
            <v>1</v>
          </cell>
          <cell r="Q189">
            <v>1</v>
          </cell>
          <cell r="T189" t="str">
            <v>na</v>
          </cell>
          <cell r="W189" t="str">
            <v>na</v>
          </cell>
          <cell r="Y189" t="str">
            <v>ok</v>
          </cell>
          <cell r="AA189">
            <v>1</v>
          </cell>
        </row>
        <row r="190">
          <cell r="C190" t="str">
            <v/>
          </cell>
          <cell r="E190">
            <v>0.33333333333333331</v>
          </cell>
          <cell r="G190" t="str">
            <v/>
          </cell>
          <cell r="I190">
            <v>0.33333333333333331</v>
          </cell>
          <cell r="K190" t="str">
            <v/>
          </cell>
          <cell r="M190">
            <v>0.33333333333333331</v>
          </cell>
          <cell r="Q190">
            <v>0.33333333333333331</v>
          </cell>
          <cell r="T190" t="str">
            <v>HP</v>
          </cell>
          <cell r="W190" t="str">
            <v>AV</v>
          </cell>
          <cell r="Y190" t="str">
            <v>ok</v>
          </cell>
          <cell r="AA190">
            <v>1</v>
          </cell>
        </row>
        <row r="191">
          <cell r="C191">
            <v>1</v>
          </cell>
          <cell r="E191">
            <v>1</v>
          </cell>
          <cell r="G191">
            <v>1</v>
          </cell>
          <cell r="I191">
            <v>0.66666666666666663</v>
          </cell>
          <cell r="K191">
            <v>0.66666666666666663</v>
          </cell>
          <cell r="M191">
            <v>1</v>
          </cell>
          <cell r="Q191">
            <v>0.85</v>
          </cell>
          <cell r="T191" t="str">
            <v>na</v>
          </cell>
          <cell r="W191" t="str">
            <v>na</v>
          </cell>
          <cell r="Y191" t="str">
            <v>ok</v>
          </cell>
          <cell r="AA191">
            <v>1</v>
          </cell>
        </row>
        <row r="192">
          <cell r="C192">
            <v>1</v>
          </cell>
          <cell r="E192">
            <v>1</v>
          </cell>
          <cell r="G192">
            <v>1</v>
          </cell>
          <cell r="I192">
            <v>1</v>
          </cell>
          <cell r="K192">
            <v>1</v>
          </cell>
          <cell r="M192">
            <v>1</v>
          </cell>
          <cell r="Q192">
            <v>1</v>
          </cell>
          <cell r="T192" t="str">
            <v>na</v>
          </cell>
          <cell r="W192" t="str">
            <v>na</v>
          </cell>
          <cell r="Y192" t="str">
            <v>ok</v>
          </cell>
          <cell r="AA192">
            <v>1</v>
          </cell>
        </row>
        <row r="193">
          <cell r="C193">
            <v>1</v>
          </cell>
          <cell r="E193">
            <v>1</v>
          </cell>
          <cell r="G193">
            <v>1</v>
          </cell>
          <cell r="I193">
            <v>1</v>
          </cell>
          <cell r="K193">
            <v>1</v>
          </cell>
          <cell r="M193">
            <v>1</v>
          </cell>
          <cell r="Q193">
            <v>1</v>
          </cell>
          <cell r="T193" t="str">
            <v>na</v>
          </cell>
          <cell r="W193" t="str">
            <v>na</v>
          </cell>
          <cell r="Y193" t="str">
            <v>ok</v>
          </cell>
          <cell r="AA193">
            <v>1</v>
          </cell>
        </row>
        <row r="194">
          <cell r="C194">
            <v>1</v>
          </cell>
          <cell r="E194">
            <v>1</v>
          </cell>
          <cell r="G194">
            <v>0.66666666666666663</v>
          </cell>
          <cell r="I194">
            <v>0.66666666666666663</v>
          </cell>
          <cell r="K194">
            <v>0.66666666666666663</v>
          </cell>
          <cell r="M194">
            <v>1</v>
          </cell>
          <cell r="Q194">
            <v>0.8</v>
          </cell>
          <cell r="T194" t="str">
            <v>na</v>
          </cell>
          <cell r="W194" t="str">
            <v>na</v>
          </cell>
          <cell r="Y194" t="str">
            <v>ok</v>
          </cell>
          <cell r="AA194">
            <v>1</v>
          </cell>
        </row>
        <row r="195">
          <cell r="C195" t="str">
            <v/>
          </cell>
          <cell r="E195" t="str">
            <v/>
          </cell>
          <cell r="G195" t="str">
            <v/>
          </cell>
          <cell r="I195">
            <v>0.33333333333333331</v>
          </cell>
          <cell r="K195" t="str">
            <v/>
          </cell>
          <cell r="M195" t="str">
            <v/>
          </cell>
          <cell r="Q195">
            <v>0.33333333333333331</v>
          </cell>
          <cell r="T195" t="str">
            <v>na</v>
          </cell>
          <cell r="W195" t="str">
            <v>na</v>
          </cell>
          <cell r="Y195" t="str">
            <v>ok</v>
          </cell>
          <cell r="AA195">
            <v>1</v>
          </cell>
        </row>
        <row r="196">
          <cell r="C196">
            <v>0.66666666666666663</v>
          </cell>
          <cell r="E196">
            <v>1</v>
          </cell>
          <cell r="G196">
            <v>1</v>
          </cell>
          <cell r="I196">
            <v>1</v>
          </cell>
          <cell r="K196">
            <v>1</v>
          </cell>
          <cell r="M196">
            <v>1</v>
          </cell>
          <cell r="Q196">
            <v>0.96666666666666656</v>
          </cell>
          <cell r="T196" t="str">
            <v>na</v>
          </cell>
          <cell r="W196" t="str">
            <v>na</v>
          </cell>
          <cell r="Y196" t="str">
            <v>ok</v>
          </cell>
          <cell r="AA196">
            <v>1</v>
          </cell>
        </row>
        <row r="197">
          <cell r="C197">
            <v>1</v>
          </cell>
          <cell r="E197">
            <v>1</v>
          </cell>
          <cell r="G197" t="str">
            <v/>
          </cell>
          <cell r="I197" t="str">
            <v/>
          </cell>
          <cell r="K197">
            <v>1</v>
          </cell>
          <cell r="M197">
            <v>1</v>
          </cell>
          <cell r="Q197">
            <v>1</v>
          </cell>
          <cell r="T197" t="str">
            <v>DS</v>
          </cell>
          <cell r="W197" t="str">
            <v>GEN</v>
          </cell>
          <cell r="Y197" t="str">
            <v>ok</v>
          </cell>
          <cell r="AA197">
            <v>1</v>
          </cell>
        </row>
        <row r="198">
          <cell r="C198">
            <v>1</v>
          </cell>
          <cell r="E198">
            <v>1</v>
          </cell>
          <cell r="G198">
            <v>1</v>
          </cell>
          <cell r="I198">
            <v>1</v>
          </cell>
          <cell r="K198">
            <v>1</v>
          </cell>
          <cell r="M198">
            <v>1</v>
          </cell>
          <cell r="Q198">
            <v>1</v>
          </cell>
          <cell r="T198" t="str">
            <v>DS</v>
          </cell>
          <cell r="W198" t="str">
            <v>GEN</v>
          </cell>
          <cell r="Y198" t="str">
            <v>ok</v>
          </cell>
          <cell r="AA198">
            <v>1</v>
          </cell>
        </row>
        <row r="199">
          <cell r="C199">
            <v>1</v>
          </cell>
          <cell r="E199">
            <v>1</v>
          </cell>
          <cell r="G199">
            <v>1</v>
          </cell>
          <cell r="I199">
            <v>1</v>
          </cell>
          <cell r="K199">
            <v>1</v>
          </cell>
          <cell r="M199">
            <v>1</v>
          </cell>
          <cell r="Q199">
            <v>1</v>
          </cell>
          <cell r="T199" t="str">
            <v>na</v>
          </cell>
          <cell r="W199" t="str">
            <v>na</v>
          </cell>
          <cell r="Y199" t="str">
            <v>ok</v>
          </cell>
          <cell r="AA199">
            <v>1</v>
          </cell>
        </row>
        <row r="200">
          <cell r="C200">
            <v>1</v>
          </cell>
          <cell r="E200">
            <v>1</v>
          </cell>
          <cell r="G200">
            <v>1</v>
          </cell>
          <cell r="I200">
            <v>0.33333333333333331</v>
          </cell>
          <cell r="K200">
            <v>1</v>
          </cell>
          <cell r="M200">
            <v>1</v>
          </cell>
          <cell r="Q200">
            <v>0.8</v>
          </cell>
          <cell r="T200" t="str">
            <v>DS</v>
          </cell>
          <cell r="W200" t="str">
            <v>GEN</v>
          </cell>
          <cell r="Y200" t="str">
            <v>ok</v>
          </cell>
          <cell r="AA200">
            <v>1</v>
          </cell>
        </row>
        <row r="201">
          <cell r="C201">
            <v>0.66666666666666663</v>
          </cell>
          <cell r="E201">
            <v>1</v>
          </cell>
          <cell r="G201">
            <v>1</v>
          </cell>
          <cell r="I201">
            <v>0.66666666666666663</v>
          </cell>
          <cell r="K201">
            <v>1</v>
          </cell>
          <cell r="M201">
            <v>1</v>
          </cell>
          <cell r="Q201">
            <v>0.86666666666666659</v>
          </cell>
          <cell r="T201" t="str">
            <v>DS</v>
          </cell>
          <cell r="W201" t="str">
            <v>GEN</v>
          </cell>
          <cell r="Y201" t="str">
            <v>ok</v>
          </cell>
          <cell r="AA201">
            <v>1</v>
          </cell>
        </row>
        <row r="202">
          <cell r="C202">
            <v>1</v>
          </cell>
          <cell r="E202">
            <v>1</v>
          </cell>
          <cell r="G202">
            <v>0.66666666666666663</v>
          </cell>
          <cell r="I202">
            <v>1</v>
          </cell>
          <cell r="K202">
            <v>1</v>
          </cell>
          <cell r="M202">
            <v>1</v>
          </cell>
          <cell r="Q202">
            <v>0.95</v>
          </cell>
          <cell r="T202" t="str">
            <v>DS</v>
          </cell>
          <cell r="W202" t="str">
            <v>GEN</v>
          </cell>
          <cell r="Y202" t="str">
            <v>ok</v>
          </cell>
          <cell r="AA202">
            <v>1</v>
          </cell>
        </row>
        <row r="203">
          <cell r="C203">
            <v>1</v>
          </cell>
          <cell r="E203">
            <v>1</v>
          </cell>
          <cell r="G203">
            <v>1</v>
          </cell>
          <cell r="I203">
            <v>0.66666666666666663</v>
          </cell>
          <cell r="K203">
            <v>1</v>
          </cell>
          <cell r="M203">
            <v>1</v>
          </cell>
          <cell r="Q203">
            <v>0.9</v>
          </cell>
          <cell r="T203" t="str">
            <v>na</v>
          </cell>
          <cell r="W203" t="str">
            <v>na</v>
          </cell>
          <cell r="Y203" t="str">
            <v>ok</v>
          </cell>
          <cell r="AA203">
            <v>1</v>
          </cell>
        </row>
        <row r="204">
          <cell r="C204">
            <v>1</v>
          </cell>
          <cell r="E204">
            <v>1</v>
          </cell>
          <cell r="G204">
            <v>1</v>
          </cell>
          <cell r="I204">
            <v>1</v>
          </cell>
          <cell r="K204">
            <v>1</v>
          </cell>
          <cell r="M204">
            <v>1</v>
          </cell>
          <cell r="Q204">
            <v>1</v>
          </cell>
          <cell r="T204" t="str">
            <v>DS</v>
          </cell>
          <cell r="W204" t="str">
            <v>GEN</v>
          </cell>
          <cell r="Y204" t="str">
            <v>ok</v>
          </cell>
          <cell r="AA204">
            <v>1</v>
          </cell>
        </row>
        <row r="205">
          <cell r="C205">
            <v>1</v>
          </cell>
          <cell r="E205">
            <v>1</v>
          </cell>
          <cell r="G205">
            <v>1</v>
          </cell>
          <cell r="I205">
            <v>1</v>
          </cell>
          <cell r="K205">
            <v>1</v>
          </cell>
          <cell r="M205">
            <v>1</v>
          </cell>
          <cell r="Q205">
            <v>1</v>
          </cell>
          <cell r="T205" t="str">
            <v>na</v>
          </cell>
          <cell r="W205" t="str">
            <v>na</v>
          </cell>
          <cell r="Y205" t="str">
            <v>ok</v>
          </cell>
          <cell r="AA205">
            <v>1</v>
          </cell>
        </row>
        <row r="206">
          <cell r="C206">
            <v>1</v>
          </cell>
          <cell r="E206">
            <v>1</v>
          </cell>
          <cell r="G206">
            <v>1</v>
          </cell>
          <cell r="I206">
            <v>1</v>
          </cell>
          <cell r="K206">
            <v>1</v>
          </cell>
          <cell r="M206">
            <v>1</v>
          </cell>
          <cell r="Q206">
            <v>1</v>
          </cell>
          <cell r="T206" t="str">
            <v>DS</v>
          </cell>
          <cell r="W206" t="str">
            <v>GEN</v>
          </cell>
          <cell r="Y206" t="str">
            <v>ok</v>
          </cell>
          <cell r="AA206">
            <v>1</v>
          </cell>
        </row>
        <row r="207">
          <cell r="C207">
            <v>0.66666666666666663</v>
          </cell>
          <cell r="E207">
            <v>0.66666666666666663</v>
          </cell>
          <cell r="G207">
            <v>1</v>
          </cell>
          <cell r="I207">
            <v>0.66666666666666663</v>
          </cell>
          <cell r="K207">
            <v>1</v>
          </cell>
          <cell r="M207">
            <v>0.66666666666666663</v>
          </cell>
          <cell r="Q207">
            <v>0.76666666666666661</v>
          </cell>
          <cell r="T207" t="str">
            <v>na</v>
          </cell>
          <cell r="W207" t="str">
            <v>na</v>
          </cell>
          <cell r="Y207" t="str">
            <v>ok</v>
          </cell>
          <cell r="AA207">
            <v>1</v>
          </cell>
        </row>
        <row r="208">
          <cell r="C208">
            <v>1</v>
          </cell>
          <cell r="E208">
            <v>1</v>
          </cell>
          <cell r="G208">
            <v>1</v>
          </cell>
          <cell r="I208">
            <v>1</v>
          </cell>
          <cell r="K208">
            <v>1</v>
          </cell>
          <cell r="M208">
            <v>1</v>
          </cell>
          <cell r="Q208">
            <v>1</v>
          </cell>
          <cell r="T208" t="str">
            <v>na</v>
          </cell>
          <cell r="W208" t="str">
            <v>na</v>
          </cell>
          <cell r="Y208" t="str">
            <v>ok</v>
          </cell>
          <cell r="AA208">
            <v>1</v>
          </cell>
        </row>
        <row r="209">
          <cell r="C209">
            <v>1</v>
          </cell>
          <cell r="E209">
            <v>1</v>
          </cell>
          <cell r="G209">
            <v>1</v>
          </cell>
          <cell r="I209">
            <v>1</v>
          </cell>
          <cell r="K209">
            <v>1</v>
          </cell>
          <cell r="M209">
            <v>1</v>
          </cell>
          <cell r="Q209">
            <v>1</v>
          </cell>
          <cell r="T209" t="str">
            <v>na</v>
          </cell>
          <cell r="W209" t="str">
            <v>na</v>
          </cell>
          <cell r="Y209" t="str">
            <v>ok</v>
          </cell>
          <cell r="AA209">
            <v>1</v>
          </cell>
        </row>
        <row r="210">
          <cell r="C210">
            <v>1</v>
          </cell>
          <cell r="E210">
            <v>1</v>
          </cell>
          <cell r="G210">
            <v>0.66666666666666663</v>
          </cell>
          <cell r="I210">
            <v>1</v>
          </cell>
          <cell r="K210">
            <v>1</v>
          </cell>
          <cell r="M210">
            <v>1</v>
          </cell>
          <cell r="Q210">
            <v>0.95</v>
          </cell>
          <cell r="T210" t="str">
            <v>DS</v>
          </cell>
          <cell r="W210" t="str">
            <v>GEN</v>
          </cell>
          <cell r="Y210" t="str">
            <v>ok</v>
          </cell>
          <cell r="AA210">
            <v>1</v>
          </cell>
        </row>
        <row r="211">
          <cell r="C211">
            <v>1</v>
          </cell>
          <cell r="E211">
            <v>1</v>
          </cell>
          <cell r="G211">
            <v>0.66666666666666663</v>
          </cell>
          <cell r="I211">
            <v>1</v>
          </cell>
          <cell r="K211">
            <v>1</v>
          </cell>
          <cell r="M211">
            <v>1</v>
          </cell>
          <cell r="Q211">
            <v>0.95</v>
          </cell>
          <cell r="T211" t="str">
            <v>na</v>
          </cell>
          <cell r="W211" t="str">
            <v>na</v>
          </cell>
          <cell r="Y211" t="str">
            <v>ok</v>
          </cell>
          <cell r="AA211">
            <v>1</v>
          </cell>
        </row>
        <row r="212">
          <cell r="C212">
            <v>0.66666666666666663</v>
          </cell>
          <cell r="E212">
            <v>1</v>
          </cell>
          <cell r="G212">
            <v>1</v>
          </cell>
          <cell r="I212">
            <v>1</v>
          </cell>
          <cell r="K212">
            <v>1</v>
          </cell>
          <cell r="M212">
            <v>0.66666666666666663</v>
          </cell>
          <cell r="Q212">
            <v>0.91666666666666652</v>
          </cell>
          <cell r="T212" t="str">
            <v>DS</v>
          </cell>
          <cell r="W212" t="str">
            <v>GEN</v>
          </cell>
          <cell r="Y212" t="str">
            <v>ok</v>
          </cell>
          <cell r="AA212">
            <v>1</v>
          </cell>
        </row>
        <row r="213">
          <cell r="C213">
            <v>1</v>
          </cell>
          <cell r="E213">
            <v>1</v>
          </cell>
          <cell r="G213">
            <v>1</v>
          </cell>
          <cell r="I213">
            <v>1</v>
          </cell>
          <cell r="K213">
            <v>1</v>
          </cell>
          <cell r="M213">
            <v>1</v>
          </cell>
          <cell r="Q213">
            <v>1</v>
          </cell>
          <cell r="T213" t="str">
            <v>DS</v>
          </cell>
          <cell r="W213" t="str">
            <v>GEN</v>
          </cell>
          <cell r="Y213" t="str">
            <v>ok</v>
          </cell>
          <cell r="AA213">
            <v>1</v>
          </cell>
        </row>
        <row r="214">
          <cell r="C214">
            <v>1</v>
          </cell>
          <cell r="E214">
            <v>1</v>
          </cell>
          <cell r="G214">
            <v>1</v>
          </cell>
          <cell r="I214">
            <v>1</v>
          </cell>
          <cell r="K214">
            <v>1</v>
          </cell>
          <cell r="M214">
            <v>1</v>
          </cell>
          <cell r="Q214">
            <v>1</v>
          </cell>
          <cell r="T214" t="str">
            <v>na</v>
          </cell>
          <cell r="W214" t="str">
            <v>na</v>
          </cell>
          <cell r="Y214" t="str">
            <v>ok</v>
          </cell>
          <cell r="AA214">
            <v>1</v>
          </cell>
        </row>
        <row r="215">
          <cell r="C215">
            <v>1</v>
          </cell>
          <cell r="E215">
            <v>1</v>
          </cell>
          <cell r="G215">
            <v>0.66666666666666663</v>
          </cell>
          <cell r="I215">
            <v>1</v>
          </cell>
          <cell r="K215">
            <v>1</v>
          </cell>
          <cell r="M215">
            <v>1</v>
          </cell>
          <cell r="Q215">
            <v>0.95</v>
          </cell>
          <cell r="T215" t="str">
            <v>DS</v>
          </cell>
          <cell r="W215" t="str">
            <v>GEN</v>
          </cell>
          <cell r="Y215" t="str">
            <v>ok</v>
          </cell>
          <cell r="AA215">
            <v>1</v>
          </cell>
        </row>
        <row r="216">
          <cell r="C216">
            <v>1</v>
          </cell>
          <cell r="E216">
            <v>1</v>
          </cell>
          <cell r="G216">
            <v>1</v>
          </cell>
          <cell r="I216">
            <v>1</v>
          </cell>
          <cell r="K216">
            <v>1</v>
          </cell>
          <cell r="M216">
            <v>1</v>
          </cell>
          <cell r="Q216">
            <v>1</v>
          </cell>
          <cell r="T216" t="str">
            <v>HP</v>
          </cell>
          <cell r="W216" t="str">
            <v>AV</v>
          </cell>
          <cell r="Y216" t="str">
            <v>ok</v>
          </cell>
          <cell r="AA216">
            <v>1</v>
          </cell>
        </row>
        <row r="217">
          <cell r="C217">
            <v>1</v>
          </cell>
          <cell r="E217">
            <v>1</v>
          </cell>
          <cell r="G217">
            <v>0.66666666666666663</v>
          </cell>
          <cell r="I217">
            <v>1</v>
          </cell>
          <cell r="K217">
            <v>1</v>
          </cell>
          <cell r="M217">
            <v>1</v>
          </cell>
          <cell r="Q217">
            <v>0.95</v>
          </cell>
          <cell r="T217" t="str">
            <v>DS</v>
          </cell>
          <cell r="W217" t="str">
            <v>GEN</v>
          </cell>
          <cell r="Y217" t="str">
            <v>ok</v>
          </cell>
          <cell r="AA217">
            <v>1</v>
          </cell>
        </row>
        <row r="218">
          <cell r="C218" t="str">
            <v/>
          </cell>
          <cell r="E218">
            <v>1</v>
          </cell>
          <cell r="G218">
            <v>0.66666666666666663</v>
          </cell>
          <cell r="I218">
            <v>1</v>
          </cell>
          <cell r="K218" t="str">
            <v/>
          </cell>
          <cell r="M218" t="str">
            <v/>
          </cell>
          <cell r="Q218">
            <v>0.91666666666666663</v>
          </cell>
          <cell r="T218" t="str">
            <v>HP</v>
          </cell>
          <cell r="W218" t="str">
            <v>AV</v>
          </cell>
          <cell r="Y218" t="str">
            <v>ok</v>
          </cell>
          <cell r="AA218">
            <v>1</v>
          </cell>
        </row>
        <row r="219">
          <cell r="C219">
            <v>1</v>
          </cell>
          <cell r="E219">
            <v>1</v>
          </cell>
          <cell r="G219">
            <v>1</v>
          </cell>
          <cell r="I219">
            <v>1</v>
          </cell>
          <cell r="K219">
            <v>1</v>
          </cell>
          <cell r="M219">
            <v>1</v>
          </cell>
          <cell r="Q219">
            <v>1</v>
          </cell>
          <cell r="T219" t="str">
            <v>na</v>
          </cell>
          <cell r="W219" t="str">
            <v>na</v>
          </cell>
          <cell r="Y219" t="str">
            <v>ok</v>
          </cell>
          <cell r="AA219">
            <v>1</v>
          </cell>
        </row>
        <row r="220">
          <cell r="C220">
            <v>1</v>
          </cell>
          <cell r="E220">
            <v>1</v>
          </cell>
          <cell r="G220">
            <v>1</v>
          </cell>
          <cell r="I220">
            <v>1</v>
          </cell>
          <cell r="K220">
            <v>1</v>
          </cell>
          <cell r="M220">
            <v>1</v>
          </cell>
          <cell r="Q220">
            <v>1</v>
          </cell>
          <cell r="T220" t="str">
            <v>DS</v>
          </cell>
          <cell r="W220" t="str">
            <v>GEN</v>
          </cell>
          <cell r="Y220" t="str">
            <v>ok</v>
          </cell>
          <cell r="AA220">
            <v>1</v>
          </cell>
        </row>
        <row r="221">
          <cell r="C221">
            <v>1</v>
          </cell>
          <cell r="E221">
            <v>1</v>
          </cell>
          <cell r="G221">
            <v>1</v>
          </cell>
          <cell r="I221">
            <v>1</v>
          </cell>
          <cell r="K221">
            <v>1</v>
          </cell>
          <cell r="M221">
            <v>1</v>
          </cell>
          <cell r="Q221">
            <v>1</v>
          </cell>
          <cell r="T221" t="str">
            <v>na</v>
          </cell>
          <cell r="W221" t="str">
            <v>na</v>
          </cell>
          <cell r="Y221" t="str">
            <v>ok</v>
          </cell>
          <cell r="AA221">
            <v>1</v>
          </cell>
        </row>
        <row r="222">
          <cell r="C222">
            <v>1</v>
          </cell>
          <cell r="E222">
            <v>1</v>
          </cell>
          <cell r="G222">
            <v>1</v>
          </cell>
          <cell r="I222">
            <v>1</v>
          </cell>
          <cell r="K222">
            <v>1</v>
          </cell>
          <cell r="M222">
            <v>1</v>
          </cell>
          <cell r="Q222">
            <v>1</v>
          </cell>
          <cell r="T222" t="str">
            <v>na</v>
          </cell>
          <cell r="W222" t="str">
            <v>na</v>
          </cell>
          <cell r="Y222" t="str">
            <v>ok</v>
          </cell>
          <cell r="AA222">
            <v>1</v>
          </cell>
        </row>
        <row r="223">
          <cell r="C223">
            <v>1</v>
          </cell>
          <cell r="E223">
            <v>1</v>
          </cell>
          <cell r="G223">
            <v>1</v>
          </cell>
          <cell r="I223">
            <v>1</v>
          </cell>
          <cell r="K223">
            <v>1</v>
          </cell>
          <cell r="M223">
            <v>1</v>
          </cell>
          <cell r="Q223">
            <v>1</v>
          </cell>
          <cell r="T223" t="str">
            <v>na</v>
          </cell>
          <cell r="W223" t="str">
            <v>na</v>
          </cell>
          <cell r="Y223" t="str">
            <v>ok</v>
          </cell>
          <cell r="AA223">
            <v>1</v>
          </cell>
        </row>
        <row r="224">
          <cell r="C224">
            <v>1</v>
          </cell>
          <cell r="E224">
            <v>1</v>
          </cell>
          <cell r="G224">
            <v>1</v>
          </cell>
          <cell r="I224">
            <v>1</v>
          </cell>
          <cell r="K224">
            <v>1</v>
          </cell>
          <cell r="M224">
            <v>1</v>
          </cell>
          <cell r="Q224">
            <v>1</v>
          </cell>
          <cell r="T224" t="str">
            <v>na</v>
          </cell>
          <cell r="W224" t="str">
            <v>na</v>
          </cell>
          <cell r="Y224" t="str">
            <v>ok</v>
          </cell>
          <cell r="AA224">
            <v>1</v>
          </cell>
        </row>
        <row r="225">
          <cell r="C225">
            <v>1</v>
          </cell>
          <cell r="E225">
            <v>1</v>
          </cell>
          <cell r="G225">
            <v>0.66666666666666663</v>
          </cell>
          <cell r="I225">
            <v>1</v>
          </cell>
          <cell r="K225">
            <v>1</v>
          </cell>
          <cell r="M225">
            <v>1</v>
          </cell>
          <cell r="Q225">
            <v>0.95</v>
          </cell>
          <cell r="T225" t="str">
            <v>HP</v>
          </cell>
          <cell r="W225" t="str">
            <v>AIR</v>
          </cell>
          <cell r="Y225" t="str">
            <v>ok</v>
          </cell>
          <cell r="AA225">
            <v>1</v>
          </cell>
        </row>
        <row r="226">
          <cell r="C226">
            <v>1</v>
          </cell>
          <cell r="E226">
            <v>1</v>
          </cell>
          <cell r="G226">
            <v>1</v>
          </cell>
          <cell r="I226">
            <v>1</v>
          </cell>
          <cell r="K226">
            <v>1</v>
          </cell>
          <cell r="M226">
            <v>1</v>
          </cell>
          <cell r="Q226">
            <v>1</v>
          </cell>
          <cell r="T226" t="str">
            <v>HP</v>
          </cell>
          <cell r="W226" t="str">
            <v>AIR</v>
          </cell>
          <cell r="Y226" t="str">
            <v>ok</v>
          </cell>
          <cell r="AA226">
            <v>1</v>
          </cell>
        </row>
        <row r="227">
          <cell r="C227">
            <v>1</v>
          </cell>
          <cell r="E227">
            <v>1</v>
          </cell>
          <cell r="G227">
            <v>1</v>
          </cell>
          <cell r="I227">
            <v>1</v>
          </cell>
          <cell r="K227">
            <v>1</v>
          </cell>
          <cell r="M227">
            <v>1</v>
          </cell>
          <cell r="Q227">
            <v>1</v>
          </cell>
          <cell r="T227" t="str">
            <v>HP</v>
          </cell>
          <cell r="W227" t="str">
            <v>MS</v>
          </cell>
          <cell r="Y227" t="str">
            <v>ok</v>
          </cell>
          <cell r="AA227">
            <v>1</v>
          </cell>
        </row>
        <row r="228">
          <cell r="C228">
            <v>0.66666666666666663</v>
          </cell>
          <cell r="E228">
            <v>1</v>
          </cell>
          <cell r="G228">
            <v>1</v>
          </cell>
          <cell r="I228">
            <v>0.66666666666666663</v>
          </cell>
          <cell r="K228">
            <v>1</v>
          </cell>
          <cell r="M228">
            <v>1</v>
          </cell>
          <cell r="Q228">
            <v>0.86666666666666659</v>
          </cell>
          <cell r="T228" t="str">
            <v>na</v>
          </cell>
          <cell r="W228" t="str">
            <v>na</v>
          </cell>
          <cell r="Y228" t="str">
            <v>ok</v>
          </cell>
          <cell r="AA228">
            <v>1</v>
          </cell>
        </row>
        <row r="229">
          <cell r="C229" t="str">
            <v/>
          </cell>
          <cell r="E229" t="str">
            <v/>
          </cell>
          <cell r="G229" t="str">
            <v/>
          </cell>
          <cell r="I229" t="str">
            <v/>
          </cell>
          <cell r="K229">
            <v>1</v>
          </cell>
          <cell r="M229">
            <v>1</v>
          </cell>
          <cell r="Q229">
            <v>1</v>
          </cell>
          <cell r="T229" t="str">
            <v>HP</v>
          </cell>
          <cell r="W229" t="str">
            <v>AIR</v>
          </cell>
          <cell r="Y229" t="str">
            <v>ok</v>
          </cell>
          <cell r="AA229">
            <v>1</v>
          </cell>
        </row>
        <row r="230">
          <cell r="C230">
            <v>1</v>
          </cell>
          <cell r="E230">
            <v>1</v>
          </cell>
          <cell r="G230">
            <v>1</v>
          </cell>
          <cell r="I230">
            <v>1</v>
          </cell>
          <cell r="K230">
            <v>1</v>
          </cell>
          <cell r="M230">
            <v>1</v>
          </cell>
          <cell r="Q230">
            <v>1</v>
          </cell>
          <cell r="T230" t="str">
            <v>HP</v>
          </cell>
          <cell r="W230" t="str">
            <v>AIR</v>
          </cell>
          <cell r="Y230" t="str">
            <v>ok</v>
          </cell>
          <cell r="AA230">
            <v>1</v>
          </cell>
        </row>
        <row r="231">
          <cell r="C231">
            <v>1</v>
          </cell>
          <cell r="E231">
            <v>1</v>
          </cell>
          <cell r="G231">
            <v>1</v>
          </cell>
          <cell r="I231">
            <v>1</v>
          </cell>
          <cell r="K231">
            <v>1</v>
          </cell>
          <cell r="M231">
            <v>1</v>
          </cell>
          <cell r="Q231">
            <v>1</v>
          </cell>
          <cell r="T231" t="str">
            <v>HP</v>
          </cell>
          <cell r="W231" t="str">
            <v>AIR</v>
          </cell>
          <cell r="Y231" t="str">
            <v>ok</v>
          </cell>
          <cell r="AA231">
            <v>1</v>
          </cell>
        </row>
        <row r="232">
          <cell r="C232">
            <v>1</v>
          </cell>
          <cell r="E232">
            <v>1</v>
          </cell>
          <cell r="G232">
            <v>1</v>
          </cell>
          <cell r="I232">
            <v>1</v>
          </cell>
          <cell r="K232">
            <v>1</v>
          </cell>
          <cell r="M232">
            <v>1</v>
          </cell>
          <cell r="Q232">
            <v>1</v>
          </cell>
          <cell r="T232" t="str">
            <v>HP</v>
          </cell>
          <cell r="W232" t="str">
            <v>AIR</v>
          </cell>
          <cell r="Y232" t="str">
            <v>ok</v>
          </cell>
          <cell r="AA232">
            <v>1</v>
          </cell>
        </row>
        <row r="233">
          <cell r="C233">
            <v>1</v>
          </cell>
          <cell r="E233">
            <v>1</v>
          </cell>
          <cell r="G233">
            <v>1</v>
          </cell>
          <cell r="I233">
            <v>1</v>
          </cell>
          <cell r="K233">
            <v>1</v>
          </cell>
          <cell r="M233">
            <v>1</v>
          </cell>
          <cell r="Q233">
            <v>1</v>
          </cell>
          <cell r="T233" t="str">
            <v>HP</v>
          </cell>
          <cell r="W233" t="str">
            <v>MS</v>
          </cell>
          <cell r="Y233" t="str">
            <v>ok</v>
          </cell>
          <cell r="AA233">
            <v>1</v>
          </cell>
        </row>
        <row r="234">
          <cell r="C234">
            <v>1</v>
          </cell>
          <cell r="E234">
            <v>1</v>
          </cell>
          <cell r="G234">
            <v>1</v>
          </cell>
          <cell r="I234">
            <v>1</v>
          </cell>
          <cell r="K234">
            <v>1</v>
          </cell>
          <cell r="M234">
            <v>1</v>
          </cell>
          <cell r="Q234">
            <v>1</v>
          </cell>
          <cell r="T234" t="str">
            <v>HP</v>
          </cell>
          <cell r="W234" t="str">
            <v>AIR</v>
          </cell>
          <cell r="Y234" t="str">
            <v>ok</v>
          </cell>
          <cell r="AA234">
            <v>1</v>
          </cell>
        </row>
        <row r="235">
          <cell r="C235">
            <v>1</v>
          </cell>
          <cell r="E235" t="str">
            <v/>
          </cell>
          <cell r="G235" t="str">
            <v/>
          </cell>
          <cell r="I235">
            <v>1</v>
          </cell>
          <cell r="K235">
            <v>1</v>
          </cell>
          <cell r="M235">
            <v>0.33333333333333331</v>
          </cell>
          <cell r="Q235">
            <v>0.8571428571428571</v>
          </cell>
          <cell r="T235" t="str">
            <v>na</v>
          </cell>
          <cell r="W235" t="str">
            <v>na</v>
          </cell>
          <cell r="Y235" t="str">
            <v>ok</v>
          </cell>
          <cell r="AA235">
            <v>1</v>
          </cell>
        </row>
        <row r="236">
          <cell r="C236">
            <v>1</v>
          </cell>
          <cell r="E236">
            <v>1</v>
          </cell>
          <cell r="G236">
            <v>1</v>
          </cell>
          <cell r="I236">
            <v>1</v>
          </cell>
          <cell r="K236">
            <v>1</v>
          </cell>
          <cell r="M236">
            <v>1</v>
          </cell>
          <cell r="Q236">
            <v>1</v>
          </cell>
          <cell r="T236" t="str">
            <v>na</v>
          </cell>
          <cell r="W236" t="str">
            <v>na</v>
          </cell>
          <cell r="Y236" t="str">
            <v>ok</v>
          </cell>
          <cell r="AA236">
            <v>1</v>
          </cell>
        </row>
        <row r="237">
          <cell r="C237" t="str">
            <v/>
          </cell>
          <cell r="E237">
            <v>1</v>
          </cell>
          <cell r="G237">
            <v>1</v>
          </cell>
          <cell r="I237">
            <v>1</v>
          </cell>
          <cell r="K237">
            <v>1</v>
          </cell>
          <cell r="M237">
            <v>1</v>
          </cell>
          <cell r="Q237">
            <v>1</v>
          </cell>
          <cell r="T237" t="str">
            <v>na</v>
          </cell>
          <cell r="W237" t="str">
            <v>na</v>
          </cell>
          <cell r="Y237" t="str">
            <v>ok</v>
          </cell>
          <cell r="AA237">
            <v>1</v>
          </cell>
        </row>
        <row r="238">
          <cell r="C238" t="str">
            <v/>
          </cell>
          <cell r="E238" t="str">
            <v/>
          </cell>
          <cell r="G238" t="str">
            <v/>
          </cell>
          <cell r="I238" t="str">
            <v/>
          </cell>
          <cell r="K238" t="str">
            <v/>
          </cell>
          <cell r="M238" t="str">
            <v/>
          </cell>
          <cell r="Q238" t="str">
            <v/>
          </cell>
          <cell r="T238" t="str">
            <v>HP</v>
          </cell>
          <cell r="W238" t="str">
            <v>AV</v>
          </cell>
          <cell r="Y238" t="str">
            <v>no idea</v>
          </cell>
          <cell r="AA238">
            <v>1</v>
          </cell>
        </row>
        <row r="239">
          <cell r="C239">
            <v>1</v>
          </cell>
          <cell r="E239">
            <v>1</v>
          </cell>
          <cell r="G239">
            <v>1</v>
          </cell>
          <cell r="I239">
            <v>1</v>
          </cell>
          <cell r="K239">
            <v>1</v>
          </cell>
          <cell r="M239">
            <v>1</v>
          </cell>
          <cell r="Q239">
            <v>1</v>
          </cell>
          <cell r="T239" t="str">
            <v>HP</v>
          </cell>
          <cell r="W239" t="str">
            <v>GEN</v>
          </cell>
          <cell r="Y239" t="str">
            <v>ok</v>
          </cell>
          <cell r="AA239">
            <v>1</v>
          </cell>
        </row>
        <row r="240">
          <cell r="C240">
            <v>1</v>
          </cell>
          <cell r="E240">
            <v>1</v>
          </cell>
          <cell r="G240">
            <v>1</v>
          </cell>
          <cell r="I240">
            <v>1</v>
          </cell>
          <cell r="K240">
            <v>1</v>
          </cell>
          <cell r="M240">
            <v>1</v>
          </cell>
          <cell r="Q240">
            <v>1</v>
          </cell>
          <cell r="T240" t="str">
            <v>HP</v>
          </cell>
          <cell r="W240" t="str">
            <v>GEN</v>
          </cell>
          <cell r="Y240" t="str">
            <v>ok</v>
          </cell>
          <cell r="AA240">
            <v>1</v>
          </cell>
        </row>
        <row r="241">
          <cell r="C241">
            <v>1</v>
          </cell>
          <cell r="E241">
            <v>1</v>
          </cell>
          <cell r="G241">
            <v>1</v>
          </cell>
          <cell r="I241">
            <v>1</v>
          </cell>
          <cell r="K241">
            <v>1</v>
          </cell>
          <cell r="M241">
            <v>1</v>
          </cell>
          <cell r="Q241">
            <v>1</v>
          </cell>
          <cell r="T241" t="str">
            <v>HP</v>
          </cell>
          <cell r="W241" t="str">
            <v>GEN</v>
          </cell>
          <cell r="Y241" t="str">
            <v>ok</v>
          </cell>
          <cell r="AA241">
            <v>1</v>
          </cell>
        </row>
        <row r="242">
          <cell r="C242">
            <v>1</v>
          </cell>
          <cell r="E242">
            <v>1</v>
          </cell>
          <cell r="G242">
            <v>1</v>
          </cell>
          <cell r="I242">
            <v>1</v>
          </cell>
          <cell r="K242">
            <v>1</v>
          </cell>
          <cell r="M242">
            <v>1</v>
          </cell>
          <cell r="Q242">
            <v>1</v>
          </cell>
          <cell r="T242" t="str">
            <v>HP</v>
          </cell>
          <cell r="W242" t="str">
            <v>MS</v>
          </cell>
          <cell r="Y242" t="str">
            <v>ok</v>
          </cell>
          <cell r="AA242">
            <v>1</v>
          </cell>
        </row>
        <row r="243">
          <cell r="C243">
            <v>1</v>
          </cell>
          <cell r="E243">
            <v>1</v>
          </cell>
          <cell r="G243">
            <v>1</v>
          </cell>
          <cell r="I243">
            <v>1</v>
          </cell>
          <cell r="K243">
            <v>1</v>
          </cell>
          <cell r="M243">
            <v>1</v>
          </cell>
          <cell r="Q243">
            <v>1</v>
          </cell>
          <cell r="T243" t="str">
            <v>na</v>
          </cell>
          <cell r="W243" t="str">
            <v>na</v>
          </cell>
          <cell r="Y243" t="str">
            <v>ok</v>
          </cell>
          <cell r="AA243">
            <v>1</v>
          </cell>
        </row>
        <row r="244">
          <cell r="C244">
            <v>1</v>
          </cell>
          <cell r="E244">
            <v>1</v>
          </cell>
          <cell r="G244">
            <v>0.66666666666666663</v>
          </cell>
          <cell r="I244">
            <v>0.33333333333333331</v>
          </cell>
          <cell r="K244">
            <v>1</v>
          </cell>
          <cell r="M244">
            <v>1</v>
          </cell>
          <cell r="Q244">
            <v>0.75</v>
          </cell>
          <cell r="T244" t="str">
            <v>na</v>
          </cell>
          <cell r="W244" t="str">
            <v>na</v>
          </cell>
          <cell r="Y244" t="str">
            <v>ok</v>
          </cell>
          <cell r="AA244">
            <v>1</v>
          </cell>
        </row>
        <row r="245">
          <cell r="C245">
            <v>1</v>
          </cell>
          <cell r="E245">
            <v>1</v>
          </cell>
          <cell r="G245">
            <v>1</v>
          </cell>
          <cell r="I245">
            <v>1</v>
          </cell>
          <cell r="K245">
            <v>1</v>
          </cell>
          <cell r="M245">
            <v>1</v>
          </cell>
          <cell r="Q245">
            <v>1</v>
          </cell>
          <cell r="T245" t="str">
            <v>DS</v>
          </cell>
          <cell r="W245" t="str">
            <v>GEN</v>
          </cell>
          <cell r="Y245" t="str">
            <v>ok</v>
          </cell>
          <cell r="AA245">
            <v>1</v>
          </cell>
        </row>
        <row r="246">
          <cell r="C246">
            <v>1</v>
          </cell>
          <cell r="E246">
            <v>1</v>
          </cell>
          <cell r="G246">
            <v>1</v>
          </cell>
          <cell r="I246">
            <v>1</v>
          </cell>
          <cell r="K246">
            <v>1</v>
          </cell>
          <cell r="M246">
            <v>1</v>
          </cell>
          <cell r="Q246">
            <v>1</v>
          </cell>
          <cell r="T246" t="str">
            <v>DS</v>
          </cell>
          <cell r="W246" t="str">
            <v>GEN</v>
          </cell>
          <cell r="Y246" t="str">
            <v>ok</v>
          </cell>
          <cell r="AA246">
            <v>1</v>
          </cell>
        </row>
        <row r="247">
          <cell r="C247">
            <v>1</v>
          </cell>
          <cell r="E247">
            <v>1</v>
          </cell>
          <cell r="G247">
            <v>1</v>
          </cell>
          <cell r="I247">
            <v>1</v>
          </cell>
          <cell r="K247">
            <v>1</v>
          </cell>
          <cell r="M247">
            <v>1</v>
          </cell>
          <cell r="Q247">
            <v>1</v>
          </cell>
          <cell r="T247" t="str">
            <v>DS</v>
          </cell>
          <cell r="W247" t="str">
            <v>GEN</v>
          </cell>
          <cell r="Y247" t="str">
            <v>ok</v>
          </cell>
          <cell r="AA247">
            <v>1</v>
          </cell>
        </row>
        <row r="248">
          <cell r="C248">
            <v>1</v>
          </cell>
          <cell r="E248">
            <v>1</v>
          </cell>
          <cell r="G248">
            <v>1</v>
          </cell>
          <cell r="I248">
            <v>1</v>
          </cell>
          <cell r="K248">
            <v>1</v>
          </cell>
          <cell r="M248">
            <v>1</v>
          </cell>
          <cell r="Q248">
            <v>1</v>
          </cell>
          <cell r="T248" t="str">
            <v>DS</v>
          </cell>
          <cell r="W248" t="str">
            <v>GEN</v>
          </cell>
          <cell r="Y248" t="str">
            <v>ok</v>
          </cell>
          <cell r="AA248">
            <v>1</v>
          </cell>
        </row>
        <row r="249">
          <cell r="C249">
            <v>1</v>
          </cell>
          <cell r="E249">
            <v>1</v>
          </cell>
          <cell r="G249">
            <v>1</v>
          </cell>
          <cell r="I249">
            <v>1</v>
          </cell>
          <cell r="K249">
            <v>1</v>
          </cell>
          <cell r="M249">
            <v>1</v>
          </cell>
          <cell r="Q249">
            <v>1</v>
          </cell>
          <cell r="T249" t="str">
            <v>DS</v>
          </cell>
          <cell r="W249" t="str">
            <v>GEN</v>
          </cell>
          <cell r="Y249" t="str">
            <v>ok</v>
          </cell>
          <cell r="AA249">
            <v>1</v>
          </cell>
        </row>
        <row r="250">
          <cell r="C250">
            <v>0.66666666666666663</v>
          </cell>
          <cell r="E250">
            <v>0.66666666666666663</v>
          </cell>
          <cell r="G250">
            <v>1</v>
          </cell>
          <cell r="I250">
            <v>1</v>
          </cell>
          <cell r="K250" t="str">
            <v/>
          </cell>
          <cell r="M250">
            <v>1</v>
          </cell>
          <cell r="Q250">
            <v>0.90196078431372539</v>
          </cell>
          <cell r="T250" t="str">
            <v>DS</v>
          </cell>
          <cell r="W250" t="str">
            <v>GEN</v>
          </cell>
          <cell r="Y250" t="str">
            <v>ok</v>
          </cell>
          <cell r="AA250">
            <v>1</v>
          </cell>
        </row>
        <row r="251">
          <cell r="C251">
            <v>1</v>
          </cell>
          <cell r="E251">
            <v>1</v>
          </cell>
          <cell r="G251">
            <v>0.66666666666666663</v>
          </cell>
          <cell r="I251">
            <v>1</v>
          </cell>
          <cell r="K251">
            <v>1</v>
          </cell>
          <cell r="M251">
            <v>1</v>
          </cell>
          <cell r="Q251">
            <v>0.95</v>
          </cell>
          <cell r="T251" t="str">
            <v>na</v>
          </cell>
          <cell r="W251" t="str">
            <v>na</v>
          </cell>
          <cell r="Y251" t="str">
            <v>ok</v>
          </cell>
          <cell r="AA251">
            <v>1</v>
          </cell>
        </row>
        <row r="252">
          <cell r="C252">
            <v>1</v>
          </cell>
          <cell r="E252">
            <v>1</v>
          </cell>
          <cell r="G252">
            <v>1</v>
          </cell>
          <cell r="I252">
            <v>1</v>
          </cell>
          <cell r="K252">
            <v>1</v>
          </cell>
          <cell r="M252">
            <v>1</v>
          </cell>
          <cell r="Q252">
            <v>1</v>
          </cell>
          <cell r="T252" t="str">
            <v>DS</v>
          </cell>
          <cell r="W252" t="str">
            <v>GEN</v>
          </cell>
          <cell r="Y252" t="str">
            <v>ok</v>
          </cell>
          <cell r="AA252">
            <v>1</v>
          </cell>
        </row>
        <row r="253">
          <cell r="C253">
            <v>1</v>
          </cell>
          <cell r="E253">
            <v>1</v>
          </cell>
          <cell r="G253">
            <v>1</v>
          </cell>
          <cell r="I253">
            <v>1</v>
          </cell>
          <cell r="K253">
            <v>1</v>
          </cell>
          <cell r="M253">
            <v>1</v>
          </cell>
          <cell r="Q253">
            <v>1</v>
          </cell>
          <cell r="T253" t="str">
            <v>na</v>
          </cell>
          <cell r="W253" t="str">
            <v>na</v>
          </cell>
          <cell r="Y253" t="str">
            <v>ok</v>
          </cell>
          <cell r="AA253">
            <v>1</v>
          </cell>
        </row>
        <row r="254">
          <cell r="C254">
            <v>1</v>
          </cell>
          <cell r="E254">
            <v>1</v>
          </cell>
          <cell r="G254">
            <v>1</v>
          </cell>
          <cell r="I254">
            <v>1</v>
          </cell>
          <cell r="K254">
            <v>1</v>
          </cell>
          <cell r="M254">
            <v>1</v>
          </cell>
          <cell r="Q254">
            <v>1</v>
          </cell>
          <cell r="T254" t="str">
            <v>DS</v>
          </cell>
          <cell r="W254" t="str">
            <v>GEN</v>
          </cell>
          <cell r="Y254" t="str">
            <v>ok</v>
          </cell>
          <cell r="AA254">
            <v>1</v>
          </cell>
        </row>
        <row r="255">
          <cell r="C255">
            <v>1</v>
          </cell>
          <cell r="E255">
            <v>1</v>
          </cell>
          <cell r="G255">
            <v>0.66666666666666663</v>
          </cell>
          <cell r="I255">
            <v>0.66666666666666663</v>
          </cell>
          <cell r="K255">
            <v>1</v>
          </cell>
          <cell r="M255">
            <v>1</v>
          </cell>
          <cell r="Q255">
            <v>0.85</v>
          </cell>
          <cell r="T255" t="str">
            <v>DS</v>
          </cell>
          <cell r="W255" t="str">
            <v>GEN</v>
          </cell>
          <cell r="Y255" t="str">
            <v>ok</v>
          </cell>
          <cell r="AA255">
            <v>1</v>
          </cell>
        </row>
        <row r="256">
          <cell r="C256">
            <v>1</v>
          </cell>
          <cell r="E256">
            <v>1</v>
          </cell>
          <cell r="G256">
            <v>1</v>
          </cell>
          <cell r="I256">
            <v>1</v>
          </cell>
          <cell r="K256">
            <v>1</v>
          </cell>
          <cell r="M256">
            <v>1</v>
          </cell>
          <cell r="Q256">
            <v>1</v>
          </cell>
          <cell r="T256" t="str">
            <v>DS</v>
          </cell>
          <cell r="W256" t="str">
            <v>GEN</v>
          </cell>
          <cell r="Y256" t="str">
            <v>ok</v>
          </cell>
          <cell r="AA256">
            <v>1</v>
          </cell>
        </row>
        <row r="257">
          <cell r="C257">
            <v>1</v>
          </cell>
          <cell r="E257">
            <v>1</v>
          </cell>
          <cell r="G257">
            <v>1</v>
          </cell>
          <cell r="I257">
            <v>1</v>
          </cell>
          <cell r="K257">
            <v>1</v>
          </cell>
          <cell r="M257">
            <v>1</v>
          </cell>
          <cell r="Q257">
            <v>1</v>
          </cell>
          <cell r="T257" t="str">
            <v>DS</v>
          </cell>
          <cell r="W257" t="str">
            <v>GEN</v>
          </cell>
          <cell r="Y257" t="str">
            <v>ok</v>
          </cell>
          <cell r="AA257">
            <v>1</v>
          </cell>
        </row>
        <row r="258">
          <cell r="C258">
            <v>1</v>
          </cell>
          <cell r="E258">
            <v>1</v>
          </cell>
          <cell r="G258">
            <v>1</v>
          </cell>
          <cell r="I258">
            <v>1</v>
          </cell>
          <cell r="K258">
            <v>1</v>
          </cell>
          <cell r="M258">
            <v>1</v>
          </cell>
          <cell r="Q258">
            <v>1</v>
          </cell>
          <cell r="T258" t="str">
            <v>na</v>
          </cell>
          <cell r="W258" t="str">
            <v>na</v>
          </cell>
          <cell r="Y258" t="str">
            <v>ok</v>
          </cell>
          <cell r="AA258">
            <v>1</v>
          </cell>
        </row>
        <row r="259">
          <cell r="C259">
            <v>1</v>
          </cell>
          <cell r="E259">
            <v>1</v>
          </cell>
          <cell r="G259">
            <v>1</v>
          </cell>
          <cell r="I259">
            <v>1</v>
          </cell>
          <cell r="K259">
            <v>1</v>
          </cell>
          <cell r="M259">
            <v>1</v>
          </cell>
          <cell r="Q259">
            <v>1</v>
          </cell>
          <cell r="T259" t="str">
            <v>DS</v>
          </cell>
          <cell r="W259" t="str">
            <v>GEN</v>
          </cell>
          <cell r="Y259" t="str">
            <v>ok</v>
          </cell>
          <cell r="AA259">
            <v>1</v>
          </cell>
        </row>
        <row r="260">
          <cell r="C260">
            <v>0.66666666666666663</v>
          </cell>
          <cell r="E260">
            <v>1</v>
          </cell>
          <cell r="G260">
            <v>1</v>
          </cell>
          <cell r="I260">
            <v>1</v>
          </cell>
          <cell r="K260">
            <v>1</v>
          </cell>
          <cell r="M260">
            <v>1</v>
          </cell>
          <cell r="Q260">
            <v>0.96666666666666656</v>
          </cell>
          <cell r="T260" t="str">
            <v>na</v>
          </cell>
          <cell r="W260" t="str">
            <v>na</v>
          </cell>
          <cell r="Y260" t="str">
            <v>ok</v>
          </cell>
          <cell r="AA260">
            <v>1</v>
          </cell>
        </row>
        <row r="261">
          <cell r="C261">
            <v>1</v>
          </cell>
          <cell r="E261">
            <v>1</v>
          </cell>
          <cell r="G261">
            <v>1</v>
          </cell>
          <cell r="I261">
            <v>1</v>
          </cell>
          <cell r="K261">
            <v>1</v>
          </cell>
          <cell r="M261">
            <v>1</v>
          </cell>
          <cell r="Q261">
            <v>1</v>
          </cell>
          <cell r="T261" t="str">
            <v>DS</v>
          </cell>
          <cell r="W261" t="str">
            <v>GEN</v>
          </cell>
          <cell r="Y261" t="str">
            <v>ok</v>
          </cell>
          <cell r="AA261">
            <v>1</v>
          </cell>
        </row>
        <row r="262">
          <cell r="C262">
            <v>0.66666666666666663</v>
          </cell>
          <cell r="E262">
            <v>1</v>
          </cell>
          <cell r="G262">
            <v>1</v>
          </cell>
          <cell r="I262">
            <v>0.66666666666666663</v>
          </cell>
          <cell r="K262" t="str">
            <v/>
          </cell>
          <cell r="M262">
            <v>1</v>
          </cell>
          <cell r="Q262">
            <v>0.84313725490196068</v>
          </cell>
          <cell r="T262" t="str">
            <v>na</v>
          </cell>
          <cell r="W262" t="str">
            <v>na</v>
          </cell>
          <cell r="Y262" t="str">
            <v>ok</v>
          </cell>
          <cell r="AA262">
            <v>1</v>
          </cell>
        </row>
        <row r="263">
          <cell r="C263">
            <v>0.66666666666666663</v>
          </cell>
          <cell r="E263">
            <v>1</v>
          </cell>
          <cell r="G263">
            <v>1</v>
          </cell>
          <cell r="I263">
            <v>0.66666666666666663</v>
          </cell>
          <cell r="K263" t="str">
            <v/>
          </cell>
          <cell r="M263">
            <v>1</v>
          </cell>
          <cell r="Q263">
            <v>0.84313725490196068</v>
          </cell>
          <cell r="T263" t="str">
            <v>na</v>
          </cell>
          <cell r="W263" t="str">
            <v>na</v>
          </cell>
          <cell r="Y263" t="str">
            <v>ok</v>
          </cell>
          <cell r="AA263">
            <v>1</v>
          </cell>
        </row>
        <row r="264">
          <cell r="C264">
            <v>0.66666666666666663</v>
          </cell>
          <cell r="E264">
            <v>1</v>
          </cell>
          <cell r="G264" t="str">
            <v/>
          </cell>
          <cell r="I264">
            <v>1</v>
          </cell>
          <cell r="K264">
            <v>1</v>
          </cell>
          <cell r="M264">
            <v>1</v>
          </cell>
          <cell r="Q264">
            <v>0.96078431372549011</v>
          </cell>
          <cell r="T264" t="str">
            <v>na</v>
          </cell>
          <cell r="W264" t="str">
            <v>na</v>
          </cell>
          <cell r="Y264" t="str">
            <v>ok</v>
          </cell>
          <cell r="AA264">
            <v>1</v>
          </cell>
        </row>
        <row r="265">
          <cell r="C265">
            <v>1</v>
          </cell>
          <cell r="E265">
            <v>1</v>
          </cell>
          <cell r="G265">
            <v>1</v>
          </cell>
          <cell r="I265">
            <v>1</v>
          </cell>
          <cell r="K265">
            <v>1</v>
          </cell>
          <cell r="M265">
            <v>1</v>
          </cell>
          <cell r="Q265">
            <v>1</v>
          </cell>
          <cell r="T265" t="str">
            <v>na</v>
          </cell>
          <cell r="W265" t="str">
            <v>na</v>
          </cell>
          <cell r="Y265" t="str">
            <v>ok</v>
          </cell>
          <cell r="AA265">
            <v>1</v>
          </cell>
        </row>
        <row r="266">
          <cell r="C266">
            <v>0.66666666666666663</v>
          </cell>
          <cell r="E266">
            <v>1</v>
          </cell>
          <cell r="G266">
            <v>1</v>
          </cell>
          <cell r="I266">
            <v>1</v>
          </cell>
          <cell r="K266">
            <v>1</v>
          </cell>
          <cell r="M266">
            <v>1</v>
          </cell>
          <cell r="Q266">
            <v>0.96666666666666656</v>
          </cell>
          <cell r="T266" t="str">
            <v>na</v>
          </cell>
          <cell r="W266" t="str">
            <v>na</v>
          </cell>
          <cell r="Y266" t="str">
            <v>ok</v>
          </cell>
          <cell r="AA266">
            <v>1</v>
          </cell>
        </row>
        <row r="267">
          <cell r="C267">
            <v>1</v>
          </cell>
          <cell r="E267">
            <v>1</v>
          </cell>
          <cell r="G267">
            <v>1</v>
          </cell>
          <cell r="I267">
            <v>1</v>
          </cell>
          <cell r="K267">
            <v>1</v>
          </cell>
          <cell r="M267">
            <v>1</v>
          </cell>
          <cell r="Q267">
            <v>1</v>
          </cell>
          <cell r="T267" t="str">
            <v>na</v>
          </cell>
          <cell r="W267" t="str">
            <v>na</v>
          </cell>
          <cell r="Y267" t="str">
            <v>ok</v>
          </cell>
          <cell r="AA267">
            <v>1</v>
          </cell>
        </row>
        <row r="268">
          <cell r="C268">
            <v>1</v>
          </cell>
          <cell r="E268">
            <v>1</v>
          </cell>
          <cell r="G268">
            <v>1</v>
          </cell>
          <cell r="I268">
            <v>1</v>
          </cell>
          <cell r="K268">
            <v>1</v>
          </cell>
          <cell r="M268">
            <v>1</v>
          </cell>
          <cell r="Q268">
            <v>1</v>
          </cell>
          <cell r="T268" t="str">
            <v>DS</v>
          </cell>
          <cell r="W268" t="str">
            <v>GEN</v>
          </cell>
          <cell r="Y268" t="str">
            <v>ok</v>
          </cell>
          <cell r="AA268">
            <v>1</v>
          </cell>
        </row>
        <row r="269">
          <cell r="C269">
            <v>0.66666666666666663</v>
          </cell>
          <cell r="E269">
            <v>1</v>
          </cell>
          <cell r="G269">
            <v>1</v>
          </cell>
          <cell r="I269">
            <v>0.66666666666666663</v>
          </cell>
          <cell r="K269">
            <v>1</v>
          </cell>
          <cell r="M269">
            <v>1</v>
          </cell>
          <cell r="Q269">
            <v>0.86666666666666659</v>
          </cell>
          <cell r="T269" t="str">
            <v>na</v>
          </cell>
          <cell r="W269" t="str">
            <v>na</v>
          </cell>
          <cell r="Y269" t="str">
            <v>ok</v>
          </cell>
          <cell r="AA269">
            <v>1</v>
          </cell>
        </row>
        <row r="270">
          <cell r="C270">
            <v>1</v>
          </cell>
          <cell r="E270">
            <v>1</v>
          </cell>
          <cell r="G270">
            <v>0.66666666666666663</v>
          </cell>
          <cell r="I270">
            <v>1</v>
          </cell>
          <cell r="K270">
            <v>1</v>
          </cell>
          <cell r="M270">
            <v>1</v>
          </cell>
          <cell r="Q270">
            <v>0.95</v>
          </cell>
          <cell r="T270" t="str">
            <v>DS</v>
          </cell>
          <cell r="W270" t="str">
            <v>GEN</v>
          </cell>
          <cell r="Y270" t="str">
            <v>ok</v>
          </cell>
          <cell r="AA270">
            <v>1</v>
          </cell>
        </row>
        <row r="271">
          <cell r="C271">
            <v>1</v>
          </cell>
          <cell r="E271">
            <v>1</v>
          </cell>
          <cell r="G271">
            <v>1</v>
          </cell>
          <cell r="I271">
            <v>1</v>
          </cell>
          <cell r="K271">
            <v>1</v>
          </cell>
          <cell r="M271">
            <v>1</v>
          </cell>
          <cell r="Q271">
            <v>1</v>
          </cell>
          <cell r="T271" t="str">
            <v>DS</v>
          </cell>
          <cell r="W271" t="str">
            <v>GEN</v>
          </cell>
          <cell r="Y271" t="str">
            <v>ok</v>
          </cell>
          <cell r="AA271">
            <v>1</v>
          </cell>
        </row>
        <row r="272">
          <cell r="C272">
            <v>1</v>
          </cell>
          <cell r="E272">
            <v>1</v>
          </cell>
          <cell r="G272">
            <v>0.66666666666666663</v>
          </cell>
          <cell r="I272">
            <v>0.66666666666666663</v>
          </cell>
          <cell r="K272">
            <v>0.66666666666666663</v>
          </cell>
          <cell r="M272">
            <v>0.66666666666666663</v>
          </cell>
          <cell r="Q272">
            <v>0.75</v>
          </cell>
          <cell r="T272" t="str">
            <v>na</v>
          </cell>
          <cell r="W272" t="str">
            <v>na</v>
          </cell>
          <cell r="Y272" t="str">
            <v>ok</v>
          </cell>
          <cell r="AA272">
            <v>1</v>
          </cell>
        </row>
        <row r="273">
          <cell r="C273">
            <v>1</v>
          </cell>
          <cell r="E273">
            <v>1</v>
          </cell>
          <cell r="G273">
            <v>1</v>
          </cell>
          <cell r="I273">
            <v>1</v>
          </cell>
          <cell r="K273">
            <v>1</v>
          </cell>
          <cell r="M273">
            <v>1</v>
          </cell>
          <cell r="Q273">
            <v>1</v>
          </cell>
          <cell r="T273" t="str">
            <v>na</v>
          </cell>
          <cell r="W273" t="str">
            <v>na</v>
          </cell>
          <cell r="Y273" t="str">
            <v>ok</v>
          </cell>
          <cell r="AA273">
            <v>1</v>
          </cell>
        </row>
        <row r="274">
          <cell r="C274">
            <v>1</v>
          </cell>
          <cell r="E274">
            <v>1</v>
          </cell>
          <cell r="G274">
            <v>1</v>
          </cell>
          <cell r="I274">
            <v>0.33333333333333331</v>
          </cell>
          <cell r="K274">
            <v>1</v>
          </cell>
          <cell r="M274">
            <v>1</v>
          </cell>
          <cell r="Q274">
            <v>0.8</v>
          </cell>
          <cell r="T274" t="str">
            <v>HP</v>
          </cell>
          <cell r="W274" t="str">
            <v>AIR</v>
          </cell>
          <cell r="Y274" t="str">
            <v>ok</v>
          </cell>
          <cell r="AA274">
            <v>1</v>
          </cell>
        </row>
        <row r="275">
          <cell r="C275">
            <v>1</v>
          </cell>
          <cell r="E275">
            <v>1</v>
          </cell>
          <cell r="G275">
            <v>1</v>
          </cell>
          <cell r="I275">
            <v>1</v>
          </cell>
          <cell r="K275">
            <v>1</v>
          </cell>
          <cell r="M275">
            <v>1</v>
          </cell>
          <cell r="Q275">
            <v>1</v>
          </cell>
          <cell r="T275" t="str">
            <v>HP</v>
          </cell>
          <cell r="W275" t="str">
            <v>AIR</v>
          </cell>
          <cell r="Y275" t="str">
            <v>ok</v>
          </cell>
          <cell r="AA275">
            <v>1</v>
          </cell>
        </row>
        <row r="276">
          <cell r="C276">
            <v>1</v>
          </cell>
          <cell r="E276">
            <v>1</v>
          </cell>
          <cell r="G276">
            <v>1</v>
          </cell>
          <cell r="I276">
            <v>1</v>
          </cell>
          <cell r="K276">
            <v>1</v>
          </cell>
          <cell r="M276">
            <v>1</v>
          </cell>
          <cell r="Q276">
            <v>1</v>
          </cell>
          <cell r="T276" t="str">
            <v>HP</v>
          </cell>
          <cell r="W276" t="str">
            <v>MS</v>
          </cell>
          <cell r="Y276" t="str">
            <v>ok</v>
          </cell>
          <cell r="AA276">
            <v>1</v>
          </cell>
        </row>
        <row r="277">
          <cell r="C277">
            <v>0.66666666666666663</v>
          </cell>
          <cell r="E277">
            <v>0.66666666666666663</v>
          </cell>
          <cell r="G277" t="str">
            <v/>
          </cell>
          <cell r="I277">
            <v>1</v>
          </cell>
          <cell r="K277">
            <v>0.66666666666666663</v>
          </cell>
          <cell r="M277">
            <v>0.66666666666666663</v>
          </cell>
          <cell r="Q277">
            <v>0.78431372549019596</v>
          </cell>
          <cell r="T277" t="str">
            <v>na</v>
          </cell>
          <cell r="W277" t="str">
            <v>na</v>
          </cell>
          <cell r="Y277" t="str">
            <v>ok</v>
          </cell>
          <cell r="AA277">
            <v>1</v>
          </cell>
        </row>
        <row r="278">
          <cell r="C278">
            <v>0.66666666666666663</v>
          </cell>
          <cell r="E278">
            <v>1</v>
          </cell>
          <cell r="G278">
            <v>1</v>
          </cell>
          <cell r="I278">
            <v>1</v>
          </cell>
          <cell r="K278">
            <v>1</v>
          </cell>
          <cell r="M278">
            <v>1</v>
          </cell>
          <cell r="Q278">
            <v>0.96666666666666656</v>
          </cell>
          <cell r="T278" t="str">
            <v>HP</v>
          </cell>
          <cell r="W278" t="str">
            <v>AIR</v>
          </cell>
          <cell r="Y278" t="str">
            <v>ok</v>
          </cell>
          <cell r="AA278">
            <v>1</v>
          </cell>
        </row>
        <row r="279">
          <cell r="C279">
            <v>1</v>
          </cell>
          <cell r="E279">
            <v>1</v>
          </cell>
          <cell r="G279">
            <v>1</v>
          </cell>
          <cell r="I279">
            <v>1</v>
          </cell>
          <cell r="K279">
            <v>0.66666666666666663</v>
          </cell>
          <cell r="M279">
            <v>0.66666666666666663</v>
          </cell>
          <cell r="Q279">
            <v>0.9</v>
          </cell>
          <cell r="T279" t="str">
            <v>na</v>
          </cell>
          <cell r="W279" t="str">
            <v>na</v>
          </cell>
          <cell r="Y279" t="str">
            <v>ok</v>
          </cell>
          <cell r="AA279">
            <v>1</v>
          </cell>
        </row>
        <row r="280">
          <cell r="C280">
            <v>1</v>
          </cell>
          <cell r="E280">
            <v>1</v>
          </cell>
          <cell r="G280" t="str">
            <v/>
          </cell>
          <cell r="I280">
            <v>1</v>
          </cell>
          <cell r="K280">
            <v>1</v>
          </cell>
          <cell r="M280">
            <v>1</v>
          </cell>
          <cell r="Q280">
            <v>1</v>
          </cell>
          <cell r="T280" t="str">
            <v>na</v>
          </cell>
          <cell r="W280" t="str">
            <v>na</v>
          </cell>
          <cell r="Y280" t="str">
            <v>ok</v>
          </cell>
          <cell r="AA280">
            <v>1</v>
          </cell>
        </row>
        <row r="281">
          <cell r="C281">
            <v>1</v>
          </cell>
          <cell r="E281">
            <v>1</v>
          </cell>
          <cell r="G281">
            <v>1</v>
          </cell>
          <cell r="I281">
            <v>1</v>
          </cell>
          <cell r="K281">
            <v>1</v>
          </cell>
          <cell r="M281">
            <v>1</v>
          </cell>
          <cell r="Q281">
            <v>1</v>
          </cell>
          <cell r="T281" t="str">
            <v>na</v>
          </cell>
          <cell r="W281" t="str">
            <v>na</v>
          </cell>
          <cell r="Y281" t="str">
            <v>ok</v>
          </cell>
          <cell r="AA281">
            <v>1</v>
          </cell>
        </row>
        <row r="282">
          <cell r="C282">
            <v>1</v>
          </cell>
          <cell r="E282">
            <v>1</v>
          </cell>
          <cell r="G282">
            <v>1</v>
          </cell>
          <cell r="I282">
            <v>1</v>
          </cell>
          <cell r="K282">
            <v>1</v>
          </cell>
          <cell r="M282">
            <v>1</v>
          </cell>
          <cell r="Q282">
            <v>1</v>
          </cell>
          <cell r="T282" t="str">
            <v>HP</v>
          </cell>
          <cell r="W282" t="str">
            <v>AIR</v>
          </cell>
          <cell r="Y282" t="str">
            <v>ok</v>
          </cell>
          <cell r="AA282">
            <v>1</v>
          </cell>
        </row>
        <row r="283">
          <cell r="C283">
            <v>0.66666666666666663</v>
          </cell>
          <cell r="E283">
            <v>0.66666666666666663</v>
          </cell>
          <cell r="G283">
            <v>1</v>
          </cell>
          <cell r="I283">
            <v>1</v>
          </cell>
          <cell r="K283">
            <v>1</v>
          </cell>
          <cell r="M283">
            <v>0.66666666666666663</v>
          </cell>
          <cell r="Q283">
            <v>0.86666666666666659</v>
          </cell>
          <cell r="T283" t="str">
            <v>HP</v>
          </cell>
          <cell r="W283" t="str">
            <v>MS</v>
          </cell>
          <cell r="Y283" t="str">
            <v>ok</v>
          </cell>
          <cell r="AA283">
            <v>1</v>
          </cell>
        </row>
        <row r="284">
          <cell r="C284">
            <v>0.66666666666666663</v>
          </cell>
          <cell r="E284">
            <v>0.66666666666666663</v>
          </cell>
          <cell r="G284">
            <v>0.66666666666666663</v>
          </cell>
          <cell r="I284">
            <v>1</v>
          </cell>
          <cell r="K284">
            <v>1</v>
          </cell>
          <cell r="M284">
            <v>1</v>
          </cell>
          <cell r="Q284">
            <v>0.86666666666666659</v>
          </cell>
          <cell r="T284" t="str">
            <v>na</v>
          </cell>
          <cell r="W284" t="str">
            <v>na</v>
          </cell>
          <cell r="Y284" t="str">
            <v>ok</v>
          </cell>
          <cell r="AA284">
            <v>1</v>
          </cell>
        </row>
        <row r="285">
          <cell r="C285" t="str">
            <v/>
          </cell>
          <cell r="E285">
            <v>1</v>
          </cell>
          <cell r="G285">
            <v>1</v>
          </cell>
          <cell r="I285">
            <v>1</v>
          </cell>
          <cell r="K285">
            <v>1</v>
          </cell>
          <cell r="M285">
            <v>1</v>
          </cell>
          <cell r="Q285">
            <v>1</v>
          </cell>
          <cell r="T285" t="str">
            <v>na</v>
          </cell>
          <cell r="W285" t="str">
            <v>na</v>
          </cell>
          <cell r="Y285" t="str">
            <v>ok</v>
          </cell>
          <cell r="AA285">
            <v>1</v>
          </cell>
        </row>
        <row r="286">
          <cell r="C286">
            <v>1</v>
          </cell>
          <cell r="E286">
            <v>1</v>
          </cell>
          <cell r="G286">
            <v>1</v>
          </cell>
          <cell r="I286">
            <v>1</v>
          </cell>
          <cell r="K286">
            <v>1</v>
          </cell>
          <cell r="M286">
            <v>1</v>
          </cell>
          <cell r="Q286">
            <v>1</v>
          </cell>
          <cell r="T286" t="str">
            <v>na</v>
          </cell>
          <cell r="W286" t="str">
            <v>na</v>
          </cell>
          <cell r="Y286" t="str">
            <v>ok</v>
          </cell>
          <cell r="AA286">
            <v>1</v>
          </cell>
        </row>
        <row r="287">
          <cell r="C287">
            <v>1</v>
          </cell>
          <cell r="E287">
            <v>1</v>
          </cell>
          <cell r="G287" t="str">
            <v/>
          </cell>
          <cell r="I287">
            <v>1</v>
          </cell>
          <cell r="K287">
            <v>1</v>
          </cell>
          <cell r="M287" t="str">
            <v/>
          </cell>
          <cell r="Q287">
            <v>1</v>
          </cell>
          <cell r="T287" t="str">
            <v>na</v>
          </cell>
          <cell r="W287" t="str">
            <v>na</v>
          </cell>
          <cell r="Y287" t="str">
            <v>ok</v>
          </cell>
          <cell r="AA287">
            <v>1</v>
          </cell>
        </row>
        <row r="288">
          <cell r="C288">
            <v>1</v>
          </cell>
          <cell r="E288">
            <v>1</v>
          </cell>
          <cell r="G288">
            <v>1</v>
          </cell>
          <cell r="I288">
            <v>1</v>
          </cell>
          <cell r="K288">
            <v>1</v>
          </cell>
          <cell r="M288">
            <v>1</v>
          </cell>
          <cell r="Q288">
            <v>1</v>
          </cell>
          <cell r="T288" t="str">
            <v>HP</v>
          </cell>
          <cell r="W288" t="str">
            <v>AV</v>
          </cell>
          <cell r="Y288" t="str">
            <v>ok</v>
          </cell>
          <cell r="AA288">
            <v>1</v>
          </cell>
        </row>
        <row r="289">
          <cell r="C289">
            <v>0.33333333333333331</v>
          </cell>
          <cell r="E289">
            <v>1</v>
          </cell>
          <cell r="G289">
            <v>0.66666666666666663</v>
          </cell>
          <cell r="I289">
            <v>1</v>
          </cell>
          <cell r="K289">
            <v>1</v>
          </cell>
          <cell r="M289">
            <v>1</v>
          </cell>
          <cell r="Q289">
            <v>0.8833333333333333</v>
          </cell>
          <cell r="T289" t="str">
            <v>HP</v>
          </cell>
          <cell r="W289" t="str">
            <v>AIR</v>
          </cell>
          <cell r="Y289" t="str">
            <v>ok</v>
          </cell>
          <cell r="AA289">
            <v>1</v>
          </cell>
        </row>
        <row r="290">
          <cell r="C290">
            <v>1</v>
          </cell>
          <cell r="E290">
            <v>1</v>
          </cell>
          <cell r="G290">
            <v>1</v>
          </cell>
          <cell r="I290">
            <v>1</v>
          </cell>
          <cell r="K290">
            <v>1</v>
          </cell>
          <cell r="M290">
            <v>1</v>
          </cell>
          <cell r="Q290">
            <v>1</v>
          </cell>
          <cell r="T290" t="str">
            <v>HP</v>
          </cell>
          <cell r="W290" t="str">
            <v>AV</v>
          </cell>
          <cell r="Y290" t="str">
            <v>ok</v>
          </cell>
          <cell r="AA290">
            <v>1</v>
          </cell>
        </row>
        <row r="291">
          <cell r="C291">
            <v>1</v>
          </cell>
          <cell r="E291">
            <v>1</v>
          </cell>
          <cell r="G291">
            <v>1</v>
          </cell>
          <cell r="I291">
            <v>1</v>
          </cell>
          <cell r="K291">
            <v>1</v>
          </cell>
          <cell r="M291">
            <v>1</v>
          </cell>
          <cell r="Q291">
            <v>1</v>
          </cell>
          <cell r="T291" t="str">
            <v>na</v>
          </cell>
          <cell r="W291" t="str">
            <v>na</v>
          </cell>
          <cell r="Y291" t="str">
            <v>ok</v>
          </cell>
          <cell r="AA291">
            <v>1</v>
          </cell>
        </row>
        <row r="292">
          <cell r="C292">
            <v>1</v>
          </cell>
          <cell r="E292">
            <v>1</v>
          </cell>
          <cell r="G292">
            <v>1</v>
          </cell>
          <cell r="I292">
            <v>1</v>
          </cell>
          <cell r="K292">
            <v>1</v>
          </cell>
          <cell r="M292">
            <v>1</v>
          </cell>
          <cell r="Q292">
            <v>1</v>
          </cell>
          <cell r="T292" t="str">
            <v>HP</v>
          </cell>
          <cell r="W292" t="str">
            <v>AIR</v>
          </cell>
          <cell r="Y292" t="str">
            <v>ok</v>
          </cell>
          <cell r="AA292">
            <v>1</v>
          </cell>
        </row>
        <row r="293">
          <cell r="C293">
            <v>1</v>
          </cell>
          <cell r="E293">
            <v>1</v>
          </cell>
          <cell r="G293">
            <v>1</v>
          </cell>
          <cell r="I293">
            <v>1</v>
          </cell>
          <cell r="K293">
            <v>1</v>
          </cell>
          <cell r="M293">
            <v>1</v>
          </cell>
          <cell r="Q293">
            <v>1</v>
          </cell>
          <cell r="T293" t="str">
            <v>na</v>
          </cell>
          <cell r="W293" t="str">
            <v>na</v>
          </cell>
          <cell r="Y293" t="str">
            <v>ok</v>
          </cell>
          <cell r="AA293">
            <v>1</v>
          </cell>
        </row>
        <row r="294">
          <cell r="C294">
            <v>1</v>
          </cell>
          <cell r="E294">
            <v>1</v>
          </cell>
          <cell r="G294">
            <v>1</v>
          </cell>
          <cell r="I294">
            <v>1</v>
          </cell>
          <cell r="K294">
            <v>1</v>
          </cell>
          <cell r="M294">
            <v>1</v>
          </cell>
          <cell r="Q294">
            <v>1</v>
          </cell>
          <cell r="T294" t="str">
            <v>HP</v>
          </cell>
          <cell r="W294" t="str">
            <v>AV</v>
          </cell>
          <cell r="Y294" t="str">
            <v>ok</v>
          </cell>
          <cell r="AA294">
            <v>1</v>
          </cell>
        </row>
        <row r="295">
          <cell r="C295">
            <v>1</v>
          </cell>
          <cell r="E295">
            <v>1</v>
          </cell>
          <cell r="G295">
            <v>1</v>
          </cell>
          <cell r="I295">
            <v>1</v>
          </cell>
          <cell r="K295">
            <v>1</v>
          </cell>
          <cell r="M295">
            <v>1</v>
          </cell>
          <cell r="Q295">
            <v>1</v>
          </cell>
          <cell r="T295" t="str">
            <v>na</v>
          </cell>
          <cell r="W295" t="str">
            <v>na</v>
          </cell>
          <cell r="Y295" t="str">
            <v>ok</v>
          </cell>
          <cell r="AA295">
            <v>1</v>
          </cell>
        </row>
        <row r="296">
          <cell r="C296">
            <v>1</v>
          </cell>
          <cell r="E296">
            <v>1</v>
          </cell>
          <cell r="G296">
            <v>1</v>
          </cell>
          <cell r="I296">
            <v>1</v>
          </cell>
          <cell r="K296">
            <v>1</v>
          </cell>
          <cell r="M296">
            <v>1</v>
          </cell>
          <cell r="Q296">
            <v>1</v>
          </cell>
          <cell r="T296" t="str">
            <v>HP</v>
          </cell>
          <cell r="W296" t="str">
            <v>GEN</v>
          </cell>
          <cell r="Y296" t="str">
            <v>ok</v>
          </cell>
          <cell r="AA296">
            <v>1</v>
          </cell>
        </row>
        <row r="297">
          <cell r="C297">
            <v>1</v>
          </cell>
          <cell r="E297">
            <v>1</v>
          </cell>
          <cell r="G297">
            <v>1</v>
          </cell>
          <cell r="I297">
            <v>1</v>
          </cell>
          <cell r="K297">
            <v>1</v>
          </cell>
          <cell r="M297">
            <v>1</v>
          </cell>
          <cell r="Q297">
            <v>1</v>
          </cell>
          <cell r="T297" t="str">
            <v>DS</v>
          </cell>
          <cell r="W297" t="str">
            <v>XFC</v>
          </cell>
          <cell r="Y297" t="str">
            <v>ok</v>
          </cell>
          <cell r="AA297">
            <v>1</v>
          </cell>
        </row>
        <row r="298">
          <cell r="C298">
            <v>1</v>
          </cell>
          <cell r="E298">
            <v>1</v>
          </cell>
          <cell r="G298">
            <v>1</v>
          </cell>
          <cell r="I298">
            <v>1</v>
          </cell>
          <cell r="K298">
            <v>1</v>
          </cell>
          <cell r="M298">
            <v>1</v>
          </cell>
          <cell r="Q298">
            <v>1</v>
          </cell>
          <cell r="T298" t="str">
            <v>na</v>
          </cell>
          <cell r="W298" t="str">
            <v>na</v>
          </cell>
          <cell r="Y298" t="str">
            <v>ok</v>
          </cell>
          <cell r="AA298">
            <v>1</v>
          </cell>
        </row>
        <row r="299">
          <cell r="C299">
            <v>1</v>
          </cell>
          <cell r="E299">
            <v>1</v>
          </cell>
          <cell r="G299">
            <v>1</v>
          </cell>
          <cell r="I299">
            <v>1</v>
          </cell>
          <cell r="K299">
            <v>1</v>
          </cell>
          <cell r="M299">
            <v>1</v>
          </cell>
          <cell r="Q299">
            <v>1</v>
          </cell>
          <cell r="T299" t="str">
            <v>DS</v>
          </cell>
          <cell r="W299" t="str">
            <v>XFC</v>
          </cell>
          <cell r="Y299" t="str">
            <v>ok</v>
          </cell>
          <cell r="AA299">
            <v>1</v>
          </cell>
        </row>
        <row r="300">
          <cell r="C300" t="str">
            <v/>
          </cell>
          <cell r="E300">
            <v>1</v>
          </cell>
          <cell r="G300">
            <v>1</v>
          </cell>
          <cell r="I300">
            <v>1</v>
          </cell>
          <cell r="K300">
            <v>1</v>
          </cell>
          <cell r="M300">
            <v>1</v>
          </cell>
          <cell r="Q300">
            <v>1</v>
          </cell>
          <cell r="T300" t="str">
            <v>DS</v>
          </cell>
          <cell r="W300" t="str">
            <v>GEN</v>
          </cell>
          <cell r="Y300" t="str">
            <v>ok</v>
          </cell>
          <cell r="AA300">
            <v>1</v>
          </cell>
        </row>
        <row r="301">
          <cell r="C301" t="str">
            <v/>
          </cell>
          <cell r="E301">
            <v>1</v>
          </cell>
          <cell r="G301">
            <v>1</v>
          </cell>
          <cell r="I301">
            <v>1</v>
          </cell>
          <cell r="K301">
            <v>1</v>
          </cell>
          <cell r="M301">
            <v>1</v>
          </cell>
          <cell r="Q301">
            <v>1</v>
          </cell>
          <cell r="T301" t="str">
            <v>DS</v>
          </cell>
          <cell r="W301" t="str">
            <v>GEN</v>
          </cell>
          <cell r="Y301" t="str">
            <v>ok</v>
          </cell>
          <cell r="AA301">
            <v>1</v>
          </cell>
        </row>
        <row r="302">
          <cell r="C302" t="str">
            <v/>
          </cell>
          <cell r="E302">
            <v>1</v>
          </cell>
          <cell r="G302">
            <v>1</v>
          </cell>
          <cell r="I302">
            <v>1</v>
          </cell>
          <cell r="K302">
            <v>1</v>
          </cell>
          <cell r="M302">
            <v>1</v>
          </cell>
          <cell r="Q302">
            <v>1</v>
          </cell>
          <cell r="T302" t="str">
            <v>DS</v>
          </cell>
          <cell r="W302" t="str">
            <v>GEN</v>
          </cell>
          <cell r="Y302" t="str">
            <v>ok</v>
          </cell>
          <cell r="AA302">
            <v>1</v>
          </cell>
        </row>
        <row r="303">
          <cell r="C303">
            <v>1</v>
          </cell>
          <cell r="E303">
            <v>0.66666666666666663</v>
          </cell>
          <cell r="G303">
            <v>0.66666666666666663</v>
          </cell>
          <cell r="I303">
            <v>0.66666666666666663</v>
          </cell>
          <cell r="K303">
            <v>1</v>
          </cell>
          <cell r="M303">
            <v>1</v>
          </cell>
          <cell r="Q303">
            <v>0.8</v>
          </cell>
          <cell r="T303" t="str">
            <v>NA</v>
          </cell>
          <cell r="W303" t="str">
            <v>NA</v>
          </cell>
          <cell r="Y303" t="str">
            <v>ok</v>
          </cell>
          <cell r="AA303">
            <v>1</v>
          </cell>
        </row>
        <row r="304">
          <cell r="C304">
            <v>1</v>
          </cell>
          <cell r="E304">
            <v>1</v>
          </cell>
          <cell r="G304">
            <v>1</v>
          </cell>
          <cell r="I304">
            <v>1</v>
          </cell>
          <cell r="K304">
            <v>1</v>
          </cell>
          <cell r="M304">
            <v>1</v>
          </cell>
          <cell r="Q304">
            <v>1</v>
          </cell>
          <cell r="T304" t="str">
            <v>DS</v>
          </cell>
          <cell r="W304" t="str">
            <v>GEN</v>
          </cell>
          <cell r="Y304" t="str">
            <v>ok</v>
          </cell>
          <cell r="AA304">
            <v>1</v>
          </cell>
        </row>
        <row r="305">
          <cell r="C305">
            <v>1</v>
          </cell>
          <cell r="E305">
            <v>1</v>
          </cell>
          <cell r="G305">
            <v>1</v>
          </cell>
          <cell r="I305">
            <v>1</v>
          </cell>
          <cell r="K305">
            <v>1</v>
          </cell>
          <cell r="M305">
            <v>1</v>
          </cell>
          <cell r="Q305">
            <v>1</v>
          </cell>
          <cell r="T305" t="str">
            <v>DS</v>
          </cell>
          <cell r="W305" t="str">
            <v>GEN</v>
          </cell>
          <cell r="Y305" t="str">
            <v>ok</v>
          </cell>
          <cell r="AA305">
            <v>1</v>
          </cell>
        </row>
        <row r="306">
          <cell r="C306">
            <v>1</v>
          </cell>
          <cell r="E306">
            <v>1</v>
          </cell>
          <cell r="G306">
            <v>1</v>
          </cell>
          <cell r="I306">
            <v>1</v>
          </cell>
          <cell r="K306">
            <v>1</v>
          </cell>
          <cell r="M306">
            <v>1</v>
          </cell>
          <cell r="Q306">
            <v>1</v>
          </cell>
          <cell r="T306" t="str">
            <v>DS</v>
          </cell>
          <cell r="W306" t="str">
            <v>XFC</v>
          </cell>
          <cell r="Y306" t="str">
            <v>ok</v>
          </cell>
          <cell r="AA306">
            <v>1</v>
          </cell>
        </row>
        <row r="307">
          <cell r="C307">
            <v>1</v>
          </cell>
          <cell r="E307" t="str">
            <v/>
          </cell>
          <cell r="G307">
            <v>1</v>
          </cell>
          <cell r="I307">
            <v>1</v>
          </cell>
          <cell r="K307">
            <v>1</v>
          </cell>
          <cell r="M307">
            <v>1</v>
          </cell>
          <cell r="Q307">
            <v>1</v>
          </cell>
          <cell r="T307" t="str">
            <v>DS</v>
          </cell>
          <cell r="W307" t="str">
            <v>GEN</v>
          </cell>
          <cell r="Y307" t="str">
            <v>ok</v>
          </cell>
          <cell r="AA307">
            <v>1</v>
          </cell>
        </row>
        <row r="308">
          <cell r="C308">
            <v>1</v>
          </cell>
          <cell r="E308">
            <v>1</v>
          </cell>
          <cell r="G308">
            <v>1</v>
          </cell>
          <cell r="I308">
            <v>1</v>
          </cell>
          <cell r="K308">
            <v>1</v>
          </cell>
          <cell r="M308">
            <v>1</v>
          </cell>
          <cell r="Q308">
            <v>1</v>
          </cell>
          <cell r="T308" t="str">
            <v>DS</v>
          </cell>
          <cell r="W308" t="str">
            <v>GEN</v>
          </cell>
          <cell r="Y308" t="str">
            <v>ok</v>
          </cell>
          <cell r="AA308">
            <v>1</v>
          </cell>
        </row>
        <row r="309">
          <cell r="C309">
            <v>1</v>
          </cell>
          <cell r="E309">
            <v>1</v>
          </cell>
          <cell r="G309">
            <v>1</v>
          </cell>
          <cell r="I309">
            <v>1</v>
          </cell>
          <cell r="K309">
            <v>1</v>
          </cell>
          <cell r="M309">
            <v>1</v>
          </cell>
          <cell r="Q309">
            <v>1</v>
          </cell>
          <cell r="T309" t="str">
            <v>DS</v>
          </cell>
          <cell r="W309" t="str">
            <v>GEN</v>
          </cell>
          <cell r="Y309" t="str">
            <v>ok</v>
          </cell>
          <cell r="AA309">
            <v>1</v>
          </cell>
        </row>
        <row r="310">
          <cell r="C310">
            <v>1</v>
          </cell>
          <cell r="E310">
            <v>1</v>
          </cell>
          <cell r="G310">
            <v>1</v>
          </cell>
          <cell r="I310">
            <v>1</v>
          </cell>
          <cell r="K310">
            <v>1</v>
          </cell>
          <cell r="M310">
            <v>1</v>
          </cell>
          <cell r="Q310">
            <v>1</v>
          </cell>
          <cell r="T310" t="str">
            <v>DS</v>
          </cell>
          <cell r="W310" t="str">
            <v>XFC</v>
          </cell>
          <cell r="Y310" t="str">
            <v>ok</v>
          </cell>
          <cell r="AA310">
            <v>1</v>
          </cell>
        </row>
        <row r="311">
          <cell r="C311" t="str">
            <v/>
          </cell>
          <cell r="E311" t="str">
            <v/>
          </cell>
          <cell r="G311">
            <v>1</v>
          </cell>
          <cell r="I311" t="str">
            <v/>
          </cell>
          <cell r="K311">
            <v>1</v>
          </cell>
          <cell r="M311">
            <v>1</v>
          </cell>
          <cell r="Q311">
            <v>1</v>
          </cell>
          <cell r="T311" t="str">
            <v>DS</v>
          </cell>
          <cell r="W311" t="str">
            <v>GEN</v>
          </cell>
          <cell r="Y311" t="str">
            <v>ok</v>
          </cell>
          <cell r="AA311">
            <v>1</v>
          </cell>
        </row>
        <row r="312">
          <cell r="C312">
            <v>1</v>
          </cell>
          <cell r="E312">
            <v>1</v>
          </cell>
          <cell r="G312">
            <v>1</v>
          </cell>
          <cell r="I312">
            <v>1</v>
          </cell>
          <cell r="K312">
            <v>1</v>
          </cell>
          <cell r="M312">
            <v>1</v>
          </cell>
          <cell r="Q312">
            <v>1</v>
          </cell>
          <cell r="T312" t="str">
            <v>HP</v>
          </cell>
          <cell r="W312" t="str">
            <v>AIR</v>
          </cell>
          <cell r="Y312" t="str">
            <v>ok</v>
          </cell>
          <cell r="AA312">
            <v>1</v>
          </cell>
        </row>
        <row r="313">
          <cell r="C313">
            <v>1</v>
          </cell>
          <cell r="E313">
            <v>1</v>
          </cell>
          <cell r="G313">
            <v>1</v>
          </cell>
          <cell r="I313">
            <v>1</v>
          </cell>
          <cell r="K313">
            <v>1</v>
          </cell>
          <cell r="M313">
            <v>1</v>
          </cell>
          <cell r="Q313">
            <v>1</v>
          </cell>
          <cell r="T313" t="str">
            <v>HP</v>
          </cell>
          <cell r="W313" t="str">
            <v>AIR</v>
          </cell>
          <cell r="Y313" t="str">
            <v>ok</v>
          </cell>
          <cell r="AA313">
            <v>1</v>
          </cell>
        </row>
        <row r="314">
          <cell r="C314">
            <v>1</v>
          </cell>
          <cell r="E314">
            <v>1</v>
          </cell>
          <cell r="G314">
            <v>1</v>
          </cell>
          <cell r="I314">
            <v>1</v>
          </cell>
          <cell r="K314">
            <v>1</v>
          </cell>
          <cell r="M314">
            <v>1</v>
          </cell>
          <cell r="Q314">
            <v>1</v>
          </cell>
          <cell r="T314" t="str">
            <v>DS</v>
          </cell>
          <cell r="W314" t="str">
            <v>GEN</v>
          </cell>
          <cell r="Y314" t="str">
            <v>ok</v>
          </cell>
          <cell r="AA314">
            <v>1</v>
          </cell>
        </row>
        <row r="315">
          <cell r="C315" t="str">
            <v/>
          </cell>
          <cell r="E315" t="str">
            <v/>
          </cell>
          <cell r="G315" t="str">
            <v/>
          </cell>
          <cell r="I315">
            <v>0.33333333333333331</v>
          </cell>
          <cell r="K315" t="str">
            <v/>
          </cell>
          <cell r="M315" t="str">
            <v/>
          </cell>
          <cell r="Q315">
            <v>0.33333333333333331</v>
          </cell>
          <cell r="T315" t="str">
            <v>DS</v>
          </cell>
          <cell r="W315" t="str">
            <v>GEN</v>
          </cell>
          <cell r="Y315" t="str">
            <v>ok</v>
          </cell>
          <cell r="AA315">
            <v>1</v>
          </cell>
        </row>
        <row r="316">
          <cell r="C316">
            <v>1</v>
          </cell>
          <cell r="E316">
            <v>1</v>
          </cell>
          <cell r="G316">
            <v>1</v>
          </cell>
          <cell r="I316">
            <v>1</v>
          </cell>
          <cell r="K316">
            <v>1</v>
          </cell>
          <cell r="M316">
            <v>1</v>
          </cell>
          <cell r="Q316">
            <v>1</v>
          </cell>
          <cell r="T316" t="str">
            <v>DS</v>
          </cell>
          <cell r="W316" t="str">
            <v>GEN</v>
          </cell>
          <cell r="Y316" t="str">
            <v>ok</v>
          </cell>
          <cell r="AA316">
            <v>1</v>
          </cell>
        </row>
        <row r="317">
          <cell r="C317">
            <v>1</v>
          </cell>
          <cell r="E317">
            <v>1</v>
          </cell>
          <cell r="G317">
            <v>0.66666666666666663</v>
          </cell>
          <cell r="I317">
            <v>1</v>
          </cell>
          <cell r="K317">
            <v>1</v>
          </cell>
          <cell r="M317">
            <v>1</v>
          </cell>
          <cell r="Q317">
            <v>0.95</v>
          </cell>
          <cell r="T317" t="str">
            <v>DS</v>
          </cell>
          <cell r="W317" t="str">
            <v>GEN</v>
          </cell>
          <cell r="Y317" t="str">
            <v>ok</v>
          </cell>
          <cell r="AA317">
            <v>1</v>
          </cell>
        </row>
        <row r="318">
          <cell r="C318">
            <v>1</v>
          </cell>
          <cell r="E318">
            <v>1</v>
          </cell>
          <cell r="G318">
            <v>1</v>
          </cell>
          <cell r="I318">
            <v>1</v>
          </cell>
          <cell r="K318">
            <v>1</v>
          </cell>
          <cell r="M318">
            <v>1</v>
          </cell>
          <cell r="Q318">
            <v>1</v>
          </cell>
          <cell r="T318" t="str">
            <v>DS</v>
          </cell>
          <cell r="W318" t="str">
            <v>GEN</v>
          </cell>
          <cell r="Y318" t="str">
            <v>ok</v>
          </cell>
          <cell r="AA318">
            <v>1</v>
          </cell>
        </row>
        <row r="319">
          <cell r="C319">
            <v>1</v>
          </cell>
          <cell r="E319">
            <v>1</v>
          </cell>
          <cell r="G319">
            <v>0.33333333333333331</v>
          </cell>
          <cell r="I319">
            <v>1</v>
          </cell>
          <cell r="K319">
            <v>1</v>
          </cell>
          <cell r="M319">
            <v>1</v>
          </cell>
          <cell r="Q319">
            <v>0.9</v>
          </cell>
          <cell r="T319" t="str">
            <v>HP</v>
          </cell>
          <cell r="W319" t="str">
            <v>MS</v>
          </cell>
          <cell r="Y319" t="str">
            <v>ok</v>
          </cell>
          <cell r="AA319">
            <v>1</v>
          </cell>
        </row>
        <row r="320">
          <cell r="C320">
            <v>1</v>
          </cell>
          <cell r="E320">
            <v>1</v>
          </cell>
          <cell r="G320">
            <v>0.66666666666666663</v>
          </cell>
          <cell r="I320">
            <v>1</v>
          </cell>
          <cell r="K320">
            <v>1</v>
          </cell>
          <cell r="M320">
            <v>1</v>
          </cell>
          <cell r="Q320">
            <v>0.95</v>
          </cell>
          <cell r="T320" t="str">
            <v>DS</v>
          </cell>
          <cell r="W320" t="str">
            <v>GEN</v>
          </cell>
          <cell r="Y320" t="str">
            <v>ok</v>
          </cell>
          <cell r="AA320">
            <v>1</v>
          </cell>
        </row>
        <row r="321">
          <cell r="C321">
            <v>1</v>
          </cell>
          <cell r="E321">
            <v>1</v>
          </cell>
          <cell r="G321">
            <v>1</v>
          </cell>
          <cell r="I321">
            <v>1</v>
          </cell>
          <cell r="K321">
            <v>1</v>
          </cell>
          <cell r="M321">
            <v>1</v>
          </cell>
          <cell r="Q321">
            <v>1</v>
          </cell>
          <cell r="T321" t="str">
            <v>DS</v>
          </cell>
          <cell r="W321" t="str">
            <v>GEN</v>
          </cell>
          <cell r="Y321" t="str">
            <v>ok</v>
          </cell>
          <cell r="AA321">
            <v>1</v>
          </cell>
        </row>
        <row r="322">
          <cell r="C322">
            <v>1</v>
          </cell>
          <cell r="E322">
            <v>1</v>
          </cell>
          <cell r="G322">
            <v>1</v>
          </cell>
          <cell r="I322">
            <v>1</v>
          </cell>
          <cell r="K322">
            <v>1</v>
          </cell>
          <cell r="M322">
            <v>1</v>
          </cell>
          <cell r="Q322">
            <v>1</v>
          </cell>
          <cell r="T322" t="str">
            <v>HP</v>
          </cell>
          <cell r="W322" t="str">
            <v>MS</v>
          </cell>
          <cell r="Y322" t="str">
            <v>ok</v>
          </cell>
          <cell r="AA322">
            <v>1</v>
          </cell>
        </row>
        <row r="323">
          <cell r="C323" t="str">
            <v/>
          </cell>
          <cell r="E323" t="str">
            <v/>
          </cell>
          <cell r="G323" t="str">
            <v/>
          </cell>
          <cell r="I323">
            <v>0.33333333333333331</v>
          </cell>
          <cell r="K323" t="str">
            <v/>
          </cell>
          <cell r="M323" t="str">
            <v/>
          </cell>
          <cell r="Q323">
            <v>0.33333333333333331</v>
          </cell>
          <cell r="T323" t="str">
            <v>NA</v>
          </cell>
          <cell r="W323" t="str">
            <v>NA</v>
          </cell>
          <cell r="Y323" t="str">
            <v>ok</v>
          </cell>
          <cell r="AA323">
            <v>1</v>
          </cell>
        </row>
        <row r="324">
          <cell r="C324" t="str">
            <v/>
          </cell>
          <cell r="E324" t="str">
            <v/>
          </cell>
          <cell r="G324" t="str">
            <v/>
          </cell>
          <cell r="I324">
            <v>0.33333333333333331</v>
          </cell>
          <cell r="K324" t="str">
            <v/>
          </cell>
          <cell r="M324" t="str">
            <v/>
          </cell>
          <cell r="Q324">
            <v>0.33333333333333331</v>
          </cell>
          <cell r="T324" t="str">
            <v>NA</v>
          </cell>
          <cell r="W324" t="str">
            <v>NA</v>
          </cell>
          <cell r="Y324" t="str">
            <v>ok</v>
          </cell>
          <cell r="AA324">
            <v>1</v>
          </cell>
        </row>
        <row r="325">
          <cell r="C325">
            <v>1</v>
          </cell>
          <cell r="E325">
            <v>1</v>
          </cell>
          <cell r="G325">
            <v>1</v>
          </cell>
          <cell r="I325">
            <v>1</v>
          </cell>
          <cell r="K325">
            <v>1</v>
          </cell>
          <cell r="M325">
            <v>1</v>
          </cell>
          <cell r="Q325">
            <v>1</v>
          </cell>
          <cell r="T325" t="str">
            <v>NA</v>
          </cell>
          <cell r="W325" t="str">
            <v>NA</v>
          </cell>
          <cell r="Y325" t="str">
            <v>ok</v>
          </cell>
          <cell r="AA325">
            <v>1</v>
          </cell>
        </row>
        <row r="326">
          <cell r="C326">
            <v>1</v>
          </cell>
          <cell r="E326">
            <v>1</v>
          </cell>
          <cell r="G326">
            <v>1</v>
          </cell>
          <cell r="I326">
            <v>1</v>
          </cell>
          <cell r="K326">
            <v>1</v>
          </cell>
          <cell r="M326">
            <v>1</v>
          </cell>
          <cell r="Q326">
            <v>1</v>
          </cell>
          <cell r="T326" t="str">
            <v>NA</v>
          </cell>
          <cell r="W326" t="str">
            <v>NA</v>
          </cell>
          <cell r="Y326" t="str">
            <v>ok</v>
          </cell>
          <cell r="AA326">
            <v>1</v>
          </cell>
        </row>
        <row r="327">
          <cell r="C327">
            <v>1</v>
          </cell>
          <cell r="E327">
            <v>1</v>
          </cell>
          <cell r="G327">
            <v>1</v>
          </cell>
          <cell r="I327">
            <v>0.66666666666666663</v>
          </cell>
          <cell r="K327">
            <v>1</v>
          </cell>
          <cell r="M327">
            <v>1</v>
          </cell>
          <cell r="Q327">
            <v>0.9</v>
          </cell>
          <cell r="T327" t="str">
            <v>NA</v>
          </cell>
          <cell r="W327" t="str">
            <v>NA</v>
          </cell>
          <cell r="Y327" t="str">
            <v>ok</v>
          </cell>
          <cell r="AA327">
            <v>1</v>
          </cell>
        </row>
        <row r="328">
          <cell r="C328">
            <v>1</v>
          </cell>
          <cell r="E328">
            <v>1</v>
          </cell>
          <cell r="G328">
            <v>1</v>
          </cell>
          <cell r="I328">
            <v>1</v>
          </cell>
          <cell r="K328">
            <v>1</v>
          </cell>
          <cell r="M328">
            <v>1</v>
          </cell>
          <cell r="Q328">
            <v>1</v>
          </cell>
          <cell r="T328" t="str">
            <v>NA</v>
          </cell>
          <cell r="W328" t="str">
            <v>NA</v>
          </cell>
          <cell r="Y328" t="str">
            <v>ok</v>
          </cell>
          <cell r="AA328">
            <v>1</v>
          </cell>
        </row>
        <row r="329">
          <cell r="C329">
            <v>1</v>
          </cell>
          <cell r="E329">
            <v>1</v>
          </cell>
          <cell r="G329">
            <v>1</v>
          </cell>
          <cell r="I329">
            <v>1</v>
          </cell>
          <cell r="K329">
            <v>1</v>
          </cell>
          <cell r="M329">
            <v>1</v>
          </cell>
          <cell r="Q329">
            <v>1</v>
          </cell>
          <cell r="T329" t="str">
            <v>NA</v>
          </cell>
          <cell r="W329" t="str">
            <v>NA</v>
          </cell>
          <cell r="Y329" t="str">
            <v>ok</v>
          </cell>
          <cell r="AA329">
            <v>1</v>
          </cell>
        </row>
        <row r="330">
          <cell r="C330" t="str">
            <v/>
          </cell>
          <cell r="E330" t="str">
            <v/>
          </cell>
          <cell r="G330" t="str">
            <v/>
          </cell>
          <cell r="I330">
            <v>0.33333333333333331</v>
          </cell>
          <cell r="K330" t="str">
            <v/>
          </cell>
          <cell r="M330" t="str">
            <v/>
          </cell>
          <cell r="Q330">
            <v>0.33333333333333331</v>
          </cell>
          <cell r="T330" t="str">
            <v>NA</v>
          </cell>
          <cell r="W330" t="str">
            <v>NA</v>
          </cell>
          <cell r="Y330" t="str">
            <v>ok</v>
          </cell>
          <cell r="AA330">
            <v>1</v>
          </cell>
        </row>
        <row r="331">
          <cell r="C331">
            <v>1</v>
          </cell>
          <cell r="E331">
            <v>1</v>
          </cell>
          <cell r="G331">
            <v>1</v>
          </cell>
          <cell r="I331">
            <v>1</v>
          </cell>
          <cell r="K331">
            <v>1</v>
          </cell>
          <cell r="M331">
            <v>1</v>
          </cell>
          <cell r="Q331">
            <v>1</v>
          </cell>
          <cell r="T331" t="str">
            <v>NA</v>
          </cell>
          <cell r="W331" t="str">
            <v>NA</v>
          </cell>
          <cell r="Y331" t="str">
            <v>ok</v>
          </cell>
          <cell r="AA331">
            <v>1</v>
          </cell>
        </row>
        <row r="332">
          <cell r="C332">
            <v>1</v>
          </cell>
          <cell r="E332">
            <v>1</v>
          </cell>
          <cell r="G332">
            <v>0.66666666666666663</v>
          </cell>
          <cell r="I332">
            <v>0.66666666666666663</v>
          </cell>
          <cell r="K332">
            <v>0.66666666666666663</v>
          </cell>
          <cell r="M332">
            <v>0.66666666666666663</v>
          </cell>
          <cell r="Q332">
            <v>0.75</v>
          </cell>
          <cell r="T332" t="str">
            <v>NA</v>
          </cell>
          <cell r="W332" t="str">
            <v>NA</v>
          </cell>
          <cell r="Y332" t="str">
            <v>ok</v>
          </cell>
          <cell r="AA332">
            <v>1</v>
          </cell>
        </row>
        <row r="333">
          <cell r="C333">
            <v>0.66666666666666663</v>
          </cell>
          <cell r="E333">
            <v>0.66666666666666663</v>
          </cell>
          <cell r="G333">
            <v>1</v>
          </cell>
          <cell r="I333">
            <v>1</v>
          </cell>
          <cell r="K333">
            <v>1</v>
          </cell>
          <cell r="M333">
            <v>1</v>
          </cell>
          <cell r="Q333">
            <v>0.91666666666666652</v>
          </cell>
          <cell r="T333" t="str">
            <v>NA</v>
          </cell>
          <cell r="W333" t="str">
            <v>NA</v>
          </cell>
          <cell r="Y333" t="str">
            <v>ok</v>
          </cell>
          <cell r="AA333">
            <v>1</v>
          </cell>
        </row>
        <row r="334">
          <cell r="C334">
            <v>1</v>
          </cell>
          <cell r="E334">
            <v>1</v>
          </cell>
          <cell r="G334">
            <v>1</v>
          </cell>
          <cell r="I334">
            <v>1</v>
          </cell>
          <cell r="K334">
            <v>1</v>
          </cell>
          <cell r="M334">
            <v>1</v>
          </cell>
          <cell r="Q334">
            <v>1</v>
          </cell>
          <cell r="T334" t="str">
            <v>NA</v>
          </cell>
          <cell r="W334" t="str">
            <v>NA</v>
          </cell>
          <cell r="Y334" t="str">
            <v>ok</v>
          </cell>
          <cell r="AA334">
            <v>1</v>
          </cell>
        </row>
        <row r="335">
          <cell r="C335">
            <v>1</v>
          </cell>
          <cell r="E335">
            <v>1</v>
          </cell>
          <cell r="G335">
            <v>1</v>
          </cell>
          <cell r="I335">
            <v>1</v>
          </cell>
          <cell r="K335">
            <v>1</v>
          </cell>
          <cell r="M335">
            <v>1</v>
          </cell>
          <cell r="Q335">
            <v>1</v>
          </cell>
          <cell r="T335" t="str">
            <v>NA</v>
          </cell>
          <cell r="W335" t="str">
            <v>NA</v>
          </cell>
          <cell r="Y335" t="str">
            <v>ok</v>
          </cell>
          <cell r="AA335">
            <v>1</v>
          </cell>
        </row>
        <row r="336">
          <cell r="C336">
            <v>1</v>
          </cell>
          <cell r="E336">
            <v>1</v>
          </cell>
          <cell r="G336">
            <v>1</v>
          </cell>
          <cell r="I336">
            <v>1</v>
          </cell>
          <cell r="K336">
            <v>1</v>
          </cell>
          <cell r="M336">
            <v>1</v>
          </cell>
          <cell r="Q336">
            <v>1</v>
          </cell>
          <cell r="T336" t="str">
            <v>HP</v>
          </cell>
          <cell r="W336" t="str">
            <v>MS</v>
          </cell>
          <cell r="Y336" t="str">
            <v>ok</v>
          </cell>
          <cell r="AA336">
            <v>1</v>
          </cell>
        </row>
        <row r="337">
          <cell r="C337">
            <v>1</v>
          </cell>
          <cell r="E337">
            <v>1</v>
          </cell>
          <cell r="G337">
            <v>1</v>
          </cell>
          <cell r="I337">
            <v>1</v>
          </cell>
          <cell r="K337">
            <v>1</v>
          </cell>
          <cell r="M337">
            <v>1</v>
          </cell>
          <cell r="Q337">
            <v>1</v>
          </cell>
          <cell r="T337" t="str">
            <v>HP</v>
          </cell>
          <cell r="W337" t="str">
            <v>AIR</v>
          </cell>
          <cell r="Y337" t="str">
            <v>ok</v>
          </cell>
          <cell r="AA337">
            <v>1</v>
          </cell>
        </row>
        <row r="338">
          <cell r="C338">
            <v>1</v>
          </cell>
          <cell r="E338">
            <v>1</v>
          </cell>
          <cell r="G338">
            <v>1</v>
          </cell>
          <cell r="I338">
            <v>1</v>
          </cell>
          <cell r="K338">
            <v>1</v>
          </cell>
          <cell r="M338">
            <v>1</v>
          </cell>
          <cell r="Q338">
            <v>1</v>
          </cell>
          <cell r="T338" t="str">
            <v>HP</v>
          </cell>
          <cell r="W338" t="str">
            <v>AIR</v>
          </cell>
          <cell r="Y338" t="str">
            <v>ok</v>
          </cell>
          <cell r="AA338">
            <v>1</v>
          </cell>
        </row>
        <row r="339">
          <cell r="C339">
            <v>1</v>
          </cell>
          <cell r="E339">
            <v>1</v>
          </cell>
          <cell r="G339">
            <v>0.66666666666666663</v>
          </cell>
          <cell r="I339">
            <v>1</v>
          </cell>
          <cell r="K339">
            <v>1</v>
          </cell>
          <cell r="M339">
            <v>1</v>
          </cell>
          <cell r="Q339">
            <v>0.95</v>
          </cell>
          <cell r="T339" t="str">
            <v>NA</v>
          </cell>
          <cell r="W339" t="str">
            <v>NA</v>
          </cell>
          <cell r="Y339" t="str">
            <v>ok</v>
          </cell>
          <cell r="AA339">
            <v>1</v>
          </cell>
        </row>
        <row r="340">
          <cell r="C340">
            <v>1</v>
          </cell>
          <cell r="E340">
            <v>1</v>
          </cell>
          <cell r="G340">
            <v>1</v>
          </cell>
          <cell r="I340">
            <v>1</v>
          </cell>
          <cell r="K340">
            <v>1</v>
          </cell>
          <cell r="M340">
            <v>1</v>
          </cell>
          <cell r="Q340">
            <v>1</v>
          </cell>
          <cell r="T340" t="str">
            <v>NA</v>
          </cell>
          <cell r="W340" t="str">
            <v>NA</v>
          </cell>
          <cell r="Y340" t="str">
            <v>ok</v>
          </cell>
          <cell r="AA340">
            <v>1</v>
          </cell>
        </row>
        <row r="341">
          <cell r="C341">
            <v>1</v>
          </cell>
          <cell r="E341">
            <v>1</v>
          </cell>
          <cell r="G341">
            <v>1</v>
          </cell>
          <cell r="I341">
            <v>1</v>
          </cell>
          <cell r="K341">
            <v>1</v>
          </cell>
          <cell r="M341">
            <v>1</v>
          </cell>
          <cell r="Q341">
            <v>1</v>
          </cell>
          <cell r="T341" t="str">
            <v>NA</v>
          </cell>
          <cell r="W341" t="str">
            <v>NA</v>
          </cell>
          <cell r="Y341" t="str">
            <v>ok</v>
          </cell>
          <cell r="AA341">
            <v>1</v>
          </cell>
        </row>
        <row r="342">
          <cell r="C342" t="str">
            <v/>
          </cell>
          <cell r="E342" t="str">
            <v/>
          </cell>
          <cell r="G342" t="str">
            <v/>
          </cell>
          <cell r="I342" t="str">
            <v/>
          </cell>
          <cell r="K342">
            <v>0.33333333333333331</v>
          </cell>
          <cell r="M342">
            <v>0.33333333333333331</v>
          </cell>
          <cell r="Q342">
            <v>0.33333333333333331</v>
          </cell>
          <cell r="T342" t="str">
            <v>NA</v>
          </cell>
          <cell r="W342" t="str">
            <v>NA</v>
          </cell>
          <cell r="Y342" t="str">
            <v>ok</v>
          </cell>
          <cell r="AA342">
            <v>1</v>
          </cell>
        </row>
        <row r="343">
          <cell r="C343">
            <v>1</v>
          </cell>
          <cell r="E343">
            <v>1</v>
          </cell>
          <cell r="G343">
            <v>1</v>
          </cell>
          <cell r="I343">
            <v>0.66666666666666663</v>
          </cell>
          <cell r="K343">
            <v>1</v>
          </cell>
          <cell r="M343">
            <v>1</v>
          </cell>
          <cell r="Q343">
            <v>0.9</v>
          </cell>
          <cell r="T343" t="str">
            <v>NA</v>
          </cell>
          <cell r="W343" t="str">
            <v>NA</v>
          </cell>
          <cell r="Y343" t="str">
            <v>ok</v>
          </cell>
          <cell r="AA343">
            <v>1</v>
          </cell>
        </row>
        <row r="344">
          <cell r="C344">
            <v>0.66666666666666663</v>
          </cell>
          <cell r="E344">
            <v>1</v>
          </cell>
          <cell r="G344">
            <v>0.66666666666666663</v>
          </cell>
          <cell r="I344">
            <v>1</v>
          </cell>
          <cell r="K344">
            <v>1</v>
          </cell>
          <cell r="M344">
            <v>1</v>
          </cell>
          <cell r="Q344">
            <v>0.91666666666666652</v>
          </cell>
          <cell r="T344" t="str">
            <v>HP</v>
          </cell>
          <cell r="W344" t="str">
            <v>AIR</v>
          </cell>
          <cell r="Y344" t="str">
            <v>ok</v>
          </cell>
          <cell r="AA344">
            <v>1</v>
          </cell>
        </row>
        <row r="345">
          <cell r="C345">
            <v>1</v>
          </cell>
          <cell r="E345">
            <v>1</v>
          </cell>
          <cell r="G345">
            <v>1</v>
          </cell>
          <cell r="I345">
            <v>1</v>
          </cell>
          <cell r="K345">
            <v>1</v>
          </cell>
          <cell r="M345">
            <v>1</v>
          </cell>
          <cell r="Q345">
            <v>1</v>
          </cell>
          <cell r="T345" t="str">
            <v>DS</v>
          </cell>
          <cell r="W345" t="str">
            <v>GEN</v>
          </cell>
          <cell r="Y345" t="str">
            <v>ok</v>
          </cell>
          <cell r="AA345">
            <v>1</v>
          </cell>
        </row>
        <row r="346">
          <cell r="C346">
            <v>1</v>
          </cell>
          <cell r="E346">
            <v>1</v>
          </cell>
          <cell r="G346">
            <v>1</v>
          </cell>
          <cell r="I346">
            <v>1</v>
          </cell>
          <cell r="K346">
            <v>1</v>
          </cell>
          <cell r="M346">
            <v>1</v>
          </cell>
          <cell r="Q346">
            <v>1</v>
          </cell>
          <cell r="T346" t="str">
            <v>NA</v>
          </cell>
          <cell r="W346" t="str">
            <v>NA</v>
          </cell>
          <cell r="Y346" t="str">
            <v>ok</v>
          </cell>
          <cell r="AA346">
            <v>1</v>
          </cell>
        </row>
        <row r="347">
          <cell r="C347">
            <v>1</v>
          </cell>
          <cell r="E347">
            <v>1</v>
          </cell>
          <cell r="G347">
            <v>1</v>
          </cell>
          <cell r="I347">
            <v>1</v>
          </cell>
          <cell r="K347">
            <v>1</v>
          </cell>
          <cell r="M347">
            <v>1</v>
          </cell>
          <cell r="Q347">
            <v>1</v>
          </cell>
          <cell r="T347" t="str">
            <v>NA</v>
          </cell>
          <cell r="W347" t="str">
            <v>NA</v>
          </cell>
          <cell r="Y347" t="str">
            <v>ok</v>
          </cell>
          <cell r="AA347">
            <v>1</v>
          </cell>
        </row>
        <row r="348">
          <cell r="C348">
            <v>0.33333333333333331</v>
          </cell>
          <cell r="E348">
            <v>0.33333333333333331</v>
          </cell>
          <cell r="G348">
            <v>0.66666666666666663</v>
          </cell>
          <cell r="I348">
            <v>0.33333333333333331</v>
          </cell>
          <cell r="K348">
            <v>1</v>
          </cell>
          <cell r="M348">
            <v>0.33333333333333331</v>
          </cell>
          <cell r="Q348">
            <v>0.48333333333333328</v>
          </cell>
          <cell r="T348" t="str">
            <v>NA</v>
          </cell>
          <cell r="W348" t="str">
            <v>NA</v>
          </cell>
          <cell r="Y348" t="str">
            <v>ok</v>
          </cell>
          <cell r="AA348">
            <v>1</v>
          </cell>
        </row>
        <row r="349">
          <cell r="C349">
            <v>1</v>
          </cell>
          <cell r="E349">
            <v>1</v>
          </cell>
          <cell r="G349">
            <v>1</v>
          </cell>
          <cell r="I349">
            <v>1</v>
          </cell>
          <cell r="K349">
            <v>1</v>
          </cell>
          <cell r="M349">
            <v>1</v>
          </cell>
          <cell r="Q349">
            <v>1</v>
          </cell>
          <cell r="T349" t="str">
            <v>HP</v>
          </cell>
          <cell r="W349" t="str">
            <v>GEN</v>
          </cell>
          <cell r="Y349" t="str">
            <v>ok</v>
          </cell>
          <cell r="AA349">
            <v>1</v>
          </cell>
        </row>
        <row r="350">
          <cell r="C350">
            <v>1</v>
          </cell>
          <cell r="E350">
            <v>1</v>
          </cell>
          <cell r="G350">
            <v>1</v>
          </cell>
          <cell r="I350">
            <v>1</v>
          </cell>
          <cell r="K350" t="str">
            <v/>
          </cell>
          <cell r="M350">
            <v>1</v>
          </cell>
          <cell r="Q350">
            <v>1</v>
          </cell>
          <cell r="T350" t="str">
            <v>HP</v>
          </cell>
          <cell r="W350" t="str">
            <v>AV</v>
          </cell>
          <cell r="Y350" t="str">
            <v>ok</v>
          </cell>
          <cell r="AA350">
            <v>1</v>
          </cell>
        </row>
        <row r="351">
          <cell r="C351">
            <v>1</v>
          </cell>
          <cell r="E351">
            <v>1</v>
          </cell>
          <cell r="G351">
            <v>1</v>
          </cell>
          <cell r="I351">
            <v>1</v>
          </cell>
          <cell r="K351">
            <v>1</v>
          </cell>
          <cell r="M351">
            <v>1</v>
          </cell>
          <cell r="Q351">
            <v>1</v>
          </cell>
          <cell r="T351" t="str">
            <v>DS</v>
          </cell>
          <cell r="W351" t="str">
            <v>GEN</v>
          </cell>
          <cell r="Y351" t="str">
            <v>ok</v>
          </cell>
          <cell r="AA351">
            <v>1</v>
          </cell>
        </row>
        <row r="352">
          <cell r="C352">
            <v>1</v>
          </cell>
          <cell r="E352">
            <v>1</v>
          </cell>
          <cell r="G352">
            <v>1</v>
          </cell>
          <cell r="I352">
            <v>1</v>
          </cell>
          <cell r="K352">
            <v>1</v>
          </cell>
          <cell r="M352">
            <v>1</v>
          </cell>
          <cell r="Q352">
            <v>1</v>
          </cell>
          <cell r="T352" t="str">
            <v>HP</v>
          </cell>
          <cell r="W352" t="str">
            <v>MS</v>
          </cell>
          <cell r="Y352" t="str">
            <v>ok</v>
          </cell>
          <cell r="AA352">
            <v>1</v>
          </cell>
        </row>
        <row r="353">
          <cell r="C353">
            <v>1</v>
          </cell>
          <cell r="E353">
            <v>1</v>
          </cell>
          <cell r="G353">
            <v>1</v>
          </cell>
          <cell r="I353">
            <v>1</v>
          </cell>
          <cell r="K353">
            <v>1</v>
          </cell>
          <cell r="M353">
            <v>1</v>
          </cell>
          <cell r="Q353">
            <v>1</v>
          </cell>
          <cell r="T353" t="str">
            <v>HP</v>
          </cell>
          <cell r="W353" t="str">
            <v>AIR</v>
          </cell>
          <cell r="Y353" t="str">
            <v>ok</v>
          </cell>
          <cell r="AA353">
            <v>1</v>
          </cell>
        </row>
        <row r="354">
          <cell r="C354">
            <v>1</v>
          </cell>
          <cell r="E354">
            <v>1</v>
          </cell>
          <cell r="G354">
            <v>1</v>
          </cell>
          <cell r="I354">
            <v>1</v>
          </cell>
          <cell r="K354">
            <v>1</v>
          </cell>
          <cell r="M354">
            <v>1</v>
          </cell>
          <cell r="Q354">
            <v>1</v>
          </cell>
          <cell r="T354" t="str">
            <v>HP</v>
          </cell>
          <cell r="W354" t="str">
            <v>GEN</v>
          </cell>
          <cell r="Y354" t="str">
            <v>ok</v>
          </cell>
          <cell r="AA354">
            <v>1</v>
          </cell>
        </row>
        <row r="355">
          <cell r="C355">
            <v>1</v>
          </cell>
          <cell r="E355">
            <v>1</v>
          </cell>
          <cell r="G355">
            <v>1</v>
          </cell>
          <cell r="I355">
            <v>0.66666666666666663</v>
          </cell>
          <cell r="K355">
            <v>1</v>
          </cell>
          <cell r="M355">
            <v>1</v>
          </cell>
          <cell r="Q355">
            <v>0.9</v>
          </cell>
          <cell r="T355" t="str">
            <v>NA</v>
          </cell>
          <cell r="W355" t="str">
            <v>NA</v>
          </cell>
          <cell r="Y355" t="str">
            <v>ok</v>
          </cell>
          <cell r="AA355">
            <v>1</v>
          </cell>
        </row>
        <row r="356">
          <cell r="C356">
            <v>1</v>
          </cell>
          <cell r="E356">
            <v>1</v>
          </cell>
          <cell r="G356">
            <v>1</v>
          </cell>
          <cell r="I356">
            <v>1</v>
          </cell>
          <cell r="K356">
            <v>1</v>
          </cell>
          <cell r="M356">
            <v>1</v>
          </cell>
          <cell r="Q356">
            <v>1</v>
          </cell>
          <cell r="T356" t="str">
            <v>NA</v>
          </cell>
          <cell r="W356" t="str">
            <v>NA</v>
          </cell>
          <cell r="Y356" t="str">
            <v>ok</v>
          </cell>
          <cell r="AA356">
            <v>1</v>
          </cell>
        </row>
        <row r="357">
          <cell r="C357">
            <v>1</v>
          </cell>
          <cell r="E357">
            <v>1</v>
          </cell>
          <cell r="G357">
            <v>1</v>
          </cell>
          <cell r="I357">
            <v>1</v>
          </cell>
          <cell r="K357">
            <v>1</v>
          </cell>
          <cell r="M357">
            <v>1</v>
          </cell>
          <cell r="Q357">
            <v>1</v>
          </cell>
          <cell r="T357" t="str">
            <v>NA</v>
          </cell>
          <cell r="W357" t="str">
            <v>NA</v>
          </cell>
          <cell r="Y357" t="str">
            <v>ok</v>
          </cell>
          <cell r="AA357">
            <v>1</v>
          </cell>
        </row>
        <row r="358">
          <cell r="C358">
            <v>1</v>
          </cell>
          <cell r="E358">
            <v>1</v>
          </cell>
          <cell r="G358">
            <v>0.66666666666666663</v>
          </cell>
          <cell r="I358">
            <v>1</v>
          </cell>
          <cell r="K358">
            <v>1</v>
          </cell>
          <cell r="M358">
            <v>1</v>
          </cell>
          <cell r="Q358">
            <v>0.95</v>
          </cell>
          <cell r="T358" t="str">
            <v>NA</v>
          </cell>
          <cell r="W358" t="str">
            <v>NA</v>
          </cell>
          <cell r="Y358" t="str">
            <v>ok</v>
          </cell>
          <cell r="AA358">
            <v>1</v>
          </cell>
        </row>
        <row r="359">
          <cell r="C359">
            <v>1</v>
          </cell>
          <cell r="E359">
            <v>1</v>
          </cell>
          <cell r="G359">
            <v>1</v>
          </cell>
          <cell r="I359">
            <v>1</v>
          </cell>
          <cell r="K359">
            <v>1</v>
          </cell>
          <cell r="M359">
            <v>1</v>
          </cell>
          <cell r="Q359">
            <v>1</v>
          </cell>
          <cell r="T359" t="str">
            <v>DS</v>
          </cell>
          <cell r="W359" t="str">
            <v>GEN</v>
          </cell>
          <cell r="Y359" t="str">
            <v>ok</v>
          </cell>
          <cell r="AA359">
            <v>1</v>
          </cell>
        </row>
        <row r="360">
          <cell r="C360">
            <v>0.66666666666666663</v>
          </cell>
          <cell r="E360">
            <v>1</v>
          </cell>
          <cell r="G360" t="str">
            <v/>
          </cell>
          <cell r="I360">
            <v>1</v>
          </cell>
          <cell r="K360">
            <v>0.66666666666666663</v>
          </cell>
          <cell r="M360">
            <v>0.66666666666666663</v>
          </cell>
          <cell r="Q360">
            <v>0.84313725490196068</v>
          </cell>
          <cell r="T360" t="str">
            <v>NA</v>
          </cell>
          <cell r="W360" t="str">
            <v>NA</v>
          </cell>
          <cell r="Y360" t="str">
            <v>ok</v>
          </cell>
          <cell r="AA360">
            <v>1</v>
          </cell>
        </row>
        <row r="361">
          <cell r="C361">
            <v>1</v>
          </cell>
          <cell r="E361">
            <v>1</v>
          </cell>
          <cell r="G361">
            <v>1</v>
          </cell>
          <cell r="I361">
            <v>1</v>
          </cell>
          <cell r="K361">
            <v>1</v>
          </cell>
          <cell r="M361">
            <v>1</v>
          </cell>
          <cell r="Q361">
            <v>1</v>
          </cell>
          <cell r="T361" t="str">
            <v>NA</v>
          </cell>
          <cell r="W361" t="str">
            <v>NA</v>
          </cell>
          <cell r="Y361" t="str">
            <v>ok</v>
          </cell>
          <cell r="AA361">
            <v>1</v>
          </cell>
        </row>
        <row r="362">
          <cell r="C362">
            <v>0.66666666666666663</v>
          </cell>
          <cell r="E362">
            <v>0.66666666666666663</v>
          </cell>
          <cell r="G362">
            <v>0.66666666666666663</v>
          </cell>
          <cell r="I362">
            <v>1</v>
          </cell>
          <cell r="K362">
            <v>0.66666666666666663</v>
          </cell>
          <cell r="M362">
            <v>0.66666666666666663</v>
          </cell>
          <cell r="Q362">
            <v>0.76666666666666661</v>
          </cell>
          <cell r="T362" t="str">
            <v>NA</v>
          </cell>
          <cell r="W362" t="str">
            <v>NA</v>
          </cell>
          <cell r="Y362" t="str">
            <v>ok</v>
          </cell>
          <cell r="AA362">
            <v>1</v>
          </cell>
        </row>
        <row r="363">
          <cell r="C363">
            <v>1</v>
          </cell>
          <cell r="E363">
            <v>1</v>
          </cell>
          <cell r="G363">
            <v>0.33333333333333331</v>
          </cell>
          <cell r="I363">
            <v>1</v>
          </cell>
          <cell r="K363">
            <v>0.66666666666666663</v>
          </cell>
          <cell r="M363">
            <v>0.66666666666666663</v>
          </cell>
          <cell r="Q363">
            <v>0.8</v>
          </cell>
          <cell r="T363" t="str">
            <v>NA</v>
          </cell>
          <cell r="W363" t="str">
            <v>NA</v>
          </cell>
          <cell r="Y363" t="str">
            <v>ok</v>
          </cell>
          <cell r="AA363">
            <v>1</v>
          </cell>
        </row>
        <row r="364">
          <cell r="C364">
            <v>1</v>
          </cell>
          <cell r="E364">
            <v>1</v>
          </cell>
          <cell r="G364">
            <v>1</v>
          </cell>
          <cell r="I364">
            <v>0.66666666666666663</v>
          </cell>
          <cell r="K364">
            <v>1</v>
          </cell>
          <cell r="M364">
            <v>1</v>
          </cell>
          <cell r="Q364">
            <v>0.9</v>
          </cell>
          <cell r="T364" t="str">
            <v>NA</v>
          </cell>
          <cell r="W364" t="str">
            <v>NA</v>
          </cell>
          <cell r="Y364" t="str">
            <v>ok</v>
          </cell>
          <cell r="AA364">
            <v>1</v>
          </cell>
        </row>
        <row r="365">
          <cell r="C365">
            <v>1</v>
          </cell>
          <cell r="E365">
            <v>1</v>
          </cell>
          <cell r="G365">
            <v>1</v>
          </cell>
          <cell r="I365">
            <v>1</v>
          </cell>
          <cell r="K365">
            <v>1</v>
          </cell>
          <cell r="M365">
            <v>1</v>
          </cell>
          <cell r="Q365">
            <v>1</v>
          </cell>
          <cell r="T365" t="str">
            <v>NA</v>
          </cell>
          <cell r="W365" t="str">
            <v>NA</v>
          </cell>
          <cell r="Y365" t="str">
            <v>ok</v>
          </cell>
          <cell r="AA365">
            <v>1</v>
          </cell>
        </row>
        <row r="366">
          <cell r="C366">
            <v>1</v>
          </cell>
          <cell r="E366">
            <v>1</v>
          </cell>
          <cell r="G366">
            <v>1</v>
          </cell>
          <cell r="I366">
            <v>1</v>
          </cell>
          <cell r="K366">
            <v>1</v>
          </cell>
          <cell r="M366">
            <v>1</v>
          </cell>
          <cell r="Q366">
            <v>1</v>
          </cell>
          <cell r="T366" t="str">
            <v>NA</v>
          </cell>
          <cell r="W366" t="str">
            <v>NA</v>
          </cell>
          <cell r="Y366" t="str">
            <v>ok</v>
          </cell>
          <cell r="AA366">
            <v>1</v>
          </cell>
        </row>
        <row r="367">
          <cell r="C367">
            <v>1</v>
          </cell>
          <cell r="E367">
            <v>1</v>
          </cell>
          <cell r="G367">
            <v>1</v>
          </cell>
          <cell r="I367">
            <v>1</v>
          </cell>
          <cell r="K367">
            <v>1</v>
          </cell>
          <cell r="M367">
            <v>1</v>
          </cell>
          <cell r="Q367">
            <v>1</v>
          </cell>
          <cell r="T367" t="str">
            <v>DS</v>
          </cell>
          <cell r="W367" t="str">
            <v>GEN</v>
          </cell>
          <cell r="Y367" t="str">
            <v>ok</v>
          </cell>
          <cell r="AA367">
            <v>1</v>
          </cell>
        </row>
        <row r="368">
          <cell r="C368">
            <v>1</v>
          </cell>
          <cell r="E368">
            <v>1</v>
          </cell>
          <cell r="G368">
            <v>1</v>
          </cell>
          <cell r="I368">
            <v>1</v>
          </cell>
          <cell r="K368">
            <v>1</v>
          </cell>
          <cell r="M368">
            <v>1</v>
          </cell>
          <cell r="Q368">
            <v>1</v>
          </cell>
          <cell r="T368" t="str">
            <v>DS</v>
          </cell>
          <cell r="W368" t="str">
            <v>GEN</v>
          </cell>
          <cell r="Y368" t="str">
            <v>ok</v>
          </cell>
          <cell r="AA368">
            <v>1</v>
          </cell>
        </row>
        <row r="369">
          <cell r="C369">
            <v>1</v>
          </cell>
          <cell r="E369">
            <v>1</v>
          </cell>
          <cell r="G369">
            <v>1</v>
          </cell>
          <cell r="I369">
            <v>1</v>
          </cell>
          <cell r="K369">
            <v>1</v>
          </cell>
          <cell r="M369">
            <v>1</v>
          </cell>
          <cell r="Q369">
            <v>1</v>
          </cell>
          <cell r="T369" t="str">
            <v>HP</v>
          </cell>
          <cell r="W369" t="str">
            <v>MS</v>
          </cell>
          <cell r="Y369" t="str">
            <v>ok</v>
          </cell>
          <cell r="AA369">
            <v>1</v>
          </cell>
        </row>
        <row r="370">
          <cell r="C370">
            <v>0.66666666666666663</v>
          </cell>
          <cell r="E370">
            <v>0.66666666666666663</v>
          </cell>
          <cell r="G370">
            <v>0.66666666666666663</v>
          </cell>
          <cell r="I370">
            <v>0.66666666666666663</v>
          </cell>
          <cell r="K370">
            <v>1</v>
          </cell>
          <cell r="M370">
            <v>0.66666666666666663</v>
          </cell>
          <cell r="Q370">
            <v>0.71666666666666656</v>
          </cell>
          <cell r="T370" t="str">
            <v>DS</v>
          </cell>
          <cell r="W370" t="str">
            <v>GEN</v>
          </cell>
          <cell r="Y370" t="str">
            <v>ok</v>
          </cell>
          <cell r="AA370">
            <v>1</v>
          </cell>
        </row>
        <row r="371">
          <cell r="C371">
            <v>1</v>
          </cell>
          <cell r="E371">
            <v>1</v>
          </cell>
          <cell r="G371">
            <v>1</v>
          </cell>
          <cell r="I371">
            <v>1</v>
          </cell>
          <cell r="K371">
            <v>1</v>
          </cell>
          <cell r="M371">
            <v>1</v>
          </cell>
          <cell r="Q371">
            <v>1</v>
          </cell>
          <cell r="T371" t="str">
            <v>HP</v>
          </cell>
          <cell r="W371" t="str">
            <v>MS</v>
          </cell>
          <cell r="Y371" t="str">
            <v>ok</v>
          </cell>
          <cell r="AA371">
            <v>1</v>
          </cell>
        </row>
        <row r="372">
          <cell r="C372">
            <v>1</v>
          </cell>
          <cell r="E372">
            <v>1</v>
          </cell>
          <cell r="G372">
            <v>1</v>
          </cell>
          <cell r="I372">
            <v>1</v>
          </cell>
          <cell r="K372">
            <v>1</v>
          </cell>
          <cell r="M372">
            <v>1</v>
          </cell>
          <cell r="Q372">
            <v>1</v>
          </cell>
          <cell r="T372" t="str">
            <v>NA</v>
          </cell>
          <cell r="W372" t="str">
            <v>NA</v>
          </cell>
          <cell r="Y372" t="str">
            <v>ok</v>
          </cell>
          <cell r="AA372">
            <v>1</v>
          </cell>
        </row>
        <row r="373">
          <cell r="C373">
            <v>1</v>
          </cell>
          <cell r="E373">
            <v>1</v>
          </cell>
          <cell r="G373">
            <v>1</v>
          </cell>
          <cell r="I373">
            <v>1</v>
          </cell>
          <cell r="K373">
            <v>1</v>
          </cell>
          <cell r="M373">
            <v>1</v>
          </cell>
          <cell r="Q373">
            <v>1</v>
          </cell>
          <cell r="T373" t="str">
            <v>NA</v>
          </cell>
          <cell r="W373" t="str">
            <v>NA</v>
          </cell>
          <cell r="Y373" t="str">
            <v>ok</v>
          </cell>
          <cell r="AA373">
            <v>1</v>
          </cell>
        </row>
        <row r="374">
          <cell r="C374">
            <v>1</v>
          </cell>
          <cell r="E374">
            <v>1</v>
          </cell>
          <cell r="G374">
            <v>0.66666666666666663</v>
          </cell>
          <cell r="I374">
            <v>1</v>
          </cell>
          <cell r="K374">
            <v>1</v>
          </cell>
          <cell r="M374">
            <v>1</v>
          </cell>
          <cell r="Q374">
            <v>0.95</v>
          </cell>
          <cell r="T374" t="str">
            <v>NA</v>
          </cell>
          <cell r="W374" t="str">
            <v>NA</v>
          </cell>
          <cell r="Y374" t="str">
            <v>ok</v>
          </cell>
          <cell r="AA374">
            <v>1</v>
          </cell>
        </row>
        <row r="375">
          <cell r="C375">
            <v>1</v>
          </cell>
          <cell r="E375">
            <v>1</v>
          </cell>
          <cell r="G375">
            <v>1</v>
          </cell>
          <cell r="I375">
            <v>1</v>
          </cell>
          <cell r="K375">
            <v>1</v>
          </cell>
          <cell r="M375">
            <v>1</v>
          </cell>
          <cell r="Q375">
            <v>1</v>
          </cell>
          <cell r="T375" t="str">
            <v>NA</v>
          </cell>
          <cell r="W375" t="str">
            <v>NA</v>
          </cell>
          <cell r="Y375" t="str">
            <v>ok</v>
          </cell>
          <cell r="AA375">
            <v>1</v>
          </cell>
        </row>
        <row r="376">
          <cell r="C376">
            <v>1</v>
          </cell>
          <cell r="E376">
            <v>1</v>
          </cell>
          <cell r="G376">
            <v>1</v>
          </cell>
          <cell r="I376">
            <v>0.33333333333333331</v>
          </cell>
          <cell r="K376">
            <v>1</v>
          </cell>
          <cell r="M376">
            <v>0.66666666666666663</v>
          </cell>
          <cell r="Q376">
            <v>0.75</v>
          </cell>
          <cell r="T376" t="str">
            <v>NA</v>
          </cell>
          <cell r="W376" t="str">
            <v>NA</v>
          </cell>
          <cell r="Y376" t="str">
            <v>ok</v>
          </cell>
          <cell r="AA376">
            <v>1</v>
          </cell>
        </row>
        <row r="377">
          <cell r="C377">
            <v>1</v>
          </cell>
          <cell r="E377">
            <v>1</v>
          </cell>
          <cell r="G377">
            <v>1</v>
          </cell>
          <cell r="I377">
            <v>1</v>
          </cell>
          <cell r="K377">
            <v>1</v>
          </cell>
          <cell r="M377">
            <v>1</v>
          </cell>
          <cell r="Q377">
            <v>1</v>
          </cell>
          <cell r="T377" t="str">
            <v>NA</v>
          </cell>
          <cell r="W377" t="str">
            <v>NA</v>
          </cell>
          <cell r="Y377" t="str">
            <v>ok</v>
          </cell>
          <cell r="AA377">
            <v>1</v>
          </cell>
        </row>
        <row r="378">
          <cell r="C378">
            <v>1</v>
          </cell>
          <cell r="E378">
            <v>1</v>
          </cell>
          <cell r="G378">
            <v>1</v>
          </cell>
          <cell r="I378">
            <v>1</v>
          </cell>
          <cell r="K378">
            <v>1</v>
          </cell>
          <cell r="M378">
            <v>1</v>
          </cell>
          <cell r="Q378">
            <v>1</v>
          </cell>
          <cell r="T378" t="str">
            <v>DS</v>
          </cell>
          <cell r="W378" t="str">
            <v>GEN</v>
          </cell>
          <cell r="Y378" t="str">
            <v>ok</v>
          </cell>
          <cell r="AA378">
            <v>1</v>
          </cell>
        </row>
        <row r="379">
          <cell r="C379">
            <v>1</v>
          </cell>
          <cell r="E379">
            <v>1</v>
          </cell>
          <cell r="G379">
            <v>1</v>
          </cell>
          <cell r="I379">
            <v>1</v>
          </cell>
          <cell r="K379">
            <v>1</v>
          </cell>
          <cell r="M379">
            <v>1</v>
          </cell>
          <cell r="Q379">
            <v>1</v>
          </cell>
          <cell r="T379" t="str">
            <v>HP</v>
          </cell>
          <cell r="W379" t="str">
            <v>AV</v>
          </cell>
          <cell r="Y379" t="str">
            <v>ok</v>
          </cell>
          <cell r="AA379">
            <v>1</v>
          </cell>
        </row>
        <row r="380">
          <cell r="C380" t="str">
            <v/>
          </cell>
          <cell r="E380" t="str">
            <v/>
          </cell>
          <cell r="G380" t="str">
            <v/>
          </cell>
          <cell r="I380" t="str">
            <v/>
          </cell>
          <cell r="K380" t="str">
            <v/>
          </cell>
          <cell r="M380" t="str">
            <v/>
          </cell>
          <cell r="Q380" t="str">
            <v/>
          </cell>
          <cell r="T380" t="str">
            <v>DS</v>
          </cell>
          <cell r="W380" t="str">
            <v>GEN</v>
          </cell>
          <cell r="Y380" t="str">
            <v>no idea</v>
          </cell>
          <cell r="AA380">
            <v>1</v>
          </cell>
        </row>
        <row r="381">
          <cell r="C381">
            <v>1</v>
          </cell>
          <cell r="E381">
            <v>1</v>
          </cell>
          <cell r="G381">
            <v>1</v>
          </cell>
          <cell r="I381">
            <v>1</v>
          </cell>
          <cell r="K381">
            <v>1</v>
          </cell>
          <cell r="M381">
            <v>1</v>
          </cell>
          <cell r="Q381">
            <v>1</v>
          </cell>
          <cell r="T381" t="str">
            <v>HP</v>
          </cell>
          <cell r="W381" t="str">
            <v>AV</v>
          </cell>
          <cell r="Y381" t="str">
            <v>ok</v>
          </cell>
          <cell r="AA381">
            <v>1</v>
          </cell>
        </row>
        <row r="382">
          <cell r="C382">
            <v>1</v>
          </cell>
          <cell r="E382">
            <v>1</v>
          </cell>
          <cell r="G382">
            <v>1</v>
          </cell>
          <cell r="I382">
            <v>1</v>
          </cell>
          <cell r="K382">
            <v>1</v>
          </cell>
          <cell r="M382">
            <v>1</v>
          </cell>
          <cell r="Q382">
            <v>1</v>
          </cell>
          <cell r="T382" t="str">
            <v>DS</v>
          </cell>
          <cell r="W382" t="str">
            <v>GEN</v>
          </cell>
          <cell r="Y382" t="str">
            <v>ok</v>
          </cell>
          <cell r="AA382">
            <v>1</v>
          </cell>
        </row>
        <row r="383">
          <cell r="C383">
            <v>1</v>
          </cell>
          <cell r="E383">
            <v>1</v>
          </cell>
          <cell r="G383">
            <v>1</v>
          </cell>
          <cell r="I383">
            <v>0.66666666666666663</v>
          </cell>
          <cell r="K383">
            <v>1</v>
          </cell>
          <cell r="M383">
            <v>1</v>
          </cell>
          <cell r="Q383">
            <v>0.9</v>
          </cell>
          <cell r="T383" t="str">
            <v>DS</v>
          </cell>
          <cell r="W383" t="str">
            <v>GEN</v>
          </cell>
          <cell r="Y383" t="str">
            <v>ok</v>
          </cell>
          <cell r="AA383">
            <v>1</v>
          </cell>
        </row>
        <row r="384">
          <cell r="C384">
            <v>1</v>
          </cell>
          <cell r="E384">
            <v>1</v>
          </cell>
          <cell r="G384" t="str">
            <v/>
          </cell>
          <cell r="I384" t="str">
            <v/>
          </cell>
          <cell r="K384" t="str">
            <v/>
          </cell>
          <cell r="M384" t="str">
            <v/>
          </cell>
          <cell r="Q384">
            <v>1</v>
          </cell>
          <cell r="T384" t="str">
            <v>HP</v>
          </cell>
          <cell r="W384" t="str">
            <v>GEN</v>
          </cell>
          <cell r="Y384" t="str">
            <v>ok</v>
          </cell>
          <cell r="AA384">
            <v>1</v>
          </cell>
        </row>
        <row r="385">
          <cell r="C385">
            <v>1</v>
          </cell>
          <cell r="E385">
            <v>1</v>
          </cell>
          <cell r="G385">
            <v>1</v>
          </cell>
          <cell r="I385">
            <v>0.66666666666666663</v>
          </cell>
          <cell r="K385">
            <v>1</v>
          </cell>
          <cell r="M385">
            <v>1</v>
          </cell>
          <cell r="Q385">
            <v>0.9</v>
          </cell>
          <cell r="T385" t="str">
            <v>HP</v>
          </cell>
          <cell r="W385" t="str">
            <v>GEN</v>
          </cell>
          <cell r="Y385" t="str">
            <v>ok</v>
          </cell>
          <cell r="AA385">
            <v>1</v>
          </cell>
        </row>
        <row r="386">
          <cell r="C386">
            <v>1</v>
          </cell>
          <cell r="E386">
            <v>1</v>
          </cell>
          <cell r="G386">
            <v>1</v>
          </cell>
          <cell r="I386">
            <v>1</v>
          </cell>
          <cell r="K386">
            <v>1</v>
          </cell>
          <cell r="M386">
            <v>1</v>
          </cell>
          <cell r="Q386">
            <v>1</v>
          </cell>
          <cell r="T386" t="str">
            <v>HP</v>
          </cell>
          <cell r="W386" t="str">
            <v>AIR</v>
          </cell>
          <cell r="Y386" t="str">
            <v>ok</v>
          </cell>
          <cell r="AA386">
            <v>1</v>
          </cell>
        </row>
        <row r="387">
          <cell r="C387">
            <v>1</v>
          </cell>
          <cell r="E387">
            <v>1</v>
          </cell>
          <cell r="G387">
            <v>1</v>
          </cell>
          <cell r="I387">
            <v>1</v>
          </cell>
          <cell r="K387">
            <v>1</v>
          </cell>
          <cell r="M387">
            <v>1</v>
          </cell>
          <cell r="Q387">
            <v>1</v>
          </cell>
          <cell r="T387" t="str">
            <v>HP</v>
          </cell>
          <cell r="W387" t="str">
            <v>MS</v>
          </cell>
          <cell r="Y387" t="str">
            <v>ok</v>
          </cell>
          <cell r="AA387">
            <v>1</v>
          </cell>
        </row>
        <row r="388">
          <cell r="C388">
            <v>1</v>
          </cell>
          <cell r="E388">
            <v>1</v>
          </cell>
          <cell r="G388">
            <v>1</v>
          </cell>
          <cell r="I388">
            <v>1</v>
          </cell>
          <cell r="K388">
            <v>1</v>
          </cell>
          <cell r="M388">
            <v>1</v>
          </cell>
          <cell r="Q388">
            <v>1</v>
          </cell>
          <cell r="T388" t="str">
            <v>DS</v>
          </cell>
          <cell r="W388" t="str">
            <v>GEN</v>
          </cell>
          <cell r="Y388" t="str">
            <v>ok</v>
          </cell>
          <cell r="AA388">
            <v>1</v>
          </cell>
        </row>
        <row r="389">
          <cell r="C389">
            <v>1</v>
          </cell>
          <cell r="E389">
            <v>1</v>
          </cell>
          <cell r="G389">
            <v>0.33333333333333331</v>
          </cell>
          <cell r="I389">
            <v>1</v>
          </cell>
          <cell r="K389">
            <v>1</v>
          </cell>
          <cell r="M389">
            <v>1</v>
          </cell>
          <cell r="Q389">
            <v>0.9</v>
          </cell>
          <cell r="T389" t="str">
            <v>HP</v>
          </cell>
          <cell r="W389" t="str">
            <v>MS</v>
          </cell>
          <cell r="Y389" t="str">
            <v>ok</v>
          </cell>
          <cell r="AA389">
            <v>1</v>
          </cell>
        </row>
        <row r="390">
          <cell r="C390">
            <v>1</v>
          </cell>
          <cell r="E390">
            <v>1</v>
          </cell>
          <cell r="G390" t="str">
            <v/>
          </cell>
          <cell r="I390">
            <v>0.33333333333333331</v>
          </cell>
          <cell r="K390" t="str">
            <v/>
          </cell>
          <cell r="M390" t="str">
            <v/>
          </cell>
          <cell r="Q390">
            <v>0.63636363636363635</v>
          </cell>
          <cell r="T390" t="str">
            <v>DS</v>
          </cell>
          <cell r="W390" t="str">
            <v>GEN</v>
          </cell>
          <cell r="Y390" t="str">
            <v>ok</v>
          </cell>
          <cell r="AA390">
            <v>1</v>
          </cell>
        </row>
        <row r="391">
          <cell r="C391">
            <v>1</v>
          </cell>
          <cell r="E391">
            <v>1</v>
          </cell>
          <cell r="G391">
            <v>1</v>
          </cell>
          <cell r="I391">
            <v>1</v>
          </cell>
          <cell r="K391">
            <v>1</v>
          </cell>
          <cell r="M391">
            <v>1</v>
          </cell>
          <cell r="Q391">
            <v>1</v>
          </cell>
          <cell r="T391" t="str">
            <v>NA</v>
          </cell>
          <cell r="W391" t="str">
            <v>NA</v>
          </cell>
          <cell r="Y391" t="str">
            <v>ok</v>
          </cell>
          <cell r="AA391">
            <v>1</v>
          </cell>
        </row>
        <row r="392">
          <cell r="C392">
            <v>1</v>
          </cell>
          <cell r="E392">
            <v>1</v>
          </cell>
          <cell r="G392">
            <v>0.66666666666666663</v>
          </cell>
          <cell r="I392">
            <v>1</v>
          </cell>
          <cell r="K392">
            <v>1</v>
          </cell>
          <cell r="M392">
            <v>1</v>
          </cell>
          <cell r="Q392">
            <v>0.95</v>
          </cell>
          <cell r="T392" t="str">
            <v>HP</v>
          </cell>
          <cell r="W392" t="str">
            <v>MS</v>
          </cell>
          <cell r="Y392" t="str">
            <v>ok</v>
          </cell>
          <cell r="AA392">
            <v>1</v>
          </cell>
        </row>
        <row r="393">
          <cell r="C393">
            <v>1</v>
          </cell>
          <cell r="E393">
            <v>1</v>
          </cell>
          <cell r="G393">
            <v>1</v>
          </cell>
          <cell r="I393">
            <v>1</v>
          </cell>
          <cell r="K393">
            <v>1</v>
          </cell>
          <cell r="M393">
            <v>1</v>
          </cell>
          <cell r="Q393">
            <v>1</v>
          </cell>
          <cell r="T393" t="str">
            <v>NA</v>
          </cell>
          <cell r="W393" t="str">
            <v>NA</v>
          </cell>
          <cell r="Y393" t="str">
            <v>ok</v>
          </cell>
          <cell r="AA393">
            <v>1</v>
          </cell>
        </row>
        <row r="394">
          <cell r="C394">
            <v>1</v>
          </cell>
          <cell r="E394">
            <v>1</v>
          </cell>
          <cell r="G394">
            <v>1</v>
          </cell>
          <cell r="I394">
            <v>0.66666666666666663</v>
          </cell>
          <cell r="K394">
            <v>1</v>
          </cell>
          <cell r="M394">
            <v>0.66666666666666663</v>
          </cell>
          <cell r="Q394">
            <v>0.85</v>
          </cell>
          <cell r="T394" t="str">
            <v>NA</v>
          </cell>
          <cell r="W394" t="str">
            <v>NA</v>
          </cell>
          <cell r="Y394" t="str">
            <v>ok</v>
          </cell>
          <cell r="AA394">
            <v>1</v>
          </cell>
        </row>
        <row r="395">
          <cell r="C395">
            <v>1</v>
          </cell>
          <cell r="E395">
            <v>1</v>
          </cell>
          <cell r="G395">
            <v>1</v>
          </cell>
          <cell r="I395">
            <v>1</v>
          </cell>
          <cell r="K395">
            <v>1</v>
          </cell>
          <cell r="M395">
            <v>1</v>
          </cell>
          <cell r="Q395">
            <v>1</v>
          </cell>
          <cell r="T395" t="str">
            <v>NA</v>
          </cell>
          <cell r="W395" t="str">
            <v>NA</v>
          </cell>
          <cell r="Y395" t="str">
            <v>ok</v>
          </cell>
          <cell r="AA395">
            <v>1</v>
          </cell>
        </row>
        <row r="396">
          <cell r="C396">
            <v>1</v>
          </cell>
          <cell r="E396">
            <v>1</v>
          </cell>
          <cell r="G396">
            <v>1</v>
          </cell>
          <cell r="I396">
            <v>1</v>
          </cell>
          <cell r="K396">
            <v>1</v>
          </cell>
          <cell r="M396">
            <v>1</v>
          </cell>
          <cell r="Q396">
            <v>1</v>
          </cell>
          <cell r="T396" t="str">
            <v>NA</v>
          </cell>
          <cell r="W396" t="str">
            <v>NA</v>
          </cell>
          <cell r="Y396" t="str">
            <v>ok</v>
          </cell>
          <cell r="AA396">
            <v>1</v>
          </cell>
        </row>
        <row r="397">
          <cell r="C397">
            <v>1</v>
          </cell>
          <cell r="E397">
            <v>1</v>
          </cell>
          <cell r="G397">
            <v>1</v>
          </cell>
          <cell r="I397">
            <v>1</v>
          </cell>
          <cell r="K397">
            <v>1</v>
          </cell>
          <cell r="M397">
            <v>1</v>
          </cell>
          <cell r="Q397">
            <v>1</v>
          </cell>
          <cell r="T397" t="str">
            <v>NA</v>
          </cell>
          <cell r="W397" t="str">
            <v>NA</v>
          </cell>
          <cell r="Y397" t="str">
            <v>ok</v>
          </cell>
          <cell r="AA397">
            <v>1</v>
          </cell>
        </row>
        <row r="398">
          <cell r="C398">
            <v>1</v>
          </cell>
          <cell r="E398">
            <v>1</v>
          </cell>
          <cell r="G398">
            <v>0.66666666666666663</v>
          </cell>
          <cell r="I398">
            <v>1</v>
          </cell>
          <cell r="K398">
            <v>1</v>
          </cell>
          <cell r="M398">
            <v>1</v>
          </cell>
          <cell r="Q398">
            <v>0.95</v>
          </cell>
          <cell r="T398" t="str">
            <v>DS</v>
          </cell>
          <cell r="W398" t="str">
            <v>GEN</v>
          </cell>
          <cell r="Y398" t="str">
            <v>ok</v>
          </cell>
          <cell r="AA398">
            <v>1</v>
          </cell>
        </row>
        <row r="399">
          <cell r="C399">
            <v>1</v>
          </cell>
          <cell r="E399">
            <v>1</v>
          </cell>
          <cell r="G399" t="str">
            <v/>
          </cell>
          <cell r="I399">
            <v>1</v>
          </cell>
          <cell r="K399">
            <v>1</v>
          </cell>
          <cell r="M399">
            <v>1</v>
          </cell>
          <cell r="Q399">
            <v>1</v>
          </cell>
          <cell r="T399" t="str">
            <v>NA</v>
          </cell>
          <cell r="W399" t="str">
            <v>NA</v>
          </cell>
          <cell r="Y399" t="str">
            <v>ok</v>
          </cell>
          <cell r="AA399">
            <v>1</v>
          </cell>
        </row>
        <row r="400">
          <cell r="C400">
            <v>1</v>
          </cell>
          <cell r="E400">
            <v>1</v>
          </cell>
          <cell r="G400">
            <v>1</v>
          </cell>
          <cell r="I400">
            <v>1</v>
          </cell>
          <cell r="K400">
            <v>1</v>
          </cell>
          <cell r="M400">
            <v>1</v>
          </cell>
          <cell r="Q400">
            <v>1</v>
          </cell>
          <cell r="T400" t="str">
            <v>NA</v>
          </cell>
          <cell r="W400" t="str">
            <v>NA</v>
          </cell>
          <cell r="Y400" t="str">
            <v>ok</v>
          </cell>
          <cell r="AA400">
            <v>1</v>
          </cell>
        </row>
        <row r="401">
          <cell r="C401">
            <v>1</v>
          </cell>
          <cell r="E401">
            <v>1</v>
          </cell>
          <cell r="G401">
            <v>1</v>
          </cell>
          <cell r="I401">
            <v>1</v>
          </cell>
          <cell r="K401">
            <v>1</v>
          </cell>
          <cell r="M401">
            <v>1</v>
          </cell>
          <cell r="Q401">
            <v>1</v>
          </cell>
          <cell r="T401" t="str">
            <v>HP</v>
          </cell>
          <cell r="W401" t="str">
            <v>AIR</v>
          </cell>
          <cell r="Y401" t="str">
            <v>ok</v>
          </cell>
          <cell r="AA401">
            <v>1</v>
          </cell>
        </row>
        <row r="402">
          <cell r="C402">
            <v>1</v>
          </cell>
          <cell r="E402">
            <v>1</v>
          </cell>
          <cell r="G402">
            <v>1</v>
          </cell>
          <cell r="I402">
            <v>1</v>
          </cell>
          <cell r="K402">
            <v>1</v>
          </cell>
          <cell r="M402">
            <v>1</v>
          </cell>
          <cell r="Q402">
            <v>1</v>
          </cell>
          <cell r="T402" t="str">
            <v>NA</v>
          </cell>
          <cell r="W402" t="str">
            <v>NA</v>
          </cell>
          <cell r="Y402" t="str">
            <v>ok</v>
          </cell>
          <cell r="AA402">
            <v>1</v>
          </cell>
        </row>
        <row r="403">
          <cell r="C403">
            <v>1</v>
          </cell>
          <cell r="E403" t="str">
            <v/>
          </cell>
          <cell r="G403">
            <v>1</v>
          </cell>
          <cell r="I403">
            <v>1</v>
          </cell>
          <cell r="K403">
            <v>1</v>
          </cell>
          <cell r="M403">
            <v>1</v>
          </cell>
          <cell r="Q403">
            <v>1</v>
          </cell>
          <cell r="T403" t="str">
            <v>NA</v>
          </cell>
          <cell r="W403" t="str">
            <v>NA</v>
          </cell>
          <cell r="Y403" t="str">
            <v>ok</v>
          </cell>
          <cell r="AA403">
            <v>1</v>
          </cell>
        </row>
        <row r="404">
          <cell r="C404">
            <v>1</v>
          </cell>
          <cell r="E404">
            <v>1</v>
          </cell>
          <cell r="G404">
            <v>1</v>
          </cell>
          <cell r="I404">
            <v>1</v>
          </cell>
          <cell r="K404">
            <v>1</v>
          </cell>
          <cell r="M404">
            <v>1</v>
          </cell>
          <cell r="Q404">
            <v>1</v>
          </cell>
          <cell r="T404" t="str">
            <v>NA</v>
          </cell>
          <cell r="W404" t="str">
            <v>NA</v>
          </cell>
          <cell r="Y404" t="str">
            <v>ok</v>
          </cell>
          <cell r="AA404">
            <v>1</v>
          </cell>
        </row>
        <row r="405">
          <cell r="C405">
            <v>1</v>
          </cell>
          <cell r="E405">
            <v>1</v>
          </cell>
          <cell r="G405">
            <v>0.66666666666666663</v>
          </cell>
          <cell r="I405">
            <v>1</v>
          </cell>
          <cell r="K405">
            <v>1</v>
          </cell>
          <cell r="M405">
            <v>1</v>
          </cell>
          <cell r="Q405">
            <v>0.95</v>
          </cell>
          <cell r="T405" t="str">
            <v>NA</v>
          </cell>
          <cell r="W405" t="str">
            <v>NA</v>
          </cell>
          <cell r="Y405" t="str">
            <v>ok</v>
          </cell>
          <cell r="AA405">
            <v>1</v>
          </cell>
        </row>
        <row r="406">
          <cell r="C406">
            <v>1</v>
          </cell>
          <cell r="E406">
            <v>1</v>
          </cell>
          <cell r="G406">
            <v>1</v>
          </cell>
          <cell r="I406">
            <v>0.66666666666666663</v>
          </cell>
          <cell r="K406">
            <v>1</v>
          </cell>
          <cell r="M406">
            <v>1</v>
          </cell>
          <cell r="Q406">
            <v>0.9</v>
          </cell>
          <cell r="T406" t="str">
            <v>NA</v>
          </cell>
          <cell r="W406" t="str">
            <v>NA</v>
          </cell>
          <cell r="Y406" t="str">
            <v>ok</v>
          </cell>
          <cell r="AA406">
            <v>1</v>
          </cell>
        </row>
        <row r="407">
          <cell r="C407">
            <v>1</v>
          </cell>
          <cell r="E407">
            <v>1</v>
          </cell>
          <cell r="G407">
            <v>0.66666666666666663</v>
          </cell>
          <cell r="I407">
            <v>0.66666666666666663</v>
          </cell>
          <cell r="K407">
            <v>1</v>
          </cell>
          <cell r="M407">
            <v>1</v>
          </cell>
          <cell r="Q407">
            <v>0.85</v>
          </cell>
          <cell r="T407" t="str">
            <v>HP</v>
          </cell>
          <cell r="W407" t="str">
            <v>AIR</v>
          </cell>
          <cell r="Y407" t="str">
            <v>ok</v>
          </cell>
          <cell r="AA407">
            <v>1</v>
          </cell>
        </row>
        <row r="408">
          <cell r="C408">
            <v>1</v>
          </cell>
          <cell r="E408">
            <v>1</v>
          </cell>
          <cell r="G408">
            <v>1</v>
          </cell>
          <cell r="I408">
            <v>1</v>
          </cell>
          <cell r="K408">
            <v>1</v>
          </cell>
          <cell r="M408">
            <v>1</v>
          </cell>
          <cell r="Q408">
            <v>1</v>
          </cell>
          <cell r="T408" t="str">
            <v>HP</v>
          </cell>
          <cell r="W408" t="str">
            <v>AIR</v>
          </cell>
          <cell r="Y408" t="str">
            <v>ok</v>
          </cell>
          <cell r="AA408">
            <v>1</v>
          </cell>
        </row>
        <row r="409">
          <cell r="C409">
            <v>1</v>
          </cell>
          <cell r="E409">
            <v>1</v>
          </cell>
          <cell r="G409">
            <v>0.66666666666666663</v>
          </cell>
          <cell r="I409">
            <v>1</v>
          </cell>
          <cell r="K409">
            <v>1</v>
          </cell>
          <cell r="M409">
            <v>1</v>
          </cell>
          <cell r="Q409">
            <v>0.95</v>
          </cell>
          <cell r="T409" t="str">
            <v>NA</v>
          </cell>
          <cell r="W409" t="str">
            <v>NA</v>
          </cell>
          <cell r="Y409" t="str">
            <v>ok</v>
          </cell>
          <cell r="AA409">
            <v>1</v>
          </cell>
        </row>
        <row r="410">
          <cell r="C410">
            <v>1</v>
          </cell>
          <cell r="E410">
            <v>1</v>
          </cell>
          <cell r="G410">
            <v>1</v>
          </cell>
          <cell r="I410" t="str">
            <v/>
          </cell>
          <cell r="K410" t="str">
            <v/>
          </cell>
          <cell r="M410" t="str">
            <v/>
          </cell>
          <cell r="Q410">
            <v>1</v>
          </cell>
          <cell r="T410" t="str">
            <v>NA</v>
          </cell>
          <cell r="W410" t="str">
            <v>NA</v>
          </cell>
          <cell r="Y410" t="str">
            <v>ok</v>
          </cell>
          <cell r="AA410">
            <v>1</v>
          </cell>
        </row>
        <row r="411">
          <cell r="C411">
            <v>1</v>
          </cell>
          <cell r="E411">
            <v>1</v>
          </cell>
          <cell r="G411">
            <v>0.66666666666666663</v>
          </cell>
          <cell r="I411">
            <v>1</v>
          </cell>
          <cell r="K411">
            <v>1</v>
          </cell>
          <cell r="M411">
            <v>1</v>
          </cell>
          <cell r="Q411">
            <v>0.95</v>
          </cell>
          <cell r="T411" t="str">
            <v>NA</v>
          </cell>
          <cell r="W411" t="str">
            <v>NA</v>
          </cell>
          <cell r="Y411" t="str">
            <v>ok</v>
          </cell>
          <cell r="AA411">
            <v>1</v>
          </cell>
        </row>
        <row r="412">
          <cell r="C412">
            <v>1</v>
          </cell>
          <cell r="E412">
            <v>1</v>
          </cell>
          <cell r="G412">
            <v>1</v>
          </cell>
          <cell r="I412" t="str">
            <v/>
          </cell>
          <cell r="K412">
            <v>1</v>
          </cell>
          <cell r="M412">
            <v>1</v>
          </cell>
          <cell r="Q412">
            <v>1</v>
          </cell>
          <cell r="T412" t="str">
            <v>HP</v>
          </cell>
          <cell r="W412" t="str">
            <v>GEN</v>
          </cell>
          <cell r="Y412" t="str">
            <v>ok</v>
          </cell>
          <cell r="AA412">
            <v>1</v>
          </cell>
        </row>
        <row r="413">
          <cell r="C413">
            <v>1</v>
          </cell>
          <cell r="E413">
            <v>1</v>
          </cell>
          <cell r="G413">
            <v>1</v>
          </cell>
          <cell r="I413">
            <v>1</v>
          </cell>
          <cell r="K413">
            <v>1</v>
          </cell>
          <cell r="M413">
            <v>1</v>
          </cell>
          <cell r="Q413">
            <v>1</v>
          </cell>
          <cell r="T413" t="str">
            <v>HP</v>
          </cell>
          <cell r="W413" t="str">
            <v>GEN</v>
          </cell>
          <cell r="Y413" t="str">
            <v>ok</v>
          </cell>
          <cell r="AA413">
            <v>1</v>
          </cell>
        </row>
        <row r="414">
          <cell r="C414">
            <v>1</v>
          </cell>
          <cell r="E414">
            <v>1</v>
          </cell>
          <cell r="G414">
            <v>0.33333333333333331</v>
          </cell>
          <cell r="I414">
            <v>1</v>
          </cell>
          <cell r="K414">
            <v>1</v>
          </cell>
          <cell r="M414">
            <v>1</v>
          </cell>
          <cell r="Q414">
            <v>0.9</v>
          </cell>
          <cell r="T414" t="str">
            <v>DS</v>
          </cell>
          <cell r="W414" t="str">
            <v>GEN</v>
          </cell>
          <cell r="Y414" t="str">
            <v>ok</v>
          </cell>
          <cell r="AA414">
            <v>1</v>
          </cell>
        </row>
        <row r="415">
          <cell r="C415">
            <v>1</v>
          </cell>
          <cell r="E415">
            <v>1</v>
          </cell>
          <cell r="G415">
            <v>1</v>
          </cell>
          <cell r="I415">
            <v>1</v>
          </cell>
          <cell r="K415" t="str">
            <v/>
          </cell>
          <cell r="M415">
            <v>1</v>
          </cell>
          <cell r="Q415">
            <v>1</v>
          </cell>
          <cell r="T415" t="str">
            <v>HP</v>
          </cell>
          <cell r="W415" t="str">
            <v>GEN</v>
          </cell>
          <cell r="Y415" t="str">
            <v>ok</v>
          </cell>
          <cell r="AA415">
            <v>1</v>
          </cell>
        </row>
        <row r="416">
          <cell r="C416">
            <v>1</v>
          </cell>
          <cell r="E416">
            <v>1</v>
          </cell>
          <cell r="G416">
            <v>0.66666666666666663</v>
          </cell>
          <cell r="I416">
            <v>1</v>
          </cell>
          <cell r="K416">
            <v>1</v>
          </cell>
          <cell r="M416">
            <v>1</v>
          </cell>
          <cell r="Q416">
            <v>0.95</v>
          </cell>
          <cell r="T416" t="str">
            <v>NA</v>
          </cell>
          <cell r="W416" t="str">
            <v>NA</v>
          </cell>
          <cell r="Y416" t="str">
            <v>ok</v>
          </cell>
          <cell r="AA416">
            <v>1</v>
          </cell>
        </row>
        <row r="417">
          <cell r="C417">
            <v>1</v>
          </cell>
          <cell r="E417">
            <v>1</v>
          </cell>
          <cell r="G417">
            <v>1</v>
          </cell>
          <cell r="I417">
            <v>0.66666666666666663</v>
          </cell>
          <cell r="K417">
            <v>1</v>
          </cell>
          <cell r="M417">
            <v>1</v>
          </cell>
          <cell r="Q417">
            <v>0.9</v>
          </cell>
          <cell r="T417" t="str">
            <v>DS</v>
          </cell>
          <cell r="W417" t="str">
            <v>GEN</v>
          </cell>
          <cell r="Y417" t="str">
            <v>ok</v>
          </cell>
          <cell r="AA417">
            <v>1</v>
          </cell>
        </row>
        <row r="418">
          <cell r="C418">
            <v>1</v>
          </cell>
          <cell r="E418">
            <v>1</v>
          </cell>
          <cell r="G418">
            <v>1</v>
          </cell>
          <cell r="I418">
            <v>1</v>
          </cell>
          <cell r="K418">
            <v>1</v>
          </cell>
          <cell r="M418">
            <v>1</v>
          </cell>
          <cell r="Q418">
            <v>1</v>
          </cell>
          <cell r="T418" t="str">
            <v>HP</v>
          </cell>
          <cell r="W418" t="str">
            <v>MS</v>
          </cell>
          <cell r="Y418" t="str">
            <v>ok</v>
          </cell>
          <cell r="AA418">
            <v>1</v>
          </cell>
        </row>
        <row r="419">
          <cell r="C419">
            <v>1</v>
          </cell>
          <cell r="E419" t="str">
            <v/>
          </cell>
          <cell r="G419">
            <v>1</v>
          </cell>
          <cell r="I419">
            <v>1</v>
          </cell>
          <cell r="K419">
            <v>1</v>
          </cell>
          <cell r="M419">
            <v>1</v>
          </cell>
          <cell r="Q419">
            <v>1</v>
          </cell>
          <cell r="T419" t="str">
            <v>HP</v>
          </cell>
          <cell r="W419" t="str">
            <v>AIR</v>
          </cell>
          <cell r="Y419" t="str">
            <v>ok</v>
          </cell>
          <cell r="AA419">
            <v>1</v>
          </cell>
        </row>
        <row r="420">
          <cell r="C420">
            <v>1</v>
          </cell>
          <cell r="E420">
            <v>1</v>
          </cell>
          <cell r="G420">
            <v>1</v>
          </cell>
          <cell r="I420">
            <v>1</v>
          </cell>
          <cell r="K420">
            <v>1</v>
          </cell>
          <cell r="M420">
            <v>1</v>
          </cell>
          <cell r="Q420">
            <v>1</v>
          </cell>
          <cell r="T420" t="str">
            <v>DS</v>
          </cell>
          <cell r="W420" t="str">
            <v>GEN</v>
          </cell>
          <cell r="Y420" t="str">
            <v>ok</v>
          </cell>
          <cell r="AA420">
            <v>1</v>
          </cell>
        </row>
        <row r="421">
          <cell r="C421">
            <v>1</v>
          </cell>
          <cell r="E421">
            <v>1</v>
          </cell>
          <cell r="G421">
            <v>0.66666666666666663</v>
          </cell>
          <cell r="I421">
            <v>1</v>
          </cell>
          <cell r="K421">
            <v>1</v>
          </cell>
          <cell r="M421">
            <v>1</v>
          </cell>
          <cell r="Q421">
            <v>0.95</v>
          </cell>
          <cell r="T421" t="str">
            <v>DS</v>
          </cell>
          <cell r="W421" t="str">
            <v>GEN</v>
          </cell>
          <cell r="Y421" t="str">
            <v>ok</v>
          </cell>
          <cell r="AA421">
            <v>1</v>
          </cell>
        </row>
        <row r="422">
          <cell r="C422">
            <v>1</v>
          </cell>
          <cell r="E422">
            <v>1</v>
          </cell>
          <cell r="G422">
            <v>1</v>
          </cell>
          <cell r="I422">
            <v>1</v>
          </cell>
          <cell r="K422">
            <v>1</v>
          </cell>
          <cell r="M422">
            <v>1</v>
          </cell>
          <cell r="Q422">
            <v>1</v>
          </cell>
          <cell r="T422" t="str">
            <v>HP</v>
          </cell>
          <cell r="W422" t="str">
            <v>AIR</v>
          </cell>
          <cell r="Y422" t="str">
            <v>ok</v>
          </cell>
          <cell r="AA422">
            <v>1</v>
          </cell>
        </row>
        <row r="423">
          <cell r="C423">
            <v>1</v>
          </cell>
          <cell r="E423">
            <v>1</v>
          </cell>
          <cell r="G423">
            <v>0.66666666666666663</v>
          </cell>
          <cell r="I423">
            <v>1</v>
          </cell>
          <cell r="K423">
            <v>1</v>
          </cell>
          <cell r="M423">
            <v>0.66666666666666663</v>
          </cell>
          <cell r="Q423">
            <v>0.9</v>
          </cell>
          <cell r="T423" t="str">
            <v>DS</v>
          </cell>
          <cell r="W423" t="str">
            <v>GEN</v>
          </cell>
          <cell r="Y423" t="str">
            <v>ok</v>
          </cell>
          <cell r="AA423">
            <v>1</v>
          </cell>
        </row>
        <row r="424">
          <cell r="C424">
            <v>1</v>
          </cell>
          <cell r="E424">
            <v>1</v>
          </cell>
          <cell r="G424" t="str">
            <v/>
          </cell>
          <cell r="I424">
            <v>1</v>
          </cell>
          <cell r="K424">
            <v>1</v>
          </cell>
          <cell r="M424">
            <v>1</v>
          </cell>
          <cell r="Q424">
            <v>1</v>
          </cell>
          <cell r="T424" t="str">
            <v>NA</v>
          </cell>
          <cell r="W424" t="str">
            <v>NA</v>
          </cell>
          <cell r="Y424" t="str">
            <v>ok</v>
          </cell>
          <cell r="AA424">
            <v>1</v>
          </cell>
        </row>
        <row r="425">
          <cell r="C425">
            <v>1</v>
          </cell>
          <cell r="E425">
            <v>1</v>
          </cell>
          <cell r="G425" t="str">
            <v/>
          </cell>
          <cell r="I425">
            <v>1</v>
          </cell>
          <cell r="K425" t="str">
            <v/>
          </cell>
          <cell r="M425">
            <v>1</v>
          </cell>
          <cell r="Q425">
            <v>1</v>
          </cell>
          <cell r="T425" t="str">
            <v>NA</v>
          </cell>
          <cell r="W425" t="str">
            <v>NA</v>
          </cell>
          <cell r="Y425" t="str">
            <v>ok</v>
          </cell>
          <cell r="AA425">
            <v>1</v>
          </cell>
        </row>
        <row r="426">
          <cell r="C426">
            <v>1</v>
          </cell>
          <cell r="E426">
            <v>1</v>
          </cell>
          <cell r="G426">
            <v>1</v>
          </cell>
          <cell r="I426">
            <v>1</v>
          </cell>
          <cell r="K426">
            <v>1</v>
          </cell>
          <cell r="M426">
            <v>1</v>
          </cell>
          <cell r="Q426">
            <v>1</v>
          </cell>
          <cell r="T426" t="str">
            <v>NA</v>
          </cell>
          <cell r="W426" t="str">
            <v>NA</v>
          </cell>
          <cell r="Y426" t="str">
            <v>ok</v>
          </cell>
          <cell r="AA426">
            <v>1</v>
          </cell>
        </row>
        <row r="427">
          <cell r="C427">
            <v>1</v>
          </cell>
          <cell r="E427">
            <v>1</v>
          </cell>
          <cell r="G427">
            <v>0.66666666666666663</v>
          </cell>
          <cell r="I427">
            <v>1</v>
          </cell>
          <cell r="K427">
            <v>1</v>
          </cell>
          <cell r="M427">
            <v>1</v>
          </cell>
          <cell r="Q427">
            <v>0.95</v>
          </cell>
          <cell r="T427" t="str">
            <v>NA</v>
          </cell>
          <cell r="W427" t="str">
            <v>NA</v>
          </cell>
          <cell r="Y427" t="str">
            <v>ok</v>
          </cell>
          <cell r="AA427">
            <v>1</v>
          </cell>
        </row>
        <row r="428">
          <cell r="C428">
            <v>1</v>
          </cell>
          <cell r="E428">
            <v>1</v>
          </cell>
          <cell r="G428">
            <v>1</v>
          </cell>
          <cell r="I428">
            <v>1</v>
          </cell>
          <cell r="K428">
            <v>1</v>
          </cell>
          <cell r="M428">
            <v>1</v>
          </cell>
          <cell r="Q428">
            <v>1</v>
          </cell>
          <cell r="T428" t="str">
            <v>NA</v>
          </cell>
          <cell r="W428" t="str">
            <v>NA</v>
          </cell>
          <cell r="Y428" t="str">
            <v>ok</v>
          </cell>
          <cell r="AA428">
            <v>1</v>
          </cell>
        </row>
        <row r="429">
          <cell r="C429">
            <v>1</v>
          </cell>
          <cell r="E429">
            <v>1</v>
          </cell>
          <cell r="G429">
            <v>1</v>
          </cell>
          <cell r="I429">
            <v>1</v>
          </cell>
          <cell r="K429">
            <v>1</v>
          </cell>
          <cell r="M429">
            <v>1</v>
          </cell>
          <cell r="Q429">
            <v>1</v>
          </cell>
          <cell r="T429" t="str">
            <v>HP</v>
          </cell>
          <cell r="W429" t="str">
            <v>MS</v>
          </cell>
          <cell r="Y429" t="str">
            <v>ok</v>
          </cell>
          <cell r="AA429">
            <v>1</v>
          </cell>
        </row>
        <row r="430">
          <cell r="C430">
            <v>1</v>
          </cell>
          <cell r="E430">
            <v>1</v>
          </cell>
          <cell r="G430">
            <v>1</v>
          </cell>
          <cell r="I430">
            <v>1</v>
          </cell>
          <cell r="K430">
            <v>1</v>
          </cell>
          <cell r="M430">
            <v>1</v>
          </cell>
          <cell r="Q430">
            <v>1</v>
          </cell>
          <cell r="T430" t="str">
            <v>DS</v>
          </cell>
          <cell r="W430" t="str">
            <v>XFC</v>
          </cell>
          <cell r="Y430" t="str">
            <v>ok</v>
          </cell>
          <cell r="AA430">
            <v>1</v>
          </cell>
        </row>
        <row r="431">
          <cell r="C431">
            <v>1</v>
          </cell>
          <cell r="E431">
            <v>1</v>
          </cell>
          <cell r="G431">
            <v>1</v>
          </cell>
          <cell r="I431">
            <v>1</v>
          </cell>
          <cell r="K431">
            <v>1</v>
          </cell>
          <cell r="M431">
            <v>1</v>
          </cell>
          <cell r="Q431">
            <v>1</v>
          </cell>
          <cell r="T431" t="str">
            <v>DS</v>
          </cell>
          <cell r="W431" t="str">
            <v>GEN</v>
          </cell>
          <cell r="Y431" t="str">
            <v>ok</v>
          </cell>
          <cell r="AA431">
            <v>1</v>
          </cell>
        </row>
        <row r="432">
          <cell r="C432">
            <v>1</v>
          </cell>
          <cell r="E432">
            <v>1</v>
          </cell>
          <cell r="G432">
            <v>1</v>
          </cell>
          <cell r="I432">
            <v>1</v>
          </cell>
          <cell r="K432">
            <v>1</v>
          </cell>
          <cell r="M432">
            <v>1</v>
          </cell>
          <cell r="Q432">
            <v>1</v>
          </cell>
          <cell r="T432" t="str">
            <v>HP</v>
          </cell>
          <cell r="W432" t="str">
            <v>AIR</v>
          </cell>
          <cell r="Y432" t="str">
            <v>ok</v>
          </cell>
          <cell r="AA432">
            <v>1</v>
          </cell>
        </row>
        <row r="433">
          <cell r="C433">
            <v>1</v>
          </cell>
          <cell r="E433">
            <v>1</v>
          </cell>
          <cell r="G433">
            <v>0.66666666666666663</v>
          </cell>
          <cell r="I433">
            <v>1</v>
          </cell>
          <cell r="K433">
            <v>0.66666666666666663</v>
          </cell>
          <cell r="M433">
            <v>0.66666666666666663</v>
          </cell>
          <cell r="Q433">
            <v>0.85</v>
          </cell>
          <cell r="T433" t="str">
            <v>HP</v>
          </cell>
          <cell r="W433" t="str">
            <v>AV</v>
          </cell>
          <cell r="Y433" t="str">
            <v>ok</v>
          </cell>
          <cell r="AA433">
            <v>1</v>
          </cell>
        </row>
        <row r="434">
          <cell r="C434">
            <v>1</v>
          </cell>
          <cell r="E434">
            <v>1</v>
          </cell>
          <cell r="G434">
            <v>0.66666666666666663</v>
          </cell>
          <cell r="I434">
            <v>0.66666666666666663</v>
          </cell>
          <cell r="K434">
            <v>1</v>
          </cell>
          <cell r="M434">
            <v>0.66666666666666663</v>
          </cell>
          <cell r="Q434">
            <v>0.8</v>
          </cell>
          <cell r="T434" t="str">
            <v>HP</v>
          </cell>
          <cell r="W434" t="str">
            <v>AIR</v>
          </cell>
          <cell r="Y434" t="str">
            <v>ok</v>
          </cell>
          <cell r="AA434">
            <v>1</v>
          </cell>
        </row>
        <row r="435">
          <cell r="C435">
            <v>1</v>
          </cell>
          <cell r="E435">
            <v>1</v>
          </cell>
          <cell r="G435">
            <v>1</v>
          </cell>
          <cell r="I435">
            <v>1</v>
          </cell>
          <cell r="K435">
            <v>1</v>
          </cell>
          <cell r="M435">
            <v>1</v>
          </cell>
          <cell r="Q435">
            <v>1</v>
          </cell>
          <cell r="T435" t="str">
            <v>HP</v>
          </cell>
          <cell r="W435" t="str">
            <v>AIR</v>
          </cell>
          <cell r="Y435" t="str">
            <v>ok</v>
          </cell>
          <cell r="AA435">
            <v>1</v>
          </cell>
        </row>
        <row r="436">
          <cell r="C436">
            <v>1</v>
          </cell>
          <cell r="E436">
            <v>1</v>
          </cell>
          <cell r="G436">
            <v>1</v>
          </cell>
          <cell r="I436">
            <v>1</v>
          </cell>
          <cell r="K436">
            <v>1</v>
          </cell>
          <cell r="M436">
            <v>1</v>
          </cell>
          <cell r="Q436">
            <v>1</v>
          </cell>
          <cell r="T436" t="str">
            <v>HP</v>
          </cell>
          <cell r="W436" t="str">
            <v>AIR</v>
          </cell>
          <cell r="Y436" t="str">
            <v>ok</v>
          </cell>
          <cell r="AA436">
            <v>1</v>
          </cell>
        </row>
        <row r="437">
          <cell r="C437">
            <v>0.66666666666666663</v>
          </cell>
          <cell r="E437">
            <v>1</v>
          </cell>
          <cell r="G437">
            <v>1</v>
          </cell>
          <cell r="I437">
            <v>1</v>
          </cell>
          <cell r="K437">
            <v>1</v>
          </cell>
          <cell r="M437">
            <v>1</v>
          </cell>
          <cell r="Q437">
            <v>0.96666666666666656</v>
          </cell>
          <cell r="T437" t="str">
            <v>HP</v>
          </cell>
          <cell r="W437" t="str">
            <v>AIR</v>
          </cell>
          <cell r="Y437" t="str">
            <v>ok</v>
          </cell>
          <cell r="AA437">
            <v>1</v>
          </cell>
        </row>
        <row r="438">
          <cell r="C438">
            <v>1</v>
          </cell>
          <cell r="E438">
            <v>1</v>
          </cell>
          <cell r="G438" t="str">
            <v/>
          </cell>
          <cell r="I438" t="str">
            <v/>
          </cell>
          <cell r="K438">
            <v>1</v>
          </cell>
          <cell r="M438" t="str">
            <v/>
          </cell>
          <cell r="Q438">
            <v>1</v>
          </cell>
          <cell r="T438" t="str">
            <v>HP</v>
          </cell>
          <cell r="W438" t="str">
            <v>AIR</v>
          </cell>
          <cell r="Y438" t="str">
            <v>ok</v>
          </cell>
          <cell r="AA438">
            <v>1</v>
          </cell>
        </row>
        <row r="439">
          <cell r="C439">
            <v>1</v>
          </cell>
          <cell r="E439">
            <v>1</v>
          </cell>
          <cell r="G439" t="str">
            <v/>
          </cell>
          <cell r="I439" t="str">
            <v/>
          </cell>
          <cell r="K439">
            <v>1</v>
          </cell>
          <cell r="M439">
            <v>1</v>
          </cell>
          <cell r="Q439">
            <v>1</v>
          </cell>
          <cell r="T439" t="str">
            <v>HP</v>
          </cell>
          <cell r="W439" t="str">
            <v>AIR</v>
          </cell>
          <cell r="Y439" t="str">
            <v>ok</v>
          </cell>
          <cell r="AA439">
            <v>1</v>
          </cell>
        </row>
        <row r="440">
          <cell r="C440">
            <v>1</v>
          </cell>
          <cell r="E440">
            <v>1</v>
          </cell>
          <cell r="G440">
            <v>0.66666666666666663</v>
          </cell>
          <cell r="I440">
            <v>0.66666666666666663</v>
          </cell>
          <cell r="K440">
            <v>1</v>
          </cell>
          <cell r="M440">
            <v>1</v>
          </cell>
          <cell r="Q440">
            <v>0.85</v>
          </cell>
          <cell r="T440" t="str">
            <v>NA</v>
          </cell>
          <cell r="W440" t="str">
            <v>NA</v>
          </cell>
          <cell r="Y440" t="str">
            <v>ok</v>
          </cell>
          <cell r="AA440">
            <v>1</v>
          </cell>
        </row>
        <row r="441">
          <cell r="C441">
            <v>1</v>
          </cell>
          <cell r="E441">
            <v>1</v>
          </cell>
          <cell r="G441">
            <v>1</v>
          </cell>
          <cell r="I441">
            <v>1</v>
          </cell>
          <cell r="K441">
            <v>1</v>
          </cell>
          <cell r="M441">
            <v>1</v>
          </cell>
          <cell r="Q441">
            <v>1</v>
          </cell>
          <cell r="T441" t="str">
            <v>NA</v>
          </cell>
          <cell r="W441" t="str">
            <v>NA</v>
          </cell>
          <cell r="Y441" t="str">
            <v>ok</v>
          </cell>
          <cell r="AA441">
            <v>1</v>
          </cell>
        </row>
        <row r="442">
          <cell r="C442">
            <v>1</v>
          </cell>
          <cell r="E442">
            <v>1</v>
          </cell>
          <cell r="G442">
            <v>1</v>
          </cell>
          <cell r="I442">
            <v>1</v>
          </cell>
          <cell r="K442">
            <v>1</v>
          </cell>
          <cell r="M442">
            <v>1</v>
          </cell>
          <cell r="Q442">
            <v>1</v>
          </cell>
          <cell r="T442" t="str">
            <v>NA</v>
          </cell>
          <cell r="W442" t="str">
            <v>NA</v>
          </cell>
          <cell r="Y442" t="str">
            <v>ok</v>
          </cell>
          <cell r="AA442">
            <v>1</v>
          </cell>
        </row>
        <row r="443">
          <cell r="C443">
            <v>1</v>
          </cell>
          <cell r="E443">
            <v>1</v>
          </cell>
          <cell r="G443">
            <v>1</v>
          </cell>
          <cell r="I443">
            <v>1</v>
          </cell>
          <cell r="K443">
            <v>1</v>
          </cell>
          <cell r="M443">
            <v>1</v>
          </cell>
          <cell r="Q443">
            <v>1</v>
          </cell>
          <cell r="T443" t="str">
            <v>HP</v>
          </cell>
          <cell r="W443" t="str">
            <v>AIR</v>
          </cell>
          <cell r="Y443" t="str">
            <v>ok</v>
          </cell>
          <cell r="AA443">
            <v>1</v>
          </cell>
        </row>
        <row r="444">
          <cell r="C444">
            <v>1</v>
          </cell>
          <cell r="E444">
            <v>1</v>
          </cell>
          <cell r="G444">
            <v>1</v>
          </cell>
          <cell r="I444">
            <v>1</v>
          </cell>
          <cell r="K444">
            <v>1</v>
          </cell>
          <cell r="M444">
            <v>1</v>
          </cell>
          <cell r="Q444">
            <v>1</v>
          </cell>
          <cell r="T444" t="str">
            <v>NA</v>
          </cell>
          <cell r="W444" t="str">
            <v>NA</v>
          </cell>
          <cell r="Y444" t="str">
            <v>ok</v>
          </cell>
          <cell r="AA444">
            <v>1</v>
          </cell>
        </row>
        <row r="445">
          <cell r="C445">
            <v>1</v>
          </cell>
          <cell r="E445">
            <v>1</v>
          </cell>
          <cell r="G445">
            <v>1</v>
          </cell>
          <cell r="I445">
            <v>1</v>
          </cell>
          <cell r="K445">
            <v>1</v>
          </cell>
          <cell r="M445">
            <v>1</v>
          </cell>
          <cell r="Q445">
            <v>1</v>
          </cell>
          <cell r="T445" t="str">
            <v>NA</v>
          </cell>
          <cell r="W445" t="str">
            <v>NA</v>
          </cell>
          <cell r="Y445" t="str">
            <v>ok</v>
          </cell>
          <cell r="AA445">
            <v>1</v>
          </cell>
        </row>
        <row r="446">
          <cell r="C446">
            <v>0.66666666666666663</v>
          </cell>
          <cell r="E446">
            <v>1</v>
          </cell>
          <cell r="G446">
            <v>0.66666666666666663</v>
          </cell>
          <cell r="I446">
            <v>0.66666666666666663</v>
          </cell>
          <cell r="K446">
            <v>0.66666666666666663</v>
          </cell>
          <cell r="M446">
            <v>0.33333333333333331</v>
          </cell>
          <cell r="Q446">
            <v>0.66666666666666652</v>
          </cell>
          <cell r="T446" t="str">
            <v>NA</v>
          </cell>
          <cell r="W446" t="str">
            <v>NA</v>
          </cell>
          <cell r="Y446" t="str">
            <v>ok</v>
          </cell>
          <cell r="AA446">
            <v>1</v>
          </cell>
        </row>
        <row r="447">
          <cell r="C447">
            <v>1</v>
          </cell>
          <cell r="E447">
            <v>1</v>
          </cell>
          <cell r="G447">
            <v>1</v>
          </cell>
          <cell r="I447">
            <v>1</v>
          </cell>
          <cell r="K447">
            <v>1</v>
          </cell>
          <cell r="M447">
            <v>1</v>
          </cell>
          <cell r="Q447">
            <v>1</v>
          </cell>
          <cell r="T447" t="str">
            <v>NA</v>
          </cell>
          <cell r="W447" t="str">
            <v>NA</v>
          </cell>
          <cell r="Y447" t="str">
            <v>ok</v>
          </cell>
          <cell r="AA447">
            <v>1</v>
          </cell>
        </row>
        <row r="448">
          <cell r="C448">
            <v>1</v>
          </cell>
          <cell r="E448">
            <v>1</v>
          </cell>
          <cell r="G448">
            <v>1</v>
          </cell>
          <cell r="I448">
            <v>1</v>
          </cell>
          <cell r="K448">
            <v>1</v>
          </cell>
          <cell r="M448">
            <v>1</v>
          </cell>
          <cell r="Q448">
            <v>1</v>
          </cell>
          <cell r="T448" t="str">
            <v>NA</v>
          </cell>
          <cell r="W448" t="str">
            <v>NA</v>
          </cell>
          <cell r="Y448" t="str">
            <v>ok</v>
          </cell>
          <cell r="AA448">
            <v>1</v>
          </cell>
        </row>
        <row r="449">
          <cell r="C449">
            <v>1</v>
          </cell>
          <cell r="E449">
            <v>1</v>
          </cell>
          <cell r="G449">
            <v>1</v>
          </cell>
          <cell r="I449" t="str">
            <v/>
          </cell>
          <cell r="K449">
            <v>1</v>
          </cell>
          <cell r="M449">
            <v>1</v>
          </cell>
          <cell r="Q449">
            <v>1</v>
          </cell>
          <cell r="T449" t="str">
            <v>NA</v>
          </cell>
          <cell r="W449" t="str">
            <v>NA</v>
          </cell>
          <cell r="Y449" t="str">
            <v>ok</v>
          </cell>
          <cell r="AA449">
            <v>1</v>
          </cell>
        </row>
        <row r="450">
          <cell r="C450">
            <v>1</v>
          </cell>
          <cell r="E450">
            <v>1</v>
          </cell>
          <cell r="G450">
            <v>1</v>
          </cell>
          <cell r="I450">
            <v>1</v>
          </cell>
          <cell r="K450">
            <v>1</v>
          </cell>
          <cell r="M450">
            <v>1</v>
          </cell>
          <cell r="Q450">
            <v>1</v>
          </cell>
          <cell r="T450" t="str">
            <v>NA</v>
          </cell>
          <cell r="W450" t="str">
            <v>NA</v>
          </cell>
          <cell r="Y450" t="str">
            <v>ok</v>
          </cell>
          <cell r="AA450">
            <v>1</v>
          </cell>
        </row>
        <row r="451">
          <cell r="C451">
            <v>1</v>
          </cell>
          <cell r="E451">
            <v>1</v>
          </cell>
          <cell r="G451">
            <v>0.66666666666666663</v>
          </cell>
          <cell r="I451">
            <v>0.66666666666666663</v>
          </cell>
          <cell r="K451">
            <v>1</v>
          </cell>
          <cell r="M451">
            <v>1</v>
          </cell>
          <cell r="Q451">
            <v>0.85</v>
          </cell>
          <cell r="T451" t="str">
            <v>NA</v>
          </cell>
          <cell r="W451" t="str">
            <v>NA</v>
          </cell>
          <cell r="Y451" t="str">
            <v>ok</v>
          </cell>
          <cell r="AA451">
            <v>1</v>
          </cell>
        </row>
        <row r="452">
          <cell r="C452">
            <v>1</v>
          </cell>
          <cell r="E452">
            <v>0.66666666666666663</v>
          </cell>
          <cell r="G452">
            <v>0.66666666666666663</v>
          </cell>
          <cell r="I452" t="str">
            <v/>
          </cell>
          <cell r="K452">
            <v>1</v>
          </cell>
          <cell r="M452">
            <v>0.66666666666666663</v>
          </cell>
          <cell r="Q452">
            <v>0.7857142857142857</v>
          </cell>
          <cell r="T452" t="str">
            <v>NA</v>
          </cell>
          <cell r="W452" t="str">
            <v>NA</v>
          </cell>
          <cell r="Y452" t="str">
            <v>ok</v>
          </cell>
          <cell r="AA452">
            <v>1</v>
          </cell>
        </row>
        <row r="453">
          <cell r="C453">
            <v>1</v>
          </cell>
          <cell r="E453">
            <v>1</v>
          </cell>
          <cell r="G453">
            <v>1</v>
          </cell>
          <cell r="I453">
            <v>1</v>
          </cell>
          <cell r="K453">
            <v>1</v>
          </cell>
          <cell r="M453">
            <v>1</v>
          </cell>
          <cell r="Q453">
            <v>1</v>
          </cell>
          <cell r="T453" t="str">
            <v>NA</v>
          </cell>
          <cell r="W453" t="str">
            <v>NA</v>
          </cell>
          <cell r="Y453" t="str">
            <v>ok</v>
          </cell>
          <cell r="AA453">
            <v>1</v>
          </cell>
        </row>
        <row r="454">
          <cell r="C454">
            <v>0.66666666666666663</v>
          </cell>
          <cell r="E454">
            <v>1</v>
          </cell>
          <cell r="G454">
            <v>1</v>
          </cell>
          <cell r="I454">
            <v>1</v>
          </cell>
          <cell r="K454">
            <v>1</v>
          </cell>
          <cell r="M454">
            <v>0.66666666666666663</v>
          </cell>
          <cell r="Q454">
            <v>0.91666666666666652</v>
          </cell>
          <cell r="T454" t="str">
            <v>NA</v>
          </cell>
          <cell r="W454" t="str">
            <v>NA</v>
          </cell>
          <cell r="Y454" t="str">
            <v>ok</v>
          </cell>
          <cell r="AA454">
            <v>1</v>
          </cell>
        </row>
        <row r="455">
          <cell r="C455">
            <v>1</v>
          </cell>
          <cell r="E455">
            <v>1</v>
          </cell>
          <cell r="G455">
            <v>0.33333333333333331</v>
          </cell>
          <cell r="I455">
            <v>1</v>
          </cell>
          <cell r="K455">
            <v>1</v>
          </cell>
          <cell r="M455" t="str">
            <v/>
          </cell>
          <cell r="Q455">
            <v>0.88235294117647056</v>
          </cell>
          <cell r="T455" t="str">
            <v>NA</v>
          </cell>
          <cell r="W455" t="str">
            <v>NA</v>
          </cell>
          <cell r="Y455" t="str">
            <v>ok</v>
          </cell>
          <cell r="AA455">
            <v>1</v>
          </cell>
        </row>
        <row r="456">
          <cell r="C456">
            <v>1</v>
          </cell>
          <cell r="E456">
            <v>1</v>
          </cell>
          <cell r="G456">
            <v>1</v>
          </cell>
          <cell r="I456">
            <v>1</v>
          </cell>
          <cell r="K456">
            <v>1</v>
          </cell>
          <cell r="M456">
            <v>1</v>
          </cell>
          <cell r="Q456">
            <v>1</v>
          </cell>
          <cell r="T456" t="str">
            <v>NA</v>
          </cell>
          <cell r="W456" t="str">
            <v>NA</v>
          </cell>
          <cell r="Y456" t="str">
            <v>ok</v>
          </cell>
          <cell r="AA456">
            <v>1</v>
          </cell>
        </row>
        <row r="457">
          <cell r="C457">
            <v>1</v>
          </cell>
          <cell r="E457">
            <v>1</v>
          </cell>
          <cell r="G457">
            <v>1</v>
          </cell>
          <cell r="I457">
            <v>1</v>
          </cell>
          <cell r="K457">
            <v>1</v>
          </cell>
          <cell r="M457">
            <v>1</v>
          </cell>
          <cell r="Q457">
            <v>1</v>
          </cell>
          <cell r="T457" t="str">
            <v>NA</v>
          </cell>
          <cell r="W457" t="str">
            <v>NA</v>
          </cell>
          <cell r="Y457" t="str">
            <v>ok</v>
          </cell>
          <cell r="AA457">
            <v>1</v>
          </cell>
        </row>
        <row r="458">
          <cell r="C458">
            <v>1</v>
          </cell>
          <cell r="E458">
            <v>1</v>
          </cell>
          <cell r="G458">
            <v>1</v>
          </cell>
          <cell r="I458">
            <v>1</v>
          </cell>
          <cell r="K458">
            <v>1</v>
          </cell>
          <cell r="M458">
            <v>1</v>
          </cell>
          <cell r="Q458">
            <v>1</v>
          </cell>
          <cell r="T458" t="str">
            <v>NA</v>
          </cell>
          <cell r="W458" t="str">
            <v>NA</v>
          </cell>
          <cell r="Y458" t="str">
            <v>ok</v>
          </cell>
          <cell r="AA458">
            <v>1</v>
          </cell>
        </row>
        <row r="459">
          <cell r="C459">
            <v>1</v>
          </cell>
          <cell r="E459">
            <v>1</v>
          </cell>
          <cell r="G459">
            <v>0.66666666666666663</v>
          </cell>
          <cell r="I459">
            <v>1</v>
          </cell>
          <cell r="K459">
            <v>1</v>
          </cell>
          <cell r="M459">
            <v>1</v>
          </cell>
          <cell r="Q459">
            <v>0.95</v>
          </cell>
          <cell r="T459" t="str">
            <v>DS</v>
          </cell>
          <cell r="W459" t="str">
            <v>GEN</v>
          </cell>
          <cell r="Y459" t="str">
            <v>ok</v>
          </cell>
          <cell r="AA459">
            <v>1</v>
          </cell>
        </row>
        <row r="460">
          <cell r="C460">
            <v>1</v>
          </cell>
          <cell r="E460">
            <v>1</v>
          </cell>
          <cell r="G460">
            <v>1</v>
          </cell>
          <cell r="I460" t="str">
            <v/>
          </cell>
          <cell r="K460">
            <v>1</v>
          </cell>
          <cell r="M460">
            <v>1</v>
          </cell>
          <cell r="Q460">
            <v>1</v>
          </cell>
          <cell r="T460" t="str">
            <v>NA</v>
          </cell>
          <cell r="W460" t="str">
            <v>NA</v>
          </cell>
          <cell r="Y460" t="str">
            <v>ok</v>
          </cell>
          <cell r="AA460">
            <v>1</v>
          </cell>
        </row>
        <row r="461">
          <cell r="C461" t="str">
            <v/>
          </cell>
          <cell r="E461" t="str">
            <v/>
          </cell>
          <cell r="G461" t="str">
            <v/>
          </cell>
          <cell r="I461" t="str">
            <v/>
          </cell>
          <cell r="K461" t="str">
            <v/>
          </cell>
          <cell r="M461" t="str">
            <v/>
          </cell>
          <cell r="Q461" t="str">
            <v/>
          </cell>
          <cell r="T461" t="str">
            <v>NA</v>
          </cell>
          <cell r="W461" t="str">
            <v>NA</v>
          </cell>
          <cell r="Y461" t="str">
            <v>no idea</v>
          </cell>
          <cell r="AA461">
            <v>1</v>
          </cell>
        </row>
        <row r="462">
          <cell r="C462" t="str">
            <v/>
          </cell>
          <cell r="E462" t="str">
            <v/>
          </cell>
          <cell r="G462" t="str">
            <v/>
          </cell>
          <cell r="I462" t="str">
            <v/>
          </cell>
          <cell r="K462" t="str">
            <v/>
          </cell>
          <cell r="M462" t="str">
            <v/>
          </cell>
          <cell r="Q462" t="str">
            <v/>
          </cell>
          <cell r="T462" t="str">
            <v>NA</v>
          </cell>
          <cell r="W462" t="str">
            <v>NA</v>
          </cell>
          <cell r="Y462" t="str">
            <v>no idea</v>
          </cell>
          <cell r="AA462">
            <v>1</v>
          </cell>
        </row>
        <row r="463">
          <cell r="C463">
            <v>0.66666666666666663</v>
          </cell>
          <cell r="E463">
            <v>0.66666666666666663</v>
          </cell>
          <cell r="G463">
            <v>1</v>
          </cell>
          <cell r="I463">
            <v>0.66666666666666663</v>
          </cell>
          <cell r="K463">
            <v>1</v>
          </cell>
          <cell r="M463">
            <v>0.66666666666666663</v>
          </cell>
          <cell r="Q463">
            <v>0.76666666666666661</v>
          </cell>
          <cell r="T463" t="str">
            <v>NA</v>
          </cell>
          <cell r="W463" t="str">
            <v>NA</v>
          </cell>
          <cell r="Y463" t="str">
            <v>ok</v>
          </cell>
          <cell r="AA463">
            <v>1</v>
          </cell>
        </row>
        <row r="464">
          <cell r="C464">
            <v>1</v>
          </cell>
          <cell r="E464">
            <v>1</v>
          </cell>
          <cell r="G464">
            <v>1</v>
          </cell>
          <cell r="I464">
            <v>1</v>
          </cell>
          <cell r="K464">
            <v>1</v>
          </cell>
          <cell r="M464">
            <v>1</v>
          </cell>
          <cell r="Q464">
            <v>1</v>
          </cell>
          <cell r="T464" t="str">
            <v>NA</v>
          </cell>
          <cell r="W464" t="str">
            <v>NA</v>
          </cell>
          <cell r="Y464" t="str">
            <v>ok</v>
          </cell>
          <cell r="AA464">
            <v>1</v>
          </cell>
        </row>
        <row r="465">
          <cell r="C465">
            <v>1</v>
          </cell>
          <cell r="E465">
            <v>1</v>
          </cell>
          <cell r="G465">
            <v>1</v>
          </cell>
          <cell r="I465">
            <v>1</v>
          </cell>
          <cell r="K465">
            <v>1</v>
          </cell>
          <cell r="M465">
            <v>1</v>
          </cell>
          <cell r="Q465">
            <v>1</v>
          </cell>
          <cell r="T465" t="str">
            <v>NA</v>
          </cell>
          <cell r="W465" t="str">
            <v>NA</v>
          </cell>
          <cell r="Y465" t="str">
            <v>ok</v>
          </cell>
          <cell r="AA465">
            <v>1</v>
          </cell>
        </row>
        <row r="466">
          <cell r="C466">
            <v>1</v>
          </cell>
          <cell r="E466">
            <v>1</v>
          </cell>
          <cell r="G466">
            <v>1</v>
          </cell>
          <cell r="I466">
            <v>1</v>
          </cell>
          <cell r="K466">
            <v>1</v>
          </cell>
          <cell r="M466">
            <v>1</v>
          </cell>
          <cell r="Q466">
            <v>1</v>
          </cell>
          <cell r="T466" t="str">
            <v>NA</v>
          </cell>
          <cell r="W466" t="str">
            <v>NA</v>
          </cell>
          <cell r="Y466" t="str">
            <v>ok</v>
          </cell>
          <cell r="AA466">
            <v>1</v>
          </cell>
        </row>
        <row r="467">
          <cell r="C467">
            <v>1</v>
          </cell>
          <cell r="E467">
            <v>1</v>
          </cell>
          <cell r="G467">
            <v>1</v>
          </cell>
          <cell r="I467">
            <v>1</v>
          </cell>
          <cell r="K467">
            <v>1</v>
          </cell>
          <cell r="M467">
            <v>1</v>
          </cell>
          <cell r="Q467">
            <v>1</v>
          </cell>
          <cell r="T467" t="str">
            <v>NA</v>
          </cell>
          <cell r="W467" t="str">
            <v>NA</v>
          </cell>
          <cell r="Y467" t="str">
            <v>ok</v>
          </cell>
          <cell r="AA467">
            <v>1</v>
          </cell>
        </row>
        <row r="468">
          <cell r="C468">
            <v>1</v>
          </cell>
          <cell r="E468">
            <v>1</v>
          </cell>
          <cell r="G468" t="str">
            <v/>
          </cell>
          <cell r="I468">
            <v>1</v>
          </cell>
          <cell r="K468">
            <v>1</v>
          </cell>
          <cell r="M468">
            <v>1</v>
          </cell>
          <cell r="Q468">
            <v>1</v>
          </cell>
          <cell r="T468" t="str">
            <v>NA</v>
          </cell>
          <cell r="W468" t="str">
            <v>NA</v>
          </cell>
          <cell r="Y468" t="str">
            <v>ok</v>
          </cell>
          <cell r="AA468">
            <v>1</v>
          </cell>
        </row>
        <row r="469">
          <cell r="C469">
            <v>1</v>
          </cell>
          <cell r="E469">
            <v>1</v>
          </cell>
          <cell r="G469">
            <v>1</v>
          </cell>
          <cell r="I469">
            <v>1</v>
          </cell>
          <cell r="K469">
            <v>1</v>
          </cell>
          <cell r="M469">
            <v>1</v>
          </cell>
          <cell r="Q469">
            <v>1</v>
          </cell>
          <cell r="T469" t="str">
            <v>DS</v>
          </cell>
          <cell r="W469" t="str">
            <v>GEN</v>
          </cell>
          <cell r="Y469" t="str">
            <v>ok</v>
          </cell>
          <cell r="AA469">
            <v>1</v>
          </cell>
        </row>
        <row r="470">
          <cell r="C470">
            <v>1</v>
          </cell>
          <cell r="E470">
            <v>1</v>
          </cell>
          <cell r="G470">
            <v>1</v>
          </cell>
          <cell r="I470">
            <v>1</v>
          </cell>
          <cell r="K470">
            <v>1</v>
          </cell>
          <cell r="M470">
            <v>1</v>
          </cell>
          <cell r="Q470">
            <v>1</v>
          </cell>
          <cell r="T470" t="str">
            <v>DS</v>
          </cell>
          <cell r="W470" t="str">
            <v>GEN</v>
          </cell>
          <cell r="Y470" t="str">
            <v>ok</v>
          </cell>
          <cell r="AA470">
            <v>1</v>
          </cell>
        </row>
        <row r="471">
          <cell r="C471">
            <v>1</v>
          </cell>
          <cell r="E471">
            <v>1</v>
          </cell>
          <cell r="G471">
            <v>1</v>
          </cell>
          <cell r="I471">
            <v>1</v>
          </cell>
          <cell r="K471">
            <v>1</v>
          </cell>
          <cell r="M471">
            <v>1</v>
          </cell>
          <cell r="Q471">
            <v>1</v>
          </cell>
          <cell r="T471" t="str">
            <v>DS</v>
          </cell>
          <cell r="W471" t="str">
            <v>GEN</v>
          </cell>
          <cell r="Y471" t="str">
            <v>ok</v>
          </cell>
          <cell r="AA471">
            <v>1</v>
          </cell>
        </row>
        <row r="472">
          <cell r="C472">
            <v>1</v>
          </cell>
          <cell r="E472" t="str">
            <v/>
          </cell>
          <cell r="G472">
            <v>1</v>
          </cell>
          <cell r="I472">
            <v>0.33333333333333331</v>
          </cell>
          <cell r="K472">
            <v>1</v>
          </cell>
          <cell r="M472">
            <v>1</v>
          </cell>
          <cell r="Q472">
            <v>0.76470588235294112</v>
          </cell>
          <cell r="T472" t="str">
            <v>NA</v>
          </cell>
          <cell r="W472" t="str">
            <v>NA</v>
          </cell>
          <cell r="Y472" t="str">
            <v>ok</v>
          </cell>
          <cell r="AA472">
            <v>1</v>
          </cell>
        </row>
        <row r="473">
          <cell r="C473">
            <v>1</v>
          </cell>
          <cell r="E473">
            <v>1</v>
          </cell>
          <cell r="G473">
            <v>1</v>
          </cell>
          <cell r="I473">
            <v>1</v>
          </cell>
          <cell r="K473">
            <v>1</v>
          </cell>
          <cell r="M473">
            <v>1</v>
          </cell>
          <cell r="Q473">
            <v>1</v>
          </cell>
          <cell r="T473" t="str">
            <v>NA</v>
          </cell>
          <cell r="W473" t="str">
            <v>NA</v>
          </cell>
          <cell r="Y473" t="str">
            <v>ok</v>
          </cell>
          <cell r="AA473">
            <v>1</v>
          </cell>
        </row>
        <row r="474">
          <cell r="C474">
            <v>1</v>
          </cell>
          <cell r="E474">
            <v>1</v>
          </cell>
          <cell r="G474">
            <v>1</v>
          </cell>
          <cell r="I474">
            <v>1</v>
          </cell>
          <cell r="K474">
            <v>0.66666666666666663</v>
          </cell>
          <cell r="M474">
            <v>1</v>
          </cell>
          <cell r="Q474">
            <v>0.95</v>
          </cell>
          <cell r="T474" t="str">
            <v>NA</v>
          </cell>
          <cell r="W474" t="str">
            <v>NA</v>
          </cell>
          <cell r="Y474" t="str">
            <v>ok</v>
          </cell>
          <cell r="AA474">
            <v>1</v>
          </cell>
        </row>
        <row r="475">
          <cell r="C475">
            <v>1</v>
          </cell>
          <cell r="E475">
            <v>1</v>
          </cell>
          <cell r="G475">
            <v>1</v>
          </cell>
          <cell r="I475">
            <v>1</v>
          </cell>
          <cell r="K475">
            <v>0.66666666666666663</v>
          </cell>
          <cell r="M475">
            <v>1</v>
          </cell>
          <cell r="Q475">
            <v>0.95</v>
          </cell>
          <cell r="T475" t="str">
            <v>NA</v>
          </cell>
          <cell r="W475" t="str">
            <v>NA</v>
          </cell>
          <cell r="Y475" t="str">
            <v>ok</v>
          </cell>
          <cell r="AA475">
            <v>1</v>
          </cell>
        </row>
        <row r="476">
          <cell r="C476">
            <v>1</v>
          </cell>
          <cell r="E476">
            <v>1</v>
          </cell>
          <cell r="G476">
            <v>1</v>
          </cell>
          <cell r="I476">
            <v>1</v>
          </cell>
          <cell r="K476">
            <v>1</v>
          </cell>
          <cell r="M476">
            <v>0.66666666666666663</v>
          </cell>
          <cell r="Q476">
            <v>0.95</v>
          </cell>
          <cell r="T476" t="str">
            <v>NA</v>
          </cell>
          <cell r="W476" t="str">
            <v>NA</v>
          </cell>
          <cell r="Y476" t="str">
            <v>ok</v>
          </cell>
          <cell r="AA476">
            <v>1</v>
          </cell>
        </row>
        <row r="477">
          <cell r="C477">
            <v>1</v>
          </cell>
          <cell r="E477">
            <v>1</v>
          </cell>
          <cell r="G477">
            <v>1</v>
          </cell>
          <cell r="I477" t="str">
            <v/>
          </cell>
          <cell r="K477">
            <v>1</v>
          </cell>
          <cell r="M477">
            <v>1</v>
          </cell>
          <cell r="Q477">
            <v>1</v>
          </cell>
          <cell r="T477" t="str">
            <v>NA</v>
          </cell>
          <cell r="W477" t="str">
            <v>NA</v>
          </cell>
          <cell r="Y477" t="str">
            <v>ok</v>
          </cell>
          <cell r="AA477">
            <v>1</v>
          </cell>
        </row>
        <row r="478">
          <cell r="C478">
            <v>1</v>
          </cell>
          <cell r="E478">
            <v>1</v>
          </cell>
          <cell r="G478">
            <v>1</v>
          </cell>
          <cell r="I478">
            <v>1</v>
          </cell>
          <cell r="K478">
            <v>1</v>
          </cell>
          <cell r="M478">
            <v>1</v>
          </cell>
          <cell r="Q478">
            <v>1</v>
          </cell>
          <cell r="T478" t="str">
            <v>NA</v>
          </cell>
          <cell r="W478" t="str">
            <v>NA</v>
          </cell>
          <cell r="Y478" t="str">
            <v>ok</v>
          </cell>
          <cell r="AA478">
            <v>1</v>
          </cell>
        </row>
        <row r="479">
          <cell r="C479">
            <v>1</v>
          </cell>
          <cell r="E479">
            <v>0.66666666666666663</v>
          </cell>
          <cell r="G479">
            <v>0.66666666666666663</v>
          </cell>
          <cell r="I479">
            <v>0.33333333333333331</v>
          </cell>
          <cell r="K479">
            <v>1</v>
          </cell>
          <cell r="M479">
            <v>1</v>
          </cell>
          <cell r="Q479">
            <v>0.7</v>
          </cell>
          <cell r="T479" t="str">
            <v>NA</v>
          </cell>
          <cell r="W479" t="str">
            <v>NA</v>
          </cell>
          <cell r="Y479" t="str">
            <v>ok</v>
          </cell>
          <cell r="AA479">
            <v>1</v>
          </cell>
        </row>
        <row r="480">
          <cell r="C480">
            <v>1</v>
          </cell>
          <cell r="E480">
            <v>1</v>
          </cell>
          <cell r="G480">
            <v>1</v>
          </cell>
          <cell r="I480">
            <v>0.66666666666666663</v>
          </cell>
          <cell r="K480">
            <v>1</v>
          </cell>
          <cell r="M480">
            <v>1</v>
          </cell>
          <cell r="Q480">
            <v>0.9</v>
          </cell>
          <cell r="T480" t="str">
            <v>NA</v>
          </cell>
          <cell r="W480" t="str">
            <v>NA</v>
          </cell>
          <cell r="Y480" t="str">
            <v>ok</v>
          </cell>
          <cell r="AA480">
            <v>1</v>
          </cell>
        </row>
        <row r="481">
          <cell r="C481">
            <v>1</v>
          </cell>
          <cell r="E481">
            <v>1</v>
          </cell>
          <cell r="G481">
            <v>1</v>
          </cell>
          <cell r="I481">
            <v>1</v>
          </cell>
          <cell r="K481">
            <v>1</v>
          </cell>
          <cell r="M481">
            <v>1</v>
          </cell>
          <cell r="Q481">
            <v>1</v>
          </cell>
          <cell r="T481" t="str">
            <v>HP</v>
          </cell>
          <cell r="W481" t="str">
            <v>AIR</v>
          </cell>
          <cell r="Y481" t="str">
            <v>ok</v>
          </cell>
          <cell r="AA481">
            <v>1</v>
          </cell>
        </row>
        <row r="482">
          <cell r="C482">
            <v>1</v>
          </cell>
          <cell r="E482">
            <v>1</v>
          </cell>
          <cell r="G482">
            <v>1</v>
          </cell>
          <cell r="I482">
            <v>1</v>
          </cell>
          <cell r="K482">
            <v>1</v>
          </cell>
          <cell r="M482">
            <v>1</v>
          </cell>
          <cell r="Q482">
            <v>1</v>
          </cell>
          <cell r="T482" t="str">
            <v>DS</v>
          </cell>
          <cell r="W482" t="str">
            <v>GEN</v>
          </cell>
          <cell r="Y482" t="str">
            <v>ok</v>
          </cell>
          <cell r="AA482">
            <v>1</v>
          </cell>
        </row>
        <row r="483">
          <cell r="C483">
            <v>1</v>
          </cell>
          <cell r="E483">
            <v>1</v>
          </cell>
          <cell r="G483">
            <v>0.66666666666666663</v>
          </cell>
          <cell r="I483">
            <v>1</v>
          </cell>
          <cell r="K483">
            <v>1</v>
          </cell>
          <cell r="M483">
            <v>1</v>
          </cell>
          <cell r="Q483">
            <v>0.95</v>
          </cell>
          <cell r="T483" t="str">
            <v>DS</v>
          </cell>
          <cell r="W483" t="str">
            <v>GEN</v>
          </cell>
          <cell r="Y483" t="str">
            <v>ok</v>
          </cell>
          <cell r="AA483">
            <v>1</v>
          </cell>
        </row>
        <row r="484">
          <cell r="C484">
            <v>1</v>
          </cell>
          <cell r="E484">
            <v>1</v>
          </cell>
          <cell r="G484">
            <v>1</v>
          </cell>
          <cell r="I484">
            <v>1</v>
          </cell>
          <cell r="K484">
            <v>1</v>
          </cell>
          <cell r="M484">
            <v>1</v>
          </cell>
          <cell r="Q484">
            <v>1</v>
          </cell>
          <cell r="T484" t="str">
            <v>HP</v>
          </cell>
          <cell r="W484" t="str">
            <v>AV</v>
          </cell>
          <cell r="Y484" t="str">
            <v>ok</v>
          </cell>
          <cell r="AA484">
            <v>1</v>
          </cell>
        </row>
        <row r="485">
          <cell r="C485">
            <v>1</v>
          </cell>
          <cell r="E485">
            <v>1</v>
          </cell>
          <cell r="G485">
            <v>1</v>
          </cell>
          <cell r="I485">
            <v>1</v>
          </cell>
          <cell r="K485">
            <v>1</v>
          </cell>
          <cell r="M485">
            <v>1</v>
          </cell>
          <cell r="Q485">
            <v>1</v>
          </cell>
          <cell r="T485" t="str">
            <v>NA</v>
          </cell>
          <cell r="W485" t="str">
            <v>NA</v>
          </cell>
          <cell r="Y485" t="str">
            <v>ok</v>
          </cell>
          <cell r="AA485">
            <v>1</v>
          </cell>
        </row>
        <row r="486">
          <cell r="C486">
            <v>0.66666666666666663</v>
          </cell>
          <cell r="E486">
            <v>1</v>
          </cell>
          <cell r="G486">
            <v>0.33333333333333331</v>
          </cell>
          <cell r="I486">
            <v>1</v>
          </cell>
          <cell r="K486">
            <v>1</v>
          </cell>
          <cell r="M486">
            <v>1</v>
          </cell>
          <cell r="Q486">
            <v>0.86666666666666659</v>
          </cell>
          <cell r="T486" t="str">
            <v>NA</v>
          </cell>
          <cell r="W486" t="str">
            <v>NA</v>
          </cell>
          <cell r="Y486" t="str">
            <v>ok</v>
          </cell>
          <cell r="AA486">
            <v>1</v>
          </cell>
        </row>
        <row r="487">
          <cell r="C487">
            <v>1</v>
          </cell>
          <cell r="E487">
            <v>1</v>
          </cell>
          <cell r="G487">
            <v>1</v>
          </cell>
          <cell r="I487">
            <v>1</v>
          </cell>
          <cell r="K487">
            <v>1</v>
          </cell>
          <cell r="M487">
            <v>1</v>
          </cell>
          <cell r="Q487">
            <v>1</v>
          </cell>
          <cell r="T487" t="str">
            <v>NA</v>
          </cell>
          <cell r="W487" t="str">
            <v>NA</v>
          </cell>
          <cell r="Y487" t="str">
            <v>ok</v>
          </cell>
          <cell r="AA487">
            <v>1</v>
          </cell>
        </row>
        <row r="488">
          <cell r="C488">
            <v>1</v>
          </cell>
          <cell r="E488">
            <v>1</v>
          </cell>
          <cell r="G488">
            <v>1</v>
          </cell>
          <cell r="I488">
            <v>1</v>
          </cell>
          <cell r="K488">
            <v>1</v>
          </cell>
          <cell r="M488">
            <v>1</v>
          </cell>
          <cell r="Q488">
            <v>1</v>
          </cell>
          <cell r="T488" t="str">
            <v>NA</v>
          </cell>
          <cell r="W488" t="str">
            <v>NA</v>
          </cell>
          <cell r="Y488" t="str">
            <v>ok</v>
          </cell>
          <cell r="AA488">
            <v>1</v>
          </cell>
        </row>
        <row r="489">
          <cell r="C489">
            <v>1</v>
          </cell>
          <cell r="E489">
            <v>1</v>
          </cell>
          <cell r="G489">
            <v>1</v>
          </cell>
          <cell r="I489">
            <v>1</v>
          </cell>
          <cell r="K489">
            <v>1</v>
          </cell>
          <cell r="M489">
            <v>1</v>
          </cell>
          <cell r="Q489">
            <v>1</v>
          </cell>
          <cell r="T489" t="str">
            <v>NA</v>
          </cell>
          <cell r="W489" t="str">
            <v>NA</v>
          </cell>
          <cell r="Y489" t="str">
            <v>ok</v>
          </cell>
          <cell r="AA489">
            <v>1</v>
          </cell>
        </row>
        <row r="490">
          <cell r="C490">
            <v>1</v>
          </cell>
          <cell r="E490">
            <v>1</v>
          </cell>
          <cell r="G490">
            <v>1</v>
          </cell>
          <cell r="I490">
            <v>1</v>
          </cell>
          <cell r="K490">
            <v>1</v>
          </cell>
          <cell r="M490">
            <v>1</v>
          </cell>
          <cell r="Q490">
            <v>1</v>
          </cell>
          <cell r="T490" t="str">
            <v>DS</v>
          </cell>
          <cell r="W490" t="str">
            <v>GEN</v>
          </cell>
          <cell r="Y490" t="str">
            <v>ok</v>
          </cell>
          <cell r="AA490">
            <v>1</v>
          </cell>
        </row>
        <row r="491">
          <cell r="C491">
            <v>1</v>
          </cell>
          <cell r="E491">
            <v>1</v>
          </cell>
          <cell r="G491">
            <v>1</v>
          </cell>
          <cell r="I491">
            <v>1</v>
          </cell>
          <cell r="K491">
            <v>1</v>
          </cell>
          <cell r="M491">
            <v>1</v>
          </cell>
          <cell r="Q491">
            <v>1</v>
          </cell>
          <cell r="T491" t="str">
            <v>DS</v>
          </cell>
          <cell r="W491" t="str">
            <v>GEN</v>
          </cell>
          <cell r="Y491" t="str">
            <v>ok</v>
          </cell>
          <cell r="AA491">
            <v>1</v>
          </cell>
        </row>
        <row r="492">
          <cell r="C492">
            <v>1</v>
          </cell>
          <cell r="E492">
            <v>1</v>
          </cell>
          <cell r="G492">
            <v>1</v>
          </cell>
          <cell r="I492">
            <v>1</v>
          </cell>
          <cell r="K492">
            <v>1</v>
          </cell>
          <cell r="M492">
            <v>1</v>
          </cell>
          <cell r="Q492">
            <v>1</v>
          </cell>
          <cell r="T492" t="str">
            <v>DS</v>
          </cell>
          <cell r="W492" t="str">
            <v>GEN</v>
          </cell>
          <cell r="Y492" t="str">
            <v>ok</v>
          </cell>
          <cell r="AA492">
            <v>1</v>
          </cell>
        </row>
        <row r="493">
          <cell r="C493">
            <v>1</v>
          </cell>
          <cell r="E493">
            <v>1</v>
          </cell>
          <cell r="G493">
            <v>1</v>
          </cell>
          <cell r="I493">
            <v>1</v>
          </cell>
          <cell r="K493">
            <v>1</v>
          </cell>
          <cell r="M493">
            <v>1</v>
          </cell>
          <cell r="Q493">
            <v>1</v>
          </cell>
          <cell r="T493" t="str">
            <v>HP</v>
          </cell>
          <cell r="W493" t="str">
            <v>MS</v>
          </cell>
          <cell r="Y493" t="str">
            <v>ok</v>
          </cell>
          <cell r="AA493">
            <v>1</v>
          </cell>
        </row>
        <row r="494">
          <cell r="C494">
            <v>1</v>
          </cell>
          <cell r="E494">
            <v>1</v>
          </cell>
          <cell r="G494">
            <v>1</v>
          </cell>
          <cell r="I494">
            <v>1</v>
          </cell>
          <cell r="K494">
            <v>1</v>
          </cell>
          <cell r="M494">
            <v>1</v>
          </cell>
          <cell r="Q494">
            <v>1</v>
          </cell>
          <cell r="T494" t="str">
            <v>HP</v>
          </cell>
          <cell r="W494" t="str">
            <v>GEN</v>
          </cell>
          <cell r="Y494" t="str">
            <v>ok</v>
          </cell>
          <cell r="AA494">
            <v>1</v>
          </cell>
        </row>
        <row r="495">
          <cell r="C495">
            <v>1</v>
          </cell>
          <cell r="E495">
            <v>1</v>
          </cell>
          <cell r="G495">
            <v>1</v>
          </cell>
          <cell r="I495">
            <v>1</v>
          </cell>
          <cell r="K495">
            <v>1</v>
          </cell>
          <cell r="M495">
            <v>1</v>
          </cell>
          <cell r="Q495">
            <v>1</v>
          </cell>
          <cell r="T495" t="str">
            <v>DS</v>
          </cell>
          <cell r="W495" t="str">
            <v>XFC</v>
          </cell>
          <cell r="Y495" t="str">
            <v>ok</v>
          </cell>
          <cell r="AA495">
            <v>1</v>
          </cell>
        </row>
        <row r="496">
          <cell r="C496">
            <v>1</v>
          </cell>
          <cell r="E496">
            <v>1</v>
          </cell>
          <cell r="G496">
            <v>0.66666666666666663</v>
          </cell>
          <cell r="I496">
            <v>1</v>
          </cell>
          <cell r="K496">
            <v>1</v>
          </cell>
          <cell r="M496">
            <v>1</v>
          </cell>
          <cell r="Q496">
            <v>0.95</v>
          </cell>
          <cell r="T496" t="str">
            <v>HP</v>
          </cell>
          <cell r="W496" t="str">
            <v>AIR</v>
          </cell>
          <cell r="Y496" t="str">
            <v>ok</v>
          </cell>
          <cell r="AA496">
            <v>1</v>
          </cell>
        </row>
        <row r="497">
          <cell r="C497">
            <v>1</v>
          </cell>
          <cell r="E497">
            <v>1</v>
          </cell>
          <cell r="G497">
            <v>1</v>
          </cell>
          <cell r="I497" t="str">
            <v/>
          </cell>
          <cell r="K497">
            <v>1</v>
          </cell>
          <cell r="M497">
            <v>1</v>
          </cell>
          <cell r="Q497">
            <v>1</v>
          </cell>
          <cell r="T497" t="str">
            <v>HP</v>
          </cell>
          <cell r="W497" t="str">
            <v>AIR</v>
          </cell>
          <cell r="Y497" t="str">
            <v>ok</v>
          </cell>
          <cell r="AA497">
            <v>1</v>
          </cell>
        </row>
        <row r="498">
          <cell r="C498">
            <v>1</v>
          </cell>
          <cell r="E498">
            <v>1</v>
          </cell>
          <cell r="G498">
            <v>1</v>
          </cell>
          <cell r="I498">
            <v>1</v>
          </cell>
          <cell r="K498">
            <v>1</v>
          </cell>
          <cell r="M498">
            <v>1</v>
          </cell>
          <cell r="Q498">
            <v>1</v>
          </cell>
          <cell r="T498" t="str">
            <v>HP</v>
          </cell>
          <cell r="W498" t="str">
            <v>AIR</v>
          </cell>
          <cell r="Y498" t="str">
            <v>ok</v>
          </cell>
          <cell r="AA498">
            <v>1</v>
          </cell>
        </row>
        <row r="499">
          <cell r="C499">
            <v>1</v>
          </cell>
          <cell r="E499">
            <v>1</v>
          </cell>
          <cell r="G499">
            <v>0.33333333333333331</v>
          </cell>
          <cell r="I499">
            <v>1</v>
          </cell>
          <cell r="K499">
            <v>0.33333333333333331</v>
          </cell>
          <cell r="M499" t="str">
            <v/>
          </cell>
          <cell r="Q499">
            <v>0.76470588235294112</v>
          </cell>
          <cell r="T499" t="str">
            <v>DS</v>
          </cell>
          <cell r="W499" t="str">
            <v>GEN</v>
          </cell>
          <cell r="Y499" t="str">
            <v>ok</v>
          </cell>
          <cell r="AA499">
            <v>1</v>
          </cell>
        </row>
        <row r="500">
          <cell r="C500">
            <v>1</v>
          </cell>
          <cell r="E500">
            <v>1</v>
          </cell>
          <cell r="G500">
            <v>1</v>
          </cell>
          <cell r="I500">
            <v>1</v>
          </cell>
          <cell r="K500">
            <v>1</v>
          </cell>
          <cell r="M500">
            <v>1</v>
          </cell>
          <cell r="Q500">
            <v>1</v>
          </cell>
          <cell r="T500" t="str">
            <v>HP</v>
          </cell>
          <cell r="W500" t="str">
            <v>AIR</v>
          </cell>
          <cell r="Y500" t="str">
            <v>ok</v>
          </cell>
          <cell r="AA500">
            <v>1</v>
          </cell>
        </row>
        <row r="501">
          <cell r="C501">
            <v>1</v>
          </cell>
          <cell r="E501">
            <v>1</v>
          </cell>
          <cell r="G501">
            <v>1</v>
          </cell>
          <cell r="I501">
            <v>1</v>
          </cell>
          <cell r="K501">
            <v>1</v>
          </cell>
          <cell r="M501">
            <v>1</v>
          </cell>
          <cell r="Q501">
            <v>1</v>
          </cell>
          <cell r="T501" t="str">
            <v>DS</v>
          </cell>
          <cell r="W501" t="str">
            <v>GEN</v>
          </cell>
          <cell r="Y501" t="str">
            <v>ok</v>
          </cell>
          <cell r="AA501">
            <v>1</v>
          </cell>
        </row>
        <row r="502">
          <cell r="C502">
            <v>1</v>
          </cell>
          <cell r="E502">
            <v>1</v>
          </cell>
          <cell r="G502">
            <v>1</v>
          </cell>
          <cell r="I502">
            <v>1</v>
          </cell>
          <cell r="K502">
            <v>1</v>
          </cell>
          <cell r="M502">
            <v>1</v>
          </cell>
          <cell r="Q502">
            <v>1</v>
          </cell>
          <cell r="T502" t="str">
            <v>NA</v>
          </cell>
          <cell r="W502" t="str">
            <v>NA</v>
          </cell>
          <cell r="Y502" t="str">
            <v>ok</v>
          </cell>
          <cell r="AA502">
            <v>1</v>
          </cell>
        </row>
        <row r="503">
          <cell r="C503">
            <v>1</v>
          </cell>
          <cell r="E503">
            <v>1</v>
          </cell>
          <cell r="G503">
            <v>1</v>
          </cell>
          <cell r="I503">
            <v>1</v>
          </cell>
          <cell r="K503">
            <v>1</v>
          </cell>
          <cell r="M503">
            <v>1</v>
          </cell>
          <cell r="Q503">
            <v>1</v>
          </cell>
          <cell r="T503" t="str">
            <v>NA</v>
          </cell>
          <cell r="W503" t="str">
            <v>NA</v>
          </cell>
          <cell r="Y503" t="str">
            <v>ok</v>
          </cell>
          <cell r="AA503">
            <v>1</v>
          </cell>
        </row>
        <row r="504">
          <cell r="C504">
            <v>1</v>
          </cell>
          <cell r="E504">
            <v>1</v>
          </cell>
          <cell r="G504">
            <v>1</v>
          </cell>
          <cell r="I504">
            <v>1</v>
          </cell>
          <cell r="K504">
            <v>1</v>
          </cell>
          <cell r="M504">
            <v>1</v>
          </cell>
          <cell r="Q504">
            <v>1</v>
          </cell>
          <cell r="T504" t="str">
            <v>NA</v>
          </cell>
          <cell r="W504" t="str">
            <v>NA</v>
          </cell>
          <cell r="Y504" t="str">
            <v>ok</v>
          </cell>
          <cell r="AA504">
            <v>1</v>
          </cell>
        </row>
        <row r="505">
          <cell r="C505">
            <v>1</v>
          </cell>
          <cell r="E505">
            <v>0.66666666666666663</v>
          </cell>
          <cell r="G505" t="str">
            <v/>
          </cell>
          <cell r="I505">
            <v>1</v>
          </cell>
          <cell r="K505">
            <v>0.66666666666666663</v>
          </cell>
          <cell r="M505">
            <v>0.66666666666666663</v>
          </cell>
          <cell r="Q505">
            <v>0.82352941176470584</v>
          </cell>
          <cell r="T505" t="str">
            <v>NA</v>
          </cell>
          <cell r="W505" t="str">
            <v>NA</v>
          </cell>
          <cell r="Y505" t="str">
            <v>ok</v>
          </cell>
          <cell r="AA505">
            <v>1</v>
          </cell>
        </row>
        <row r="506">
          <cell r="C506">
            <v>1</v>
          </cell>
          <cell r="E506">
            <v>1</v>
          </cell>
          <cell r="G506">
            <v>1</v>
          </cell>
          <cell r="I506">
            <v>1</v>
          </cell>
          <cell r="K506">
            <v>1</v>
          </cell>
          <cell r="M506">
            <v>1</v>
          </cell>
          <cell r="Q506">
            <v>1</v>
          </cell>
          <cell r="T506" t="str">
            <v>HP</v>
          </cell>
          <cell r="W506" t="str">
            <v>MS</v>
          </cell>
          <cell r="Y506" t="str">
            <v>ok</v>
          </cell>
          <cell r="AA506">
            <v>1</v>
          </cell>
        </row>
        <row r="507">
          <cell r="C507">
            <v>1</v>
          </cell>
          <cell r="E507">
            <v>1</v>
          </cell>
          <cell r="G507">
            <v>1</v>
          </cell>
          <cell r="I507">
            <v>1</v>
          </cell>
          <cell r="K507">
            <v>1</v>
          </cell>
          <cell r="M507">
            <v>1</v>
          </cell>
          <cell r="Q507">
            <v>1</v>
          </cell>
          <cell r="T507" t="str">
            <v>DS</v>
          </cell>
          <cell r="W507" t="str">
            <v>GEN</v>
          </cell>
          <cell r="Y507" t="str">
            <v>ok</v>
          </cell>
          <cell r="AA507">
            <v>1</v>
          </cell>
        </row>
        <row r="508">
          <cell r="C508">
            <v>0.66666666666666663</v>
          </cell>
          <cell r="E508">
            <v>1</v>
          </cell>
          <cell r="G508">
            <v>0.66666666666666663</v>
          </cell>
          <cell r="I508">
            <v>1</v>
          </cell>
          <cell r="K508">
            <v>1</v>
          </cell>
          <cell r="M508">
            <v>0.66666666666666663</v>
          </cell>
          <cell r="Q508">
            <v>0.86666666666666659</v>
          </cell>
          <cell r="T508" t="str">
            <v>DS</v>
          </cell>
          <cell r="W508" t="str">
            <v>GEN</v>
          </cell>
          <cell r="Y508" t="str">
            <v>ok</v>
          </cell>
          <cell r="AA508">
            <v>1</v>
          </cell>
        </row>
        <row r="509">
          <cell r="C509">
            <v>1</v>
          </cell>
          <cell r="E509">
            <v>1</v>
          </cell>
          <cell r="G509">
            <v>1</v>
          </cell>
          <cell r="I509">
            <v>1</v>
          </cell>
          <cell r="K509">
            <v>1</v>
          </cell>
          <cell r="M509">
            <v>1</v>
          </cell>
          <cell r="Q509">
            <v>1</v>
          </cell>
          <cell r="T509" t="str">
            <v>DS</v>
          </cell>
          <cell r="W509" t="str">
            <v>GEN</v>
          </cell>
          <cell r="Y509" t="str">
            <v>ok</v>
          </cell>
          <cell r="AA509">
            <v>1</v>
          </cell>
        </row>
        <row r="510">
          <cell r="C510">
            <v>1</v>
          </cell>
          <cell r="E510">
            <v>1</v>
          </cell>
          <cell r="G510">
            <v>1</v>
          </cell>
          <cell r="I510">
            <v>1</v>
          </cell>
          <cell r="K510">
            <v>1</v>
          </cell>
          <cell r="M510">
            <v>1</v>
          </cell>
          <cell r="Q510">
            <v>1</v>
          </cell>
          <cell r="T510" t="str">
            <v>DS</v>
          </cell>
          <cell r="W510" t="str">
            <v>GEN</v>
          </cell>
          <cell r="Y510" t="str">
            <v>ok</v>
          </cell>
          <cell r="AA510">
            <v>1</v>
          </cell>
        </row>
        <row r="511">
          <cell r="C511">
            <v>1</v>
          </cell>
          <cell r="E511">
            <v>1</v>
          </cell>
          <cell r="G511">
            <v>1</v>
          </cell>
          <cell r="I511">
            <v>0.66666666666666663</v>
          </cell>
          <cell r="K511">
            <v>1</v>
          </cell>
          <cell r="M511">
            <v>1</v>
          </cell>
          <cell r="Q511">
            <v>0.9</v>
          </cell>
          <cell r="T511" t="str">
            <v>DS</v>
          </cell>
          <cell r="W511" t="str">
            <v>GEN</v>
          </cell>
          <cell r="Y511" t="str">
            <v>ok</v>
          </cell>
          <cell r="AA511">
            <v>1</v>
          </cell>
        </row>
        <row r="512">
          <cell r="C512">
            <v>1</v>
          </cell>
          <cell r="E512" t="str">
            <v/>
          </cell>
          <cell r="G512" t="str">
            <v/>
          </cell>
          <cell r="I512" t="str">
            <v/>
          </cell>
          <cell r="K512" t="str">
            <v/>
          </cell>
          <cell r="M512" t="str">
            <v/>
          </cell>
          <cell r="Q512">
            <v>1</v>
          </cell>
          <cell r="T512" t="str">
            <v>DS</v>
          </cell>
          <cell r="W512" t="str">
            <v>GEN</v>
          </cell>
          <cell r="Y512" t="str">
            <v>ok</v>
          </cell>
          <cell r="AA512">
            <v>1</v>
          </cell>
        </row>
        <row r="513">
          <cell r="C513">
            <v>1</v>
          </cell>
          <cell r="E513">
            <v>1</v>
          </cell>
          <cell r="G513">
            <v>1</v>
          </cell>
          <cell r="I513">
            <v>1</v>
          </cell>
          <cell r="K513">
            <v>1</v>
          </cell>
          <cell r="M513">
            <v>1</v>
          </cell>
          <cell r="Q513">
            <v>1</v>
          </cell>
          <cell r="T513" t="str">
            <v>DS</v>
          </cell>
          <cell r="W513" t="str">
            <v>GEN</v>
          </cell>
          <cell r="Y513" t="str">
            <v>ok</v>
          </cell>
          <cell r="AA513">
            <v>1</v>
          </cell>
        </row>
        <row r="514">
          <cell r="C514">
            <v>1</v>
          </cell>
          <cell r="E514">
            <v>1</v>
          </cell>
          <cell r="G514">
            <v>1</v>
          </cell>
          <cell r="I514">
            <v>0.66666666666666663</v>
          </cell>
          <cell r="K514">
            <v>1</v>
          </cell>
          <cell r="M514">
            <v>1</v>
          </cell>
          <cell r="Q514">
            <v>0.9</v>
          </cell>
          <cell r="T514" t="str">
            <v>NA</v>
          </cell>
          <cell r="W514" t="str">
            <v>NA</v>
          </cell>
          <cell r="Y514" t="str">
            <v>ok</v>
          </cell>
          <cell r="AA514">
            <v>1</v>
          </cell>
        </row>
        <row r="515">
          <cell r="C515">
            <v>1</v>
          </cell>
          <cell r="E515">
            <v>1</v>
          </cell>
          <cell r="G515">
            <v>1</v>
          </cell>
          <cell r="I515">
            <v>1</v>
          </cell>
          <cell r="K515">
            <v>1</v>
          </cell>
          <cell r="M515">
            <v>1</v>
          </cell>
          <cell r="Q515">
            <v>1</v>
          </cell>
          <cell r="T515" t="str">
            <v>NA</v>
          </cell>
          <cell r="W515" t="str">
            <v>NA</v>
          </cell>
          <cell r="Y515" t="str">
            <v>ok</v>
          </cell>
          <cell r="AA515">
            <v>1</v>
          </cell>
        </row>
        <row r="516">
          <cell r="C516">
            <v>1</v>
          </cell>
          <cell r="E516">
            <v>1</v>
          </cell>
          <cell r="G516">
            <v>1</v>
          </cell>
          <cell r="I516">
            <v>1</v>
          </cell>
          <cell r="K516">
            <v>1</v>
          </cell>
          <cell r="M516">
            <v>1</v>
          </cell>
          <cell r="Q516">
            <v>1</v>
          </cell>
          <cell r="T516" t="str">
            <v>NA</v>
          </cell>
          <cell r="W516" t="str">
            <v>NA</v>
          </cell>
          <cell r="Y516" t="str">
            <v>ok</v>
          </cell>
          <cell r="AA516">
            <v>1</v>
          </cell>
        </row>
        <row r="517">
          <cell r="C517">
            <v>1</v>
          </cell>
          <cell r="E517">
            <v>1</v>
          </cell>
          <cell r="G517">
            <v>0.66666666666666663</v>
          </cell>
          <cell r="I517">
            <v>1</v>
          </cell>
          <cell r="K517">
            <v>1</v>
          </cell>
          <cell r="M517">
            <v>1</v>
          </cell>
          <cell r="Q517">
            <v>0.95</v>
          </cell>
          <cell r="T517" t="str">
            <v>NA</v>
          </cell>
          <cell r="W517" t="str">
            <v>NA</v>
          </cell>
          <cell r="Y517" t="str">
            <v>ok</v>
          </cell>
          <cell r="AA517">
            <v>1</v>
          </cell>
        </row>
        <row r="518">
          <cell r="C518">
            <v>1</v>
          </cell>
          <cell r="E518">
            <v>1</v>
          </cell>
          <cell r="G518">
            <v>0.33333333333333331</v>
          </cell>
          <cell r="I518">
            <v>1</v>
          </cell>
          <cell r="K518">
            <v>1</v>
          </cell>
          <cell r="M518">
            <v>1</v>
          </cell>
          <cell r="Q518">
            <v>0.9</v>
          </cell>
          <cell r="T518" t="str">
            <v>DS</v>
          </cell>
          <cell r="W518" t="str">
            <v>GEN</v>
          </cell>
          <cell r="Y518" t="str">
            <v>ok</v>
          </cell>
          <cell r="AA518">
            <v>1</v>
          </cell>
        </row>
        <row r="519">
          <cell r="C519">
            <v>1</v>
          </cell>
          <cell r="E519">
            <v>1</v>
          </cell>
          <cell r="G519">
            <v>0.66666666666666663</v>
          </cell>
          <cell r="I519">
            <v>1</v>
          </cell>
          <cell r="K519">
            <v>1</v>
          </cell>
          <cell r="M519">
            <v>1</v>
          </cell>
          <cell r="Q519">
            <v>0.95</v>
          </cell>
          <cell r="T519" t="str">
            <v>NA</v>
          </cell>
          <cell r="W519" t="str">
            <v>NA</v>
          </cell>
          <cell r="Y519" t="str">
            <v>ok</v>
          </cell>
          <cell r="AA519">
            <v>1</v>
          </cell>
        </row>
        <row r="520">
          <cell r="C520">
            <v>1</v>
          </cell>
          <cell r="E520">
            <v>1</v>
          </cell>
          <cell r="G520">
            <v>1</v>
          </cell>
          <cell r="I520">
            <v>1</v>
          </cell>
          <cell r="K520">
            <v>1</v>
          </cell>
          <cell r="M520">
            <v>1</v>
          </cell>
          <cell r="Q520">
            <v>1</v>
          </cell>
          <cell r="T520" t="str">
            <v>HP</v>
          </cell>
          <cell r="W520" t="str">
            <v>AIR</v>
          </cell>
          <cell r="Y520" t="str">
            <v>ok</v>
          </cell>
          <cell r="AA520">
            <v>1</v>
          </cell>
        </row>
        <row r="521">
          <cell r="C521">
            <v>1</v>
          </cell>
          <cell r="E521">
            <v>1</v>
          </cell>
          <cell r="G521">
            <v>1</v>
          </cell>
          <cell r="I521">
            <v>1</v>
          </cell>
          <cell r="K521" t="str">
            <v/>
          </cell>
          <cell r="M521">
            <v>1</v>
          </cell>
          <cell r="Q521">
            <v>1</v>
          </cell>
          <cell r="T521" t="str">
            <v>DS</v>
          </cell>
          <cell r="W521" t="str">
            <v>GEN</v>
          </cell>
          <cell r="Y521" t="str">
            <v>ok</v>
          </cell>
          <cell r="AA521">
            <v>1</v>
          </cell>
        </row>
        <row r="522">
          <cell r="C522">
            <v>1</v>
          </cell>
          <cell r="E522">
            <v>1</v>
          </cell>
          <cell r="G522">
            <v>1</v>
          </cell>
          <cell r="I522">
            <v>1</v>
          </cell>
          <cell r="K522">
            <v>1</v>
          </cell>
          <cell r="M522">
            <v>1</v>
          </cell>
          <cell r="Q522">
            <v>1</v>
          </cell>
          <cell r="T522" t="str">
            <v>HP</v>
          </cell>
          <cell r="W522" t="str">
            <v>AIR</v>
          </cell>
          <cell r="Y522" t="str">
            <v>ok</v>
          </cell>
          <cell r="AA522">
            <v>1</v>
          </cell>
        </row>
        <row r="523">
          <cell r="C523">
            <v>1</v>
          </cell>
          <cell r="E523">
            <v>1</v>
          </cell>
          <cell r="G523">
            <v>1</v>
          </cell>
          <cell r="I523">
            <v>1</v>
          </cell>
          <cell r="K523">
            <v>1</v>
          </cell>
          <cell r="M523">
            <v>1</v>
          </cell>
          <cell r="Q523">
            <v>1</v>
          </cell>
          <cell r="T523" t="str">
            <v>NA</v>
          </cell>
          <cell r="W523" t="str">
            <v>NA</v>
          </cell>
          <cell r="Y523" t="str">
            <v>ok</v>
          </cell>
          <cell r="AA523">
            <v>1</v>
          </cell>
        </row>
        <row r="524">
          <cell r="C524">
            <v>1</v>
          </cell>
          <cell r="E524">
            <v>1</v>
          </cell>
          <cell r="G524">
            <v>1</v>
          </cell>
          <cell r="I524">
            <v>1</v>
          </cell>
          <cell r="K524">
            <v>1</v>
          </cell>
          <cell r="M524">
            <v>1</v>
          </cell>
          <cell r="Q524">
            <v>1</v>
          </cell>
          <cell r="T524" t="str">
            <v>NA</v>
          </cell>
          <cell r="W524" t="str">
            <v>NA</v>
          </cell>
          <cell r="Y524" t="str">
            <v>ok</v>
          </cell>
          <cell r="AA524">
            <v>1</v>
          </cell>
        </row>
        <row r="525">
          <cell r="C525">
            <v>1</v>
          </cell>
          <cell r="E525" t="str">
            <v/>
          </cell>
          <cell r="G525">
            <v>1</v>
          </cell>
          <cell r="I525">
            <v>1</v>
          </cell>
          <cell r="K525">
            <v>1</v>
          </cell>
          <cell r="M525">
            <v>1</v>
          </cell>
          <cell r="Q525">
            <v>1</v>
          </cell>
          <cell r="T525" t="str">
            <v>NA</v>
          </cell>
          <cell r="W525" t="str">
            <v>NA</v>
          </cell>
          <cell r="Y525" t="str">
            <v>ok</v>
          </cell>
          <cell r="AA525">
            <v>1</v>
          </cell>
        </row>
        <row r="526">
          <cell r="C526">
            <v>1</v>
          </cell>
          <cell r="E526">
            <v>1</v>
          </cell>
          <cell r="G526">
            <v>1</v>
          </cell>
          <cell r="I526">
            <v>1</v>
          </cell>
          <cell r="K526">
            <v>1</v>
          </cell>
          <cell r="M526">
            <v>1</v>
          </cell>
          <cell r="Q526">
            <v>1</v>
          </cell>
          <cell r="T526" t="str">
            <v>NA</v>
          </cell>
          <cell r="W526" t="str">
            <v>NA</v>
          </cell>
          <cell r="Y526" t="str">
            <v>ok</v>
          </cell>
          <cell r="AA526">
            <v>1</v>
          </cell>
        </row>
        <row r="527">
          <cell r="C527" t="str">
            <v/>
          </cell>
          <cell r="E527" t="str">
            <v/>
          </cell>
          <cell r="G527" t="str">
            <v/>
          </cell>
          <cell r="I527">
            <v>0.33333333333333331</v>
          </cell>
          <cell r="K527" t="str">
            <v/>
          </cell>
          <cell r="M527" t="str">
            <v/>
          </cell>
          <cell r="Q527">
            <v>0.33333333333333331</v>
          </cell>
          <cell r="T527" t="str">
            <v>NA</v>
          </cell>
          <cell r="W527" t="str">
            <v>NA</v>
          </cell>
          <cell r="Y527" t="str">
            <v>ok</v>
          </cell>
          <cell r="AA527">
            <v>1</v>
          </cell>
        </row>
        <row r="528">
          <cell r="C528">
            <v>1</v>
          </cell>
          <cell r="E528">
            <v>1</v>
          </cell>
          <cell r="G528">
            <v>1</v>
          </cell>
          <cell r="I528">
            <v>1</v>
          </cell>
          <cell r="K528">
            <v>1</v>
          </cell>
          <cell r="M528">
            <v>1</v>
          </cell>
          <cell r="Q528">
            <v>1</v>
          </cell>
          <cell r="T528" t="str">
            <v>HP</v>
          </cell>
          <cell r="W528" t="str">
            <v>GEN</v>
          </cell>
          <cell r="Y528" t="str">
            <v>ok</v>
          </cell>
          <cell r="AA528">
            <v>1</v>
          </cell>
        </row>
        <row r="529">
          <cell r="C529">
            <v>1</v>
          </cell>
          <cell r="E529">
            <v>1</v>
          </cell>
          <cell r="G529">
            <v>1</v>
          </cell>
          <cell r="I529">
            <v>1</v>
          </cell>
          <cell r="K529">
            <v>1</v>
          </cell>
          <cell r="M529">
            <v>1</v>
          </cell>
          <cell r="Q529">
            <v>1</v>
          </cell>
          <cell r="T529" t="str">
            <v>HP</v>
          </cell>
          <cell r="W529" t="str">
            <v>AV</v>
          </cell>
          <cell r="Y529" t="str">
            <v>ok</v>
          </cell>
          <cell r="AA529">
            <v>1</v>
          </cell>
        </row>
        <row r="530">
          <cell r="C530">
            <v>1</v>
          </cell>
          <cell r="E530">
            <v>1</v>
          </cell>
          <cell r="G530">
            <v>1</v>
          </cell>
          <cell r="I530">
            <v>1</v>
          </cell>
          <cell r="K530">
            <v>1</v>
          </cell>
          <cell r="M530">
            <v>1</v>
          </cell>
          <cell r="Q530">
            <v>1</v>
          </cell>
          <cell r="T530" t="str">
            <v>HP</v>
          </cell>
          <cell r="W530" t="str">
            <v>GEN</v>
          </cell>
          <cell r="Y530" t="str">
            <v>ok</v>
          </cell>
          <cell r="AA530">
            <v>1</v>
          </cell>
        </row>
        <row r="531">
          <cell r="C531">
            <v>1</v>
          </cell>
          <cell r="E531">
            <v>1</v>
          </cell>
          <cell r="G531">
            <v>1</v>
          </cell>
          <cell r="I531">
            <v>1</v>
          </cell>
          <cell r="K531">
            <v>1</v>
          </cell>
          <cell r="M531">
            <v>1</v>
          </cell>
          <cell r="Q531">
            <v>1</v>
          </cell>
          <cell r="T531" t="str">
            <v>DS</v>
          </cell>
          <cell r="W531" t="str">
            <v>GEN</v>
          </cell>
          <cell r="Y531" t="str">
            <v>ok</v>
          </cell>
          <cell r="AA531">
            <v>1</v>
          </cell>
        </row>
        <row r="532">
          <cell r="C532">
            <v>1</v>
          </cell>
          <cell r="E532">
            <v>1</v>
          </cell>
          <cell r="G532">
            <v>0.33333333333333331</v>
          </cell>
          <cell r="I532">
            <v>0.33333333333333331</v>
          </cell>
          <cell r="K532">
            <v>1</v>
          </cell>
          <cell r="M532">
            <v>1</v>
          </cell>
          <cell r="Q532">
            <v>0.7</v>
          </cell>
          <cell r="T532" t="str">
            <v>DS</v>
          </cell>
          <cell r="W532" t="str">
            <v>GEN</v>
          </cell>
          <cell r="Y532" t="str">
            <v>ok</v>
          </cell>
          <cell r="AA532">
            <v>1</v>
          </cell>
        </row>
        <row r="533">
          <cell r="C533">
            <v>1</v>
          </cell>
          <cell r="E533">
            <v>1</v>
          </cell>
          <cell r="G533">
            <v>1</v>
          </cell>
          <cell r="I533">
            <v>0.66666666666666663</v>
          </cell>
          <cell r="K533">
            <v>1</v>
          </cell>
          <cell r="M533">
            <v>1</v>
          </cell>
          <cell r="Q533">
            <v>0.9</v>
          </cell>
          <cell r="T533" t="str">
            <v>HP</v>
          </cell>
          <cell r="W533" t="str">
            <v>AIR</v>
          </cell>
          <cell r="Y533" t="str">
            <v>ok</v>
          </cell>
          <cell r="AA533">
            <v>1</v>
          </cell>
        </row>
        <row r="534">
          <cell r="C534">
            <v>1</v>
          </cell>
          <cell r="E534">
            <v>1</v>
          </cell>
          <cell r="G534">
            <v>1</v>
          </cell>
          <cell r="I534">
            <v>1</v>
          </cell>
          <cell r="K534">
            <v>1</v>
          </cell>
          <cell r="M534">
            <v>1</v>
          </cell>
          <cell r="Q534">
            <v>1</v>
          </cell>
          <cell r="T534" t="str">
            <v>DS</v>
          </cell>
          <cell r="W534" t="str">
            <v>GEN</v>
          </cell>
          <cell r="Y534" t="str">
            <v>ok</v>
          </cell>
          <cell r="AA534">
            <v>1</v>
          </cell>
        </row>
        <row r="535">
          <cell r="C535">
            <v>1</v>
          </cell>
          <cell r="E535">
            <v>1</v>
          </cell>
          <cell r="G535">
            <v>1</v>
          </cell>
          <cell r="I535">
            <v>1</v>
          </cell>
          <cell r="K535">
            <v>1</v>
          </cell>
          <cell r="M535">
            <v>1</v>
          </cell>
          <cell r="Q535">
            <v>1</v>
          </cell>
          <cell r="T535" t="str">
            <v>HP</v>
          </cell>
          <cell r="W535" t="str">
            <v>AV</v>
          </cell>
          <cell r="Y535" t="str">
            <v>ok</v>
          </cell>
          <cell r="AA535">
            <v>1</v>
          </cell>
        </row>
        <row r="536">
          <cell r="C536">
            <v>0.66666666666666663</v>
          </cell>
          <cell r="E536" t="str">
            <v/>
          </cell>
          <cell r="G536">
            <v>0.66666666666666663</v>
          </cell>
          <cell r="I536">
            <v>0.33333333333333331</v>
          </cell>
          <cell r="K536">
            <v>1</v>
          </cell>
          <cell r="M536">
            <v>0.66666666666666663</v>
          </cell>
          <cell r="Q536">
            <v>0.60784313725490191</v>
          </cell>
          <cell r="T536" t="str">
            <v>DS</v>
          </cell>
          <cell r="W536" t="str">
            <v>GEN</v>
          </cell>
          <cell r="Y536" t="str">
            <v>ok</v>
          </cell>
          <cell r="AA536">
            <v>1</v>
          </cell>
        </row>
        <row r="537">
          <cell r="C537">
            <v>1</v>
          </cell>
          <cell r="E537" t="str">
            <v/>
          </cell>
          <cell r="G537">
            <v>1</v>
          </cell>
          <cell r="I537">
            <v>1</v>
          </cell>
          <cell r="K537">
            <v>1</v>
          </cell>
          <cell r="M537">
            <v>1</v>
          </cell>
          <cell r="Q537">
            <v>1</v>
          </cell>
          <cell r="T537" t="str">
            <v>DS</v>
          </cell>
          <cell r="W537" t="str">
            <v>GEN</v>
          </cell>
          <cell r="Y537" t="str">
            <v>ok</v>
          </cell>
          <cell r="AA537">
            <v>1</v>
          </cell>
        </row>
        <row r="538">
          <cell r="C538">
            <v>1</v>
          </cell>
          <cell r="E538">
            <v>1</v>
          </cell>
          <cell r="G538">
            <v>1</v>
          </cell>
          <cell r="I538">
            <v>1</v>
          </cell>
          <cell r="K538">
            <v>1</v>
          </cell>
          <cell r="M538">
            <v>1</v>
          </cell>
          <cell r="Q538">
            <v>1</v>
          </cell>
          <cell r="T538" t="str">
            <v>DS</v>
          </cell>
          <cell r="W538" t="str">
            <v>GEN</v>
          </cell>
          <cell r="Y538" t="str">
            <v>ok</v>
          </cell>
          <cell r="AA538">
            <v>1</v>
          </cell>
        </row>
        <row r="539">
          <cell r="C539">
            <v>1</v>
          </cell>
          <cell r="E539">
            <v>1</v>
          </cell>
          <cell r="G539">
            <v>0.66666666666666663</v>
          </cell>
          <cell r="I539">
            <v>1</v>
          </cell>
          <cell r="K539">
            <v>1</v>
          </cell>
          <cell r="M539">
            <v>1</v>
          </cell>
          <cell r="Q539">
            <v>0.95</v>
          </cell>
          <cell r="T539" t="str">
            <v>HP</v>
          </cell>
          <cell r="W539" t="str">
            <v>AIR</v>
          </cell>
          <cell r="Y539" t="str">
            <v>ok</v>
          </cell>
          <cell r="AA539">
            <v>1</v>
          </cell>
        </row>
        <row r="540">
          <cell r="C540">
            <v>1</v>
          </cell>
          <cell r="E540">
            <v>1</v>
          </cell>
          <cell r="G540">
            <v>1</v>
          </cell>
          <cell r="I540">
            <v>1</v>
          </cell>
          <cell r="K540">
            <v>1</v>
          </cell>
          <cell r="M540">
            <v>1</v>
          </cell>
          <cell r="Q540">
            <v>1</v>
          </cell>
          <cell r="T540" t="str">
            <v>DS</v>
          </cell>
          <cell r="W540" t="str">
            <v>GEN</v>
          </cell>
          <cell r="Y540" t="str">
            <v>ok</v>
          </cell>
          <cell r="AA540">
            <v>1</v>
          </cell>
        </row>
        <row r="541">
          <cell r="C541">
            <v>1</v>
          </cell>
          <cell r="E541">
            <v>1</v>
          </cell>
          <cell r="G541">
            <v>1</v>
          </cell>
          <cell r="I541" t="str">
            <v/>
          </cell>
          <cell r="K541">
            <v>1</v>
          </cell>
          <cell r="M541">
            <v>1</v>
          </cell>
          <cell r="Q541">
            <v>1</v>
          </cell>
          <cell r="T541" t="str">
            <v>NA</v>
          </cell>
          <cell r="W541" t="str">
            <v>NA</v>
          </cell>
          <cell r="Y541" t="str">
            <v>ok</v>
          </cell>
          <cell r="AA541">
            <v>1</v>
          </cell>
        </row>
        <row r="542">
          <cell r="C542">
            <v>1</v>
          </cell>
          <cell r="E542">
            <v>1</v>
          </cell>
          <cell r="G542">
            <v>1</v>
          </cell>
          <cell r="I542" t="str">
            <v/>
          </cell>
          <cell r="K542">
            <v>1</v>
          </cell>
          <cell r="M542">
            <v>1</v>
          </cell>
          <cell r="Q542">
            <v>1</v>
          </cell>
          <cell r="T542" t="str">
            <v>NA</v>
          </cell>
          <cell r="W542" t="str">
            <v>NA</v>
          </cell>
          <cell r="Y542" t="str">
            <v>ok</v>
          </cell>
          <cell r="AA542">
            <v>1</v>
          </cell>
        </row>
        <row r="543">
          <cell r="C543">
            <v>1</v>
          </cell>
          <cell r="E543">
            <v>1</v>
          </cell>
          <cell r="G543">
            <v>1</v>
          </cell>
          <cell r="I543">
            <v>1</v>
          </cell>
          <cell r="K543">
            <v>1</v>
          </cell>
          <cell r="M543">
            <v>1</v>
          </cell>
          <cell r="Q543">
            <v>1</v>
          </cell>
          <cell r="T543" t="str">
            <v>NA</v>
          </cell>
          <cell r="W543" t="str">
            <v>NA</v>
          </cell>
          <cell r="Y543" t="str">
            <v>ok</v>
          </cell>
          <cell r="AA543">
            <v>1</v>
          </cell>
        </row>
        <row r="544">
          <cell r="C544">
            <v>1</v>
          </cell>
          <cell r="E544">
            <v>1</v>
          </cell>
          <cell r="G544">
            <v>1</v>
          </cell>
          <cell r="I544">
            <v>1</v>
          </cell>
          <cell r="K544">
            <v>1</v>
          </cell>
          <cell r="M544">
            <v>1</v>
          </cell>
          <cell r="Q544">
            <v>1</v>
          </cell>
          <cell r="T544" t="str">
            <v>NA</v>
          </cell>
          <cell r="W544" t="str">
            <v>NA</v>
          </cell>
          <cell r="Y544" t="str">
            <v>ok</v>
          </cell>
          <cell r="AA544">
            <v>1</v>
          </cell>
        </row>
        <row r="545">
          <cell r="C545">
            <v>1</v>
          </cell>
          <cell r="E545">
            <v>1</v>
          </cell>
          <cell r="G545">
            <v>1</v>
          </cell>
          <cell r="I545">
            <v>1</v>
          </cell>
          <cell r="K545">
            <v>1</v>
          </cell>
          <cell r="M545">
            <v>1</v>
          </cell>
          <cell r="Q545">
            <v>1</v>
          </cell>
          <cell r="T545" t="str">
            <v>HP</v>
          </cell>
          <cell r="W545" t="str">
            <v>GEN</v>
          </cell>
          <cell r="Y545" t="str">
            <v>ok</v>
          </cell>
          <cell r="AA545">
            <v>1</v>
          </cell>
        </row>
        <row r="546">
          <cell r="C546">
            <v>1</v>
          </cell>
          <cell r="E546">
            <v>1</v>
          </cell>
          <cell r="G546">
            <v>1</v>
          </cell>
          <cell r="I546">
            <v>1</v>
          </cell>
          <cell r="K546">
            <v>1</v>
          </cell>
          <cell r="M546">
            <v>1</v>
          </cell>
          <cell r="Q546">
            <v>1</v>
          </cell>
          <cell r="T546" t="str">
            <v>HP</v>
          </cell>
          <cell r="W546" t="str">
            <v>AIR</v>
          </cell>
          <cell r="Y546" t="str">
            <v>ok</v>
          </cell>
          <cell r="AA546">
            <v>1</v>
          </cell>
        </row>
        <row r="547">
          <cell r="C547">
            <v>1</v>
          </cell>
          <cell r="E547">
            <v>1</v>
          </cell>
          <cell r="G547">
            <v>1</v>
          </cell>
          <cell r="I547">
            <v>1</v>
          </cell>
          <cell r="K547">
            <v>1</v>
          </cell>
          <cell r="M547">
            <v>1</v>
          </cell>
          <cell r="Q547">
            <v>1</v>
          </cell>
          <cell r="T547" t="str">
            <v>HP</v>
          </cell>
          <cell r="W547" t="str">
            <v>AIR</v>
          </cell>
          <cell r="Y547" t="str">
            <v>ok</v>
          </cell>
          <cell r="AA547">
            <v>1</v>
          </cell>
        </row>
        <row r="548">
          <cell r="C548">
            <v>1</v>
          </cell>
          <cell r="E548">
            <v>1</v>
          </cell>
          <cell r="G548">
            <v>1</v>
          </cell>
          <cell r="I548">
            <v>1</v>
          </cell>
          <cell r="K548">
            <v>1</v>
          </cell>
          <cell r="M548">
            <v>1</v>
          </cell>
          <cell r="Q548">
            <v>1</v>
          </cell>
          <cell r="T548" t="str">
            <v>HP</v>
          </cell>
          <cell r="W548" t="str">
            <v>GEN</v>
          </cell>
          <cell r="Y548" t="str">
            <v>ok</v>
          </cell>
          <cell r="AA548">
            <v>1</v>
          </cell>
        </row>
        <row r="549">
          <cell r="C549">
            <v>0.33333333333333331</v>
          </cell>
          <cell r="E549">
            <v>0.33333333333333331</v>
          </cell>
          <cell r="G549">
            <v>0.33333333333333331</v>
          </cell>
          <cell r="I549">
            <v>0.33333333333333331</v>
          </cell>
          <cell r="K549">
            <v>1</v>
          </cell>
          <cell r="M549">
            <v>0.33333333333333331</v>
          </cell>
          <cell r="Q549">
            <v>0.43333333333333329</v>
          </cell>
          <cell r="T549" t="str">
            <v>DS</v>
          </cell>
          <cell r="W549" t="str">
            <v>GEN</v>
          </cell>
          <cell r="Y549" t="str">
            <v>ok</v>
          </cell>
          <cell r="AA549">
            <v>1</v>
          </cell>
        </row>
        <row r="550">
          <cell r="C550">
            <v>1</v>
          </cell>
          <cell r="E550">
            <v>1</v>
          </cell>
          <cell r="G550">
            <v>1</v>
          </cell>
          <cell r="I550">
            <v>1</v>
          </cell>
          <cell r="K550">
            <v>1</v>
          </cell>
          <cell r="M550">
            <v>1</v>
          </cell>
          <cell r="Q550">
            <v>1</v>
          </cell>
          <cell r="T550" t="str">
            <v>DS</v>
          </cell>
          <cell r="W550" t="str">
            <v>GEN</v>
          </cell>
          <cell r="Y550" t="str">
            <v>ok</v>
          </cell>
          <cell r="AA550">
            <v>1</v>
          </cell>
        </row>
        <row r="551">
          <cell r="C551">
            <v>1</v>
          </cell>
          <cell r="E551">
            <v>1</v>
          </cell>
          <cell r="G551">
            <v>1</v>
          </cell>
          <cell r="I551">
            <v>1</v>
          </cell>
          <cell r="K551">
            <v>1</v>
          </cell>
          <cell r="M551">
            <v>1</v>
          </cell>
          <cell r="Q551">
            <v>1</v>
          </cell>
          <cell r="T551" t="str">
            <v>DS</v>
          </cell>
          <cell r="W551" t="str">
            <v>GEN</v>
          </cell>
          <cell r="Y551" t="str">
            <v>ok</v>
          </cell>
          <cell r="AA551">
            <v>1</v>
          </cell>
        </row>
        <row r="552">
          <cell r="C552">
            <v>1</v>
          </cell>
          <cell r="E552">
            <v>1</v>
          </cell>
          <cell r="G552">
            <v>1</v>
          </cell>
          <cell r="I552">
            <v>1</v>
          </cell>
          <cell r="K552">
            <v>1</v>
          </cell>
          <cell r="M552">
            <v>1</v>
          </cell>
          <cell r="Q552">
            <v>1</v>
          </cell>
          <cell r="T552" t="str">
            <v>DS</v>
          </cell>
          <cell r="W552" t="str">
            <v>GEN</v>
          </cell>
          <cell r="Y552" t="str">
            <v>ok</v>
          </cell>
          <cell r="AA552">
            <v>1</v>
          </cell>
        </row>
        <row r="553">
          <cell r="C553">
            <v>1</v>
          </cell>
          <cell r="E553">
            <v>1</v>
          </cell>
          <cell r="G553">
            <v>1</v>
          </cell>
          <cell r="I553">
            <v>1</v>
          </cell>
          <cell r="K553">
            <v>1</v>
          </cell>
          <cell r="M553">
            <v>1</v>
          </cell>
          <cell r="Q553">
            <v>1</v>
          </cell>
          <cell r="T553" t="str">
            <v>DS</v>
          </cell>
          <cell r="W553" t="str">
            <v>GEN</v>
          </cell>
          <cell r="Y553" t="str">
            <v>ok</v>
          </cell>
          <cell r="AA553">
            <v>1</v>
          </cell>
        </row>
        <row r="554">
          <cell r="C554">
            <v>1</v>
          </cell>
          <cell r="E554">
            <v>1</v>
          </cell>
          <cell r="G554">
            <v>1</v>
          </cell>
          <cell r="I554">
            <v>1</v>
          </cell>
          <cell r="K554">
            <v>1</v>
          </cell>
          <cell r="M554">
            <v>1</v>
          </cell>
          <cell r="Q554">
            <v>1</v>
          </cell>
          <cell r="T554" t="str">
            <v>HP</v>
          </cell>
          <cell r="W554" t="str">
            <v>GEN</v>
          </cell>
          <cell r="Y554" t="str">
            <v>ok</v>
          </cell>
          <cell r="AA554">
            <v>1</v>
          </cell>
        </row>
        <row r="555">
          <cell r="C555">
            <v>1</v>
          </cell>
          <cell r="E555">
            <v>1</v>
          </cell>
          <cell r="G555">
            <v>1</v>
          </cell>
          <cell r="I555">
            <v>1</v>
          </cell>
          <cell r="K555">
            <v>1</v>
          </cell>
          <cell r="M555">
            <v>1</v>
          </cell>
          <cell r="Q555">
            <v>1</v>
          </cell>
          <cell r="T555" t="str">
            <v>DS</v>
          </cell>
          <cell r="W555" t="str">
            <v>GEN</v>
          </cell>
          <cell r="Y555" t="str">
            <v>ok</v>
          </cell>
          <cell r="AA555">
            <v>1</v>
          </cell>
        </row>
        <row r="556">
          <cell r="C556">
            <v>1</v>
          </cell>
          <cell r="E556">
            <v>1</v>
          </cell>
          <cell r="G556">
            <v>1</v>
          </cell>
          <cell r="I556">
            <v>1</v>
          </cell>
          <cell r="K556">
            <v>1</v>
          </cell>
          <cell r="M556">
            <v>1</v>
          </cell>
          <cell r="Q556">
            <v>1</v>
          </cell>
          <cell r="T556" t="str">
            <v>DS</v>
          </cell>
          <cell r="W556" t="str">
            <v>GEN</v>
          </cell>
          <cell r="Y556" t="str">
            <v>ok</v>
          </cell>
          <cell r="AA556">
            <v>1</v>
          </cell>
        </row>
        <row r="557">
          <cell r="C557">
            <v>1</v>
          </cell>
          <cell r="E557">
            <v>1</v>
          </cell>
          <cell r="G557">
            <v>1</v>
          </cell>
          <cell r="I557">
            <v>0.33333333333333331</v>
          </cell>
          <cell r="K557">
            <v>1</v>
          </cell>
          <cell r="M557">
            <v>1</v>
          </cell>
          <cell r="Q557">
            <v>0.8</v>
          </cell>
          <cell r="T557" t="str">
            <v>HP</v>
          </cell>
          <cell r="W557" t="str">
            <v>GEN</v>
          </cell>
          <cell r="Y557" t="str">
            <v>ok</v>
          </cell>
          <cell r="AA557">
            <v>1</v>
          </cell>
        </row>
        <row r="558">
          <cell r="C558">
            <v>1</v>
          </cell>
          <cell r="E558">
            <v>1</v>
          </cell>
          <cell r="G558">
            <v>1</v>
          </cell>
          <cell r="I558">
            <v>0.66666666666666663</v>
          </cell>
          <cell r="K558">
            <v>1</v>
          </cell>
          <cell r="M558">
            <v>1</v>
          </cell>
          <cell r="Q558">
            <v>0.9</v>
          </cell>
          <cell r="T558" t="str">
            <v>HP</v>
          </cell>
          <cell r="W558" t="str">
            <v>GEN</v>
          </cell>
          <cell r="Y558" t="str">
            <v>ok</v>
          </cell>
          <cell r="AA558">
            <v>1</v>
          </cell>
        </row>
        <row r="559">
          <cell r="C559">
            <v>1</v>
          </cell>
          <cell r="E559">
            <v>1</v>
          </cell>
          <cell r="G559">
            <v>1</v>
          </cell>
          <cell r="I559">
            <v>1</v>
          </cell>
          <cell r="K559">
            <v>1</v>
          </cell>
          <cell r="M559">
            <v>1</v>
          </cell>
          <cell r="Q559">
            <v>1</v>
          </cell>
          <cell r="T559" t="str">
            <v>HP</v>
          </cell>
          <cell r="W559" t="str">
            <v>MS</v>
          </cell>
          <cell r="Y559" t="str">
            <v>ok</v>
          </cell>
          <cell r="AA559">
            <v>1</v>
          </cell>
        </row>
        <row r="560">
          <cell r="C560">
            <v>1</v>
          </cell>
          <cell r="E560">
            <v>1</v>
          </cell>
          <cell r="G560">
            <v>1</v>
          </cell>
          <cell r="I560">
            <v>1</v>
          </cell>
          <cell r="K560">
            <v>1</v>
          </cell>
          <cell r="M560">
            <v>1</v>
          </cell>
          <cell r="Q560">
            <v>1</v>
          </cell>
          <cell r="T560" t="str">
            <v>DS</v>
          </cell>
          <cell r="W560" t="str">
            <v>GEN</v>
          </cell>
          <cell r="Y560" t="str">
            <v>ok</v>
          </cell>
          <cell r="AA560">
            <v>1</v>
          </cell>
        </row>
        <row r="561">
          <cell r="C561">
            <v>1</v>
          </cell>
          <cell r="E561">
            <v>1</v>
          </cell>
          <cell r="G561">
            <v>1</v>
          </cell>
          <cell r="I561">
            <v>1</v>
          </cell>
          <cell r="K561">
            <v>1</v>
          </cell>
          <cell r="M561">
            <v>1</v>
          </cell>
          <cell r="Q561">
            <v>1</v>
          </cell>
          <cell r="T561" t="str">
            <v>DS</v>
          </cell>
          <cell r="W561" t="str">
            <v>GEN</v>
          </cell>
          <cell r="Y561" t="str">
            <v>ok</v>
          </cell>
          <cell r="AA561">
            <v>1</v>
          </cell>
        </row>
        <row r="562">
          <cell r="C562">
            <v>1</v>
          </cell>
          <cell r="E562">
            <v>1</v>
          </cell>
          <cell r="G562">
            <v>1</v>
          </cell>
          <cell r="I562">
            <v>1</v>
          </cell>
          <cell r="K562">
            <v>1</v>
          </cell>
          <cell r="M562">
            <v>1</v>
          </cell>
          <cell r="Q562">
            <v>1</v>
          </cell>
          <cell r="T562" t="str">
            <v>DS</v>
          </cell>
          <cell r="W562" t="str">
            <v>GEN</v>
          </cell>
          <cell r="Y562" t="str">
            <v>ok</v>
          </cell>
          <cell r="AA562">
            <v>1</v>
          </cell>
        </row>
        <row r="563">
          <cell r="C563">
            <v>1</v>
          </cell>
          <cell r="E563">
            <v>1</v>
          </cell>
          <cell r="G563">
            <v>1</v>
          </cell>
          <cell r="I563">
            <v>1</v>
          </cell>
          <cell r="K563">
            <v>1</v>
          </cell>
          <cell r="M563">
            <v>1</v>
          </cell>
          <cell r="Q563">
            <v>1</v>
          </cell>
          <cell r="T563" t="str">
            <v>HP</v>
          </cell>
          <cell r="W563" t="str">
            <v>AIR</v>
          </cell>
          <cell r="Y563" t="str">
            <v>ok</v>
          </cell>
          <cell r="AA563">
            <v>1</v>
          </cell>
        </row>
        <row r="564">
          <cell r="C564">
            <v>1</v>
          </cell>
          <cell r="E564">
            <v>1</v>
          </cell>
          <cell r="G564">
            <v>0.66666666666666663</v>
          </cell>
          <cell r="I564">
            <v>1</v>
          </cell>
          <cell r="K564">
            <v>1</v>
          </cell>
          <cell r="M564">
            <v>1</v>
          </cell>
          <cell r="Q564">
            <v>0.95</v>
          </cell>
          <cell r="T564" t="str">
            <v>HP</v>
          </cell>
          <cell r="W564" t="str">
            <v>AIR</v>
          </cell>
          <cell r="Y564" t="str">
            <v>ok</v>
          </cell>
          <cell r="AA564">
            <v>1</v>
          </cell>
        </row>
        <row r="565">
          <cell r="C565">
            <v>0.66666666666666663</v>
          </cell>
          <cell r="E565">
            <v>1</v>
          </cell>
          <cell r="G565">
            <v>1</v>
          </cell>
          <cell r="I565">
            <v>1</v>
          </cell>
          <cell r="K565">
            <v>0.66666666666666663</v>
          </cell>
          <cell r="M565">
            <v>0.66666666666666663</v>
          </cell>
          <cell r="Q565">
            <v>0.86666666666666659</v>
          </cell>
          <cell r="T565" t="str">
            <v>DS</v>
          </cell>
          <cell r="W565" t="str">
            <v>GEN</v>
          </cell>
          <cell r="Y565" t="str">
            <v>ok</v>
          </cell>
          <cell r="AA565">
            <v>1</v>
          </cell>
        </row>
        <row r="566">
          <cell r="C566">
            <v>1</v>
          </cell>
          <cell r="E566">
            <v>1</v>
          </cell>
          <cell r="G566">
            <v>1</v>
          </cell>
          <cell r="I566">
            <v>1</v>
          </cell>
          <cell r="K566">
            <v>1</v>
          </cell>
          <cell r="M566">
            <v>1</v>
          </cell>
          <cell r="Q566">
            <v>1</v>
          </cell>
          <cell r="T566" t="str">
            <v>DS</v>
          </cell>
          <cell r="W566" t="str">
            <v>GEN</v>
          </cell>
          <cell r="Y566" t="str">
            <v>ok</v>
          </cell>
          <cell r="AA566">
            <v>1</v>
          </cell>
        </row>
        <row r="567">
          <cell r="C567">
            <v>1</v>
          </cell>
          <cell r="E567">
            <v>1</v>
          </cell>
          <cell r="G567">
            <v>1</v>
          </cell>
          <cell r="I567">
            <v>1</v>
          </cell>
          <cell r="K567">
            <v>1</v>
          </cell>
          <cell r="M567">
            <v>1</v>
          </cell>
          <cell r="Q567">
            <v>1</v>
          </cell>
          <cell r="T567" t="str">
            <v>HP</v>
          </cell>
          <cell r="W567" t="str">
            <v>MS</v>
          </cell>
          <cell r="Y567" t="str">
            <v>ok</v>
          </cell>
          <cell r="AA567">
            <v>1</v>
          </cell>
        </row>
        <row r="568">
          <cell r="C568">
            <v>1</v>
          </cell>
          <cell r="E568">
            <v>1</v>
          </cell>
          <cell r="G568">
            <v>0.33333333333333331</v>
          </cell>
          <cell r="I568">
            <v>1</v>
          </cell>
          <cell r="K568">
            <v>1</v>
          </cell>
          <cell r="M568">
            <v>1</v>
          </cell>
          <cell r="Q568">
            <v>0.9</v>
          </cell>
          <cell r="T568" t="str">
            <v>HP</v>
          </cell>
          <cell r="W568" t="str">
            <v>AIR</v>
          </cell>
          <cell r="Y568" t="str">
            <v>ok</v>
          </cell>
          <cell r="AA568">
            <v>1</v>
          </cell>
        </row>
        <row r="569">
          <cell r="C569">
            <v>1</v>
          </cell>
          <cell r="E569">
            <v>1</v>
          </cell>
          <cell r="G569">
            <v>1</v>
          </cell>
          <cell r="I569" t="str">
            <v/>
          </cell>
          <cell r="K569">
            <v>1</v>
          </cell>
          <cell r="M569">
            <v>1</v>
          </cell>
          <cell r="Q569">
            <v>1</v>
          </cell>
          <cell r="T569" t="str">
            <v>HP</v>
          </cell>
          <cell r="W569" t="str">
            <v>AIR</v>
          </cell>
          <cell r="Y569" t="str">
            <v>ok</v>
          </cell>
          <cell r="AA569">
            <v>1</v>
          </cell>
        </row>
        <row r="570">
          <cell r="C570">
            <v>1</v>
          </cell>
          <cell r="E570">
            <v>1</v>
          </cell>
          <cell r="G570">
            <v>0.66666666666666663</v>
          </cell>
          <cell r="I570">
            <v>1</v>
          </cell>
          <cell r="K570">
            <v>1</v>
          </cell>
          <cell r="M570">
            <v>1</v>
          </cell>
          <cell r="Q570">
            <v>0.95</v>
          </cell>
          <cell r="T570" t="str">
            <v>HP</v>
          </cell>
          <cell r="W570" t="str">
            <v>AIR</v>
          </cell>
          <cell r="Y570" t="str">
            <v>ok</v>
          </cell>
          <cell r="AA570">
            <v>1</v>
          </cell>
        </row>
        <row r="571">
          <cell r="C571">
            <v>1</v>
          </cell>
          <cell r="E571">
            <v>1</v>
          </cell>
          <cell r="G571">
            <v>1</v>
          </cell>
          <cell r="I571">
            <v>1</v>
          </cell>
          <cell r="K571">
            <v>1</v>
          </cell>
          <cell r="M571">
            <v>1</v>
          </cell>
          <cell r="Q571">
            <v>1</v>
          </cell>
          <cell r="T571" t="str">
            <v>HP</v>
          </cell>
          <cell r="W571" t="str">
            <v>GEN</v>
          </cell>
          <cell r="Y571" t="str">
            <v>ok</v>
          </cell>
          <cell r="AA571">
            <v>1</v>
          </cell>
        </row>
        <row r="572">
          <cell r="C572">
            <v>1</v>
          </cell>
          <cell r="E572">
            <v>1</v>
          </cell>
          <cell r="G572">
            <v>1</v>
          </cell>
          <cell r="I572">
            <v>1</v>
          </cell>
          <cell r="K572">
            <v>1</v>
          </cell>
          <cell r="M572">
            <v>1</v>
          </cell>
          <cell r="Q572">
            <v>1</v>
          </cell>
          <cell r="T572" t="str">
            <v>DS</v>
          </cell>
          <cell r="W572" t="str">
            <v>GEN</v>
          </cell>
          <cell r="Y572" t="str">
            <v>ok</v>
          </cell>
          <cell r="AA572">
            <v>1</v>
          </cell>
        </row>
        <row r="573">
          <cell r="C573">
            <v>0.66666666666666663</v>
          </cell>
          <cell r="E573">
            <v>0.66666666666666663</v>
          </cell>
          <cell r="G573">
            <v>0.33333333333333331</v>
          </cell>
          <cell r="I573">
            <v>1</v>
          </cell>
          <cell r="K573">
            <v>1</v>
          </cell>
          <cell r="M573">
            <v>0.33333333333333331</v>
          </cell>
          <cell r="Q573">
            <v>0.71666666666666656</v>
          </cell>
          <cell r="T573" t="str">
            <v>HP</v>
          </cell>
          <cell r="W573" t="str">
            <v>GEN</v>
          </cell>
          <cell r="Y573" t="str">
            <v>ok</v>
          </cell>
          <cell r="AA573">
            <v>1</v>
          </cell>
        </row>
        <row r="574">
          <cell r="C574">
            <v>1</v>
          </cell>
          <cell r="E574">
            <v>1</v>
          </cell>
          <cell r="G574">
            <v>1</v>
          </cell>
          <cell r="I574">
            <v>1</v>
          </cell>
          <cell r="K574">
            <v>1</v>
          </cell>
          <cell r="M574">
            <v>1</v>
          </cell>
          <cell r="Q574">
            <v>1</v>
          </cell>
          <cell r="T574" t="str">
            <v>DS</v>
          </cell>
          <cell r="W574" t="str">
            <v>GEN</v>
          </cell>
          <cell r="Y574" t="str">
            <v>ok</v>
          </cell>
          <cell r="AA574">
            <v>1</v>
          </cell>
        </row>
        <row r="575">
          <cell r="C575">
            <v>1</v>
          </cell>
          <cell r="E575">
            <v>1</v>
          </cell>
          <cell r="G575">
            <v>1</v>
          </cell>
          <cell r="I575">
            <v>1</v>
          </cell>
          <cell r="K575">
            <v>1</v>
          </cell>
          <cell r="M575">
            <v>0.33333333333333331</v>
          </cell>
          <cell r="Q575">
            <v>0.9</v>
          </cell>
          <cell r="T575" t="str">
            <v>HP</v>
          </cell>
          <cell r="W575" t="str">
            <v>AIR</v>
          </cell>
          <cell r="Y575" t="str">
            <v>ok</v>
          </cell>
          <cell r="AA575">
            <v>1</v>
          </cell>
        </row>
        <row r="576">
          <cell r="C576">
            <v>1</v>
          </cell>
          <cell r="E576">
            <v>1</v>
          </cell>
          <cell r="G576">
            <v>0.66666666666666663</v>
          </cell>
          <cell r="I576">
            <v>1</v>
          </cell>
          <cell r="K576">
            <v>1</v>
          </cell>
          <cell r="M576">
            <v>1</v>
          </cell>
          <cell r="Q576">
            <v>0.95</v>
          </cell>
          <cell r="T576" t="str">
            <v>HP</v>
          </cell>
          <cell r="W576" t="str">
            <v>AIR</v>
          </cell>
          <cell r="Y576" t="str">
            <v>ok</v>
          </cell>
          <cell r="AA576">
            <v>1</v>
          </cell>
        </row>
        <row r="577">
          <cell r="C577">
            <v>1</v>
          </cell>
          <cell r="E577">
            <v>1</v>
          </cell>
          <cell r="G577">
            <v>1</v>
          </cell>
          <cell r="I577" t="str">
            <v/>
          </cell>
          <cell r="K577" t="str">
            <v/>
          </cell>
          <cell r="M577">
            <v>1</v>
          </cell>
          <cell r="Q577">
            <v>1</v>
          </cell>
          <cell r="T577" t="str">
            <v>DS</v>
          </cell>
          <cell r="W577" t="str">
            <v>XFC</v>
          </cell>
          <cell r="Y577" t="str">
            <v>ok</v>
          </cell>
          <cell r="AA577">
            <v>1</v>
          </cell>
        </row>
        <row r="578">
          <cell r="C578">
            <v>1</v>
          </cell>
          <cell r="E578">
            <v>1</v>
          </cell>
          <cell r="G578">
            <v>0.66666666666666663</v>
          </cell>
          <cell r="I578">
            <v>1</v>
          </cell>
          <cell r="K578">
            <v>1</v>
          </cell>
          <cell r="M578">
            <v>1</v>
          </cell>
          <cell r="Q578">
            <v>0.95</v>
          </cell>
          <cell r="T578" t="str">
            <v>HP</v>
          </cell>
          <cell r="W578" t="str">
            <v>MS</v>
          </cell>
          <cell r="Y578" t="str">
            <v>ok</v>
          </cell>
          <cell r="AA578">
            <v>1</v>
          </cell>
        </row>
        <row r="579">
          <cell r="C579">
            <v>0.66666666666666663</v>
          </cell>
          <cell r="E579">
            <v>1</v>
          </cell>
          <cell r="G579">
            <v>0.66666666666666663</v>
          </cell>
          <cell r="I579">
            <v>0.66666666666666663</v>
          </cell>
          <cell r="K579">
            <v>1</v>
          </cell>
          <cell r="M579">
            <v>1</v>
          </cell>
          <cell r="Q579">
            <v>0.81666666666666654</v>
          </cell>
          <cell r="T579" t="str">
            <v>DS</v>
          </cell>
          <cell r="W579" t="str">
            <v>GEN</v>
          </cell>
          <cell r="Y579" t="str">
            <v>ok</v>
          </cell>
          <cell r="AA579">
            <v>1</v>
          </cell>
        </row>
        <row r="580">
          <cell r="C580">
            <v>1</v>
          </cell>
          <cell r="E580">
            <v>1</v>
          </cell>
          <cell r="G580" t="str">
            <v/>
          </cell>
          <cell r="I580">
            <v>0.66666666666666663</v>
          </cell>
          <cell r="K580">
            <v>1</v>
          </cell>
          <cell r="M580">
            <v>1</v>
          </cell>
          <cell r="Q580">
            <v>0.88235294117647056</v>
          </cell>
          <cell r="T580" t="str">
            <v>HP</v>
          </cell>
          <cell r="W580" t="str">
            <v>GEN</v>
          </cell>
          <cell r="Y580" t="str">
            <v>ok</v>
          </cell>
          <cell r="AA580">
            <v>1</v>
          </cell>
        </row>
        <row r="581">
          <cell r="C581">
            <v>1</v>
          </cell>
          <cell r="E581">
            <v>1</v>
          </cell>
          <cell r="G581">
            <v>0.66666666666666663</v>
          </cell>
          <cell r="I581">
            <v>1</v>
          </cell>
          <cell r="K581">
            <v>1</v>
          </cell>
          <cell r="M581">
            <v>1</v>
          </cell>
          <cell r="Q581">
            <v>0.95</v>
          </cell>
          <cell r="T581" t="str">
            <v>DS</v>
          </cell>
          <cell r="W581" t="str">
            <v>GEN</v>
          </cell>
          <cell r="Y581" t="str">
            <v>ok</v>
          </cell>
          <cell r="AA581">
            <v>1</v>
          </cell>
        </row>
        <row r="582">
          <cell r="C582">
            <v>1</v>
          </cell>
          <cell r="E582">
            <v>1</v>
          </cell>
          <cell r="G582">
            <v>1</v>
          </cell>
          <cell r="I582">
            <v>1</v>
          </cell>
          <cell r="K582">
            <v>1</v>
          </cell>
          <cell r="M582">
            <v>1</v>
          </cell>
          <cell r="Q582">
            <v>1</v>
          </cell>
          <cell r="T582" t="str">
            <v>DS</v>
          </cell>
          <cell r="W582" t="str">
            <v>GEN</v>
          </cell>
          <cell r="Y582" t="str">
            <v>ok</v>
          </cell>
          <cell r="AA582">
            <v>1</v>
          </cell>
        </row>
        <row r="583">
          <cell r="C583">
            <v>1</v>
          </cell>
          <cell r="E583">
            <v>1</v>
          </cell>
          <cell r="G583">
            <v>1</v>
          </cell>
          <cell r="I583">
            <v>1</v>
          </cell>
          <cell r="K583">
            <v>1</v>
          </cell>
          <cell r="M583">
            <v>1</v>
          </cell>
          <cell r="Q583">
            <v>1</v>
          </cell>
          <cell r="T583" t="str">
            <v>DS</v>
          </cell>
          <cell r="W583" t="str">
            <v>GEN</v>
          </cell>
          <cell r="Y583" t="str">
            <v>ok</v>
          </cell>
          <cell r="AA583">
            <v>1</v>
          </cell>
        </row>
        <row r="584">
          <cell r="C584">
            <v>1</v>
          </cell>
          <cell r="E584">
            <v>1</v>
          </cell>
          <cell r="G584">
            <v>0.66666666666666663</v>
          </cell>
          <cell r="I584">
            <v>1</v>
          </cell>
          <cell r="K584">
            <v>1</v>
          </cell>
          <cell r="M584">
            <v>1</v>
          </cell>
          <cell r="Q584">
            <v>0.95</v>
          </cell>
          <cell r="T584" t="str">
            <v>HP</v>
          </cell>
          <cell r="W584" t="str">
            <v>GEN</v>
          </cell>
          <cell r="Y584" t="str">
            <v>ok</v>
          </cell>
          <cell r="AA584">
            <v>1</v>
          </cell>
        </row>
        <row r="585">
          <cell r="C585">
            <v>1</v>
          </cell>
          <cell r="E585">
            <v>1</v>
          </cell>
          <cell r="G585">
            <v>1</v>
          </cell>
          <cell r="I585">
            <v>1</v>
          </cell>
          <cell r="K585">
            <v>1</v>
          </cell>
          <cell r="M585">
            <v>1</v>
          </cell>
          <cell r="Q585">
            <v>1</v>
          </cell>
          <cell r="T585" t="str">
            <v>HP</v>
          </cell>
          <cell r="W585" t="str">
            <v>MS</v>
          </cell>
          <cell r="Y585" t="str">
            <v>ok</v>
          </cell>
          <cell r="AA585">
            <v>1</v>
          </cell>
        </row>
        <row r="586">
          <cell r="C586">
            <v>1</v>
          </cell>
          <cell r="E586">
            <v>1</v>
          </cell>
          <cell r="G586">
            <v>1</v>
          </cell>
          <cell r="I586">
            <v>1</v>
          </cell>
          <cell r="K586">
            <v>1</v>
          </cell>
          <cell r="M586">
            <v>1</v>
          </cell>
          <cell r="Q586">
            <v>1</v>
          </cell>
          <cell r="T586" t="str">
            <v>HP</v>
          </cell>
          <cell r="W586" t="str">
            <v>AIR</v>
          </cell>
          <cell r="Y586" t="str">
            <v>ok</v>
          </cell>
          <cell r="AA586">
            <v>1</v>
          </cell>
        </row>
        <row r="587">
          <cell r="C587">
            <v>1</v>
          </cell>
          <cell r="E587">
            <v>0.66666666666666663</v>
          </cell>
          <cell r="G587">
            <v>0.66666666666666663</v>
          </cell>
          <cell r="I587">
            <v>1</v>
          </cell>
          <cell r="K587">
            <v>1</v>
          </cell>
          <cell r="M587" t="str">
            <v/>
          </cell>
          <cell r="Q587">
            <v>0.88235294117647056</v>
          </cell>
          <cell r="T587" t="str">
            <v>DS</v>
          </cell>
          <cell r="W587" t="str">
            <v>GEN</v>
          </cell>
          <cell r="Y587" t="str">
            <v>ok</v>
          </cell>
          <cell r="AA587">
            <v>1</v>
          </cell>
        </row>
        <row r="588">
          <cell r="C588">
            <v>1</v>
          </cell>
          <cell r="E588">
            <v>1</v>
          </cell>
          <cell r="G588">
            <v>1</v>
          </cell>
          <cell r="I588">
            <v>0.66666666666666663</v>
          </cell>
          <cell r="K588">
            <v>1</v>
          </cell>
          <cell r="M588">
            <v>1</v>
          </cell>
          <cell r="Q588">
            <v>0.9</v>
          </cell>
          <cell r="T588" t="str">
            <v>HP</v>
          </cell>
          <cell r="W588" t="str">
            <v>AIR</v>
          </cell>
          <cell r="Y588" t="str">
            <v>ok</v>
          </cell>
          <cell r="AA588">
            <v>1</v>
          </cell>
        </row>
        <row r="589">
          <cell r="C589">
            <v>1</v>
          </cell>
          <cell r="E589">
            <v>1</v>
          </cell>
          <cell r="G589">
            <v>1</v>
          </cell>
          <cell r="I589">
            <v>1</v>
          </cell>
          <cell r="K589">
            <v>1</v>
          </cell>
          <cell r="M589">
            <v>1</v>
          </cell>
          <cell r="Q589">
            <v>1</v>
          </cell>
          <cell r="T589" t="str">
            <v>HP</v>
          </cell>
          <cell r="W589" t="str">
            <v>AIR</v>
          </cell>
          <cell r="Y589" t="str">
            <v>ok</v>
          </cell>
          <cell r="AA589">
            <v>1</v>
          </cell>
        </row>
        <row r="590">
          <cell r="C590" t="str">
            <v/>
          </cell>
          <cell r="E590">
            <v>1</v>
          </cell>
          <cell r="G590">
            <v>1</v>
          </cell>
          <cell r="I590">
            <v>1</v>
          </cell>
          <cell r="K590">
            <v>1</v>
          </cell>
          <cell r="M590" t="str">
            <v/>
          </cell>
          <cell r="Q590">
            <v>1</v>
          </cell>
          <cell r="T590" t="str">
            <v>DS</v>
          </cell>
          <cell r="W590" t="str">
            <v>GEN</v>
          </cell>
          <cell r="Y590" t="str">
            <v>ok</v>
          </cell>
          <cell r="AA590">
            <v>1</v>
          </cell>
        </row>
        <row r="591">
          <cell r="C591">
            <v>1</v>
          </cell>
          <cell r="E591">
            <v>1</v>
          </cell>
          <cell r="G591">
            <v>1</v>
          </cell>
          <cell r="I591">
            <v>1</v>
          </cell>
          <cell r="K591">
            <v>1</v>
          </cell>
          <cell r="M591">
            <v>1</v>
          </cell>
          <cell r="Q591">
            <v>1</v>
          </cell>
          <cell r="T591" t="str">
            <v>HP</v>
          </cell>
          <cell r="W591" t="str">
            <v>AV</v>
          </cell>
          <cell r="Y591" t="str">
            <v>ok</v>
          </cell>
          <cell r="AA591">
            <v>1</v>
          </cell>
        </row>
        <row r="592">
          <cell r="C592">
            <v>1</v>
          </cell>
          <cell r="E592">
            <v>1</v>
          </cell>
          <cell r="G592">
            <v>1</v>
          </cell>
          <cell r="I592">
            <v>1</v>
          </cell>
          <cell r="K592">
            <v>1</v>
          </cell>
          <cell r="M592">
            <v>1</v>
          </cell>
          <cell r="Q592">
            <v>1</v>
          </cell>
          <cell r="T592" t="str">
            <v>DS</v>
          </cell>
          <cell r="W592" t="str">
            <v>XFC</v>
          </cell>
          <cell r="Y592" t="str">
            <v>ok</v>
          </cell>
          <cell r="AA592">
            <v>1</v>
          </cell>
        </row>
        <row r="593">
          <cell r="C593">
            <v>1</v>
          </cell>
          <cell r="E593">
            <v>1</v>
          </cell>
          <cell r="G593">
            <v>1</v>
          </cell>
          <cell r="I593">
            <v>1</v>
          </cell>
          <cell r="K593">
            <v>1</v>
          </cell>
          <cell r="M593">
            <v>1</v>
          </cell>
          <cell r="Q593">
            <v>1</v>
          </cell>
          <cell r="T593" t="str">
            <v>DS</v>
          </cell>
          <cell r="W593" t="str">
            <v>GEN</v>
          </cell>
          <cell r="Y593" t="str">
            <v>ok</v>
          </cell>
          <cell r="AA593">
            <v>1</v>
          </cell>
        </row>
        <row r="594">
          <cell r="C594">
            <v>1</v>
          </cell>
          <cell r="E594">
            <v>1</v>
          </cell>
          <cell r="G594">
            <v>1</v>
          </cell>
          <cell r="I594">
            <v>1</v>
          </cell>
          <cell r="K594">
            <v>1</v>
          </cell>
          <cell r="M594">
            <v>1</v>
          </cell>
          <cell r="Q594">
            <v>1</v>
          </cell>
          <cell r="T594" t="str">
            <v>DS</v>
          </cell>
          <cell r="W594" t="str">
            <v>GEN</v>
          </cell>
          <cell r="Y594" t="str">
            <v>ok</v>
          </cell>
          <cell r="AA594">
            <v>1</v>
          </cell>
        </row>
        <row r="595">
          <cell r="C595">
            <v>1</v>
          </cell>
          <cell r="E595">
            <v>1</v>
          </cell>
          <cell r="G595">
            <v>1</v>
          </cell>
          <cell r="I595">
            <v>1</v>
          </cell>
          <cell r="K595">
            <v>1</v>
          </cell>
          <cell r="M595">
            <v>1</v>
          </cell>
          <cell r="Q595">
            <v>1</v>
          </cell>
          <cell r="T595" t="str">
            <v>HP</v>
          </cell>
          <cell r="W595" t="str">
            <v>AV</v>
          </cell>
          <cell r="Y595" t="str">
            <v>ok</v>
          </cell>
          <cell r="AA595">
            <v>1</v>
          </cell>
        </row>
        <row r="596">
          <cell r="C596">
            <v>1</v>
          </cell>
          <cell r="E596">
            <v>1</v>
          </cell>
          <cell r="G596">
            <v>1</v>
          </cell>
          <cell r="I596">
            <v>1</v>
          </cell>
          <cell r="K596">
            <v>1</v>
          </cell>
          <cell r="M596">
            <v>1</v>
          </cell>
          <cell r="Q596">
            <v>1</v>
          </cell>
          <cell r="T596" t="str">
            <v>DS</v>
          </cell>
          <cell r="W596" t="str">
            <v>GEN</v>
          </cell>
          <cell r="Y596" t="str">
            <v>ok</v>
          </cell>
          <cell r="AA596">
            <v>1</v>
          </cell>
        </row>
        <row r="597">
          <cell r="C597">
            <v>1</v>
          </cell>
          <cell r="E597">
            <v>1</v>
          </cell>
          <cell r="G597">
            <v>1</v>
          </cell>
          <cell r="I597">
            <v>1</v>
          </cell>
          <cell r="K597">
            <v>1</v>
          </cell>
          <cell r="M597" t="str">
            <v/>
          </cell>
          <cell r="Q597">
            <v>1</v>
          </cell>
          <cell r="T597" t="str">
            <v>DS</v>
          </cell>
          <cell r="W597" t="str">
            <v>GEN</v>
          </cell>
          <cell r="Y597" t="str">
            <v>ok</v>
          </cell>
          <cell r="AA597">
            <v>1</v>
          </cell>
        </row>
        <row r="598">
          <cell r="C598">
            <v>1</v>
          </cell>
          <cell r="E598">
            <v>1</v>
          </cell>
          <cell r="G598">
            <v>1</v>
          </cell>
          <cell r="I598">
            <v>1</v>
          </cell>
          <cell r="K598">
            <v>1</v>
          </cell>
          <cell r="M598">
            <v>1</v>
          </cell>
          <cell r="Q598">
            <v>1</v>
          </cell>
          <cell r="T598" t="str">
            <v>DS</v>
          </cell>
          <cell r="W598" t="str">
            <v>GEN</v>
          </cell>
          <cell r="Y598" t="str">
            <v>ok</v>
          </cell>
          <cell r="AA598">
            <v>1</v>
          </cell>
        </row>
        <row r="599">
          <cell r="C599">
            <v>1</v>
          </cell>
          <cell r="E599">
            <v>1</v>
          </cell>
          <cell r="G599" t="str">
            <v/>
          </cell>
          <cell r="I599" t="str">
            <v/>
          </cell>
          <cell r="K599">
            <v>1</v>
          </cell>
          <cell r="M599">
            <v>1</v>
          </cell>
          <cell r="Q599">
            <v>1</v>
          </cell>
          <cell r="T599" t="str">
            <v>HP</v>
          </cell>
          <cell r="W599" t="str">
            <v>AIR</v>
          </cell>
          <cell r="Y599" t="str">
            <v>ok</v>
          </cell>
          <cell r="AA599">
            <v>1</v>
          </cell>
        </row>
        <row r="600">
          <cell r="C600">
            <v>1</v>
          </cell>
          <cell r="E600">
            <v>1</v>
          </cell>
          <cell r="G600" t="str">
            <v/>
          </cell>
          <cell r="I600">
            <v>1</v>
          </cell>
          <cell r="K600" t="str">
            <v/>
          </cell>
          <cell r="M600">
            <v>1</v>
          </cell>
          <cell r="Q600">
            <v>1</v>
          </cell>
          <cell r="T600" t="str">
            <v>DS</v>
          </cell>
          <cell r="W600" t="str">
            <v>GEN</v>
          </cell>
          <cell r="Y600" t="str">
            <v>ok</v>
          </cell>
          <cell r="AA600">
            <v>1</v>
          </cell>
        </row>
        <row r="601">
          <cell r="C601">
            <v>1</v>
          </cell>
          <cell r="E601">
            <v>1</v>
          </cell>
          <cell r="G601">
            <v>1</v>
          </cell>
          <cell r="I601">
            <v>1</v>
          </cell>
          <cell r="K601">
            <v>1</v>
          </cell>
          <cell r="M601">
            <v>1</v>
          </cell>
          <cell r="Q601">
            <v>1</v>
          </cell>
          <cell r="T601" t="str">
            <v>HP</v>
          </cell>
          <cell r="W601" t="str">
            <v>AIR</v>
          </cell>
          <cell r="Y601" t="str">
            <v>ok</v>
          </cell>
          <cell r="AA601">
            <v>1</v>
          </cell>
        </row>
        <row r="602">
          <cell r="C602">
            <v>1</v>
          </cell>
          <cell r="E602">
            <v>1</v>
          </cell>
          <cell r="G602">
            <v>1</v>
          </cell>
          <cell r="I602">
            <v>1</v>
          </cell>
          <cell r="K602">
            <v>1</v>
          </cell>
          <cell r="M602">
            <v>1</v>
          </cell>
          <cell r="Q602">
            <v>1</v>
          </cell>
          <cell r="T602" t="str">
            <v>DS</v>
          </cell>
          <cell r="W602" t="str">
            <v>GEN</v>
          </cell>
          <cell r="Y602" t="str">
            <v>ok</v>
          </cell>
          <cell r="AA602">
            <v>1</v>
          </cell>
        </row>
        <row r="603">
          <cell r="C603">
            <v>1</v>
          </cell>
          <cell r="E603">
            <v>1</v>
          </cell>
          <cell r="G603">
            <v>1</v>
          </cell>
          <cell r="I603">
            <v>1</v>
          </cell>
          <cell r="K603">
            <v>1</v>
          </cell>
          <cell r="M603">
            <v>1</v>
          </cell>
          <cell r="Q603">
            <v>1</v>
          </cell>
          <cell r="T603" t="str">
            <v>HP</v>
          </cell>
          <cell r="W603" t="str">
            <v>AV</v>
          </cell>
          <cell r="Y603" t="str">
            <v>ok</v>
          </cell>
          <cell r="AA603">
            <v>1</v>
          </cell>
        </row>
        <row r="604">
          <cell r="C604">
            <v>1</v>
          </cell>
          <cell r="E604">
            <v>1</v>
          </cell>
          <cell r="G604">
            <v>1</v>
          </cell>
          <cell r="I604">
            <v>1</v>
          </cell>
          <cell r="K604">
            <v>1</v>
          </cell>
          <cell r="M604">
            <v>1</v>
          </cell>
          <cell r="Q604">
            <v>1</v>
          </cell>
          <cell r="T604" t="str">
            <v>DS</v>
          </cell>
          <cell r="W604" t="str">
            <v>GEN</v>
          </cell>
          <cell r="Y604" t="str">
            <v>ok</v>
          </cell>
          <cell r="AA604">
            <v>1</v>
          </cell>
        </row>
        <row r="605">
          <cell r="C605">
            <v>0.66666666666666663</v>
          </cell>
          <cell r="E605">
            <v>1</v>
          </cell>
          <cell r="G605">
            <v>1</v>
          </cell>
          <cell r="I605">
            <v>1</v>
          </cell>
          <cell r="K605">
            <v>1</v>
          </cell>
          <cell r="M605">
            <v>1</v>
          </cell>
          <cell r="Q605">
            <v>0.96666666666666656</v>
          </cell>
          <cell r="T605" t="str">
            <v>DS</v>
          </cell>
          <cell r="W605" t="str">
            <v>GEN</v>
          </cell>
          <cell r="Y605" t="str">
            <v>ok</v>
          </cell>
          <cell r="AA605">
            <v>1</v>
          </cell>
        </row>
        <row r="606">
          <cell r="C606">
            <v>1</v>
          </cell>
          <cell r="E606">
            <v>1</v>
          </cell>
          <cell r="G606">
            <v>1</v>
          </cell>
          <cell r="I606">
            <v>1</v>
          </cell>
          <cell r="K606">
            <v>1</v>
          </cell>
          <cell r="M606">
            <v>0.66666666666666663</v>
          </cell>
          <cell r="Q606">
            <v>0.95</v>
          </cell>
          <cell r="T606" t="str">
            <v>HP</v>
          </cell>
          <cell r="W606" t="str">
            <v>GEN</v>
          </cell>
          <cell r="Y606" t="str">
            <v>ok</v>
          </cell>
          <cell r="AA606">
            <v>1</v>
          </cell>
        </row>
        <row r="607">
          <cell r="C607">
            <v>1</v>
          </cell>
          <cell r="E607">
            <v>1</v>
          </cell>
          <cell r="G607">
            <v>1</v>
          </cell>
          <cell r="I607">
            <v>1</v>
          </cell>
          <cell r="K607">
            <v>1</v>
          </cell>
          <cell r="M607">
            <v>1</v>
          </cell>
          <cell r="Q607">
            <v>1</v>
          </cell>
          <cell r="T607" t="str">
            <v>HP</v>
          </cell>
          <cell r="W607" t="str">
            <v>GEN</v>
          </cell>
          <cell r="Y607" t="str">
            <v>ok</v>
          </cell>
          <cell r="AA607">
            <v>1</v>
          </cell>
        </row>
        <row r="608">
          <cell r="C608">
            <v>1</v>
          </cell>
          <cell r="E608">
            <v>1</v>
          </cell>
          <cell r="G608">
            <v>1</v>
          </cell>
          <cell r="I608">
            <v>1</v>
          </cell>
          <cell r="K608">
            <v>1</v>
          </cell>
          <cell r="M608">
            <v>1</v>
          </cell>
          <cell r="Q608">
            <v>1</v>
          </cell>
          <cell r="T608" t="str">
            <v>DS</v>
          </cell>
          <cell r="W608" t="str">
            <v>GEN</v>
          </cell>
          <cell r="Y608" t="str">
            <v>ok</v>
          </cell>
          <cell r="AA608">
            <v>1</v>
          </cell>
        </row>
        <row r="609">
          <cell r="C609">
            <v>1</v>
          </cell>
          <cell r="E609">
            <v>1</v>
          </cell>
          <cell r="G609">
            <v>1</v>
          </cell>
          <cell r="I609">
            <v>1</v>
          </cell>
          <cell r="K609">
            <v>1</v>
          </cell>
          <cell r="M609">
            <v>1</v>
          </cell>
          <cell r="Q609">
            <v>1</v>
          </cell>
          <cell r="T609" t="str">
            <v>DS</v>
          </cell>
          <cell r="W609" t="str">
            <v>GEN</v>
          </cell>
          <cell r="Y609" t="str">
            <v>ok</v>
          </cell>
          <cell r="AA609">
            <v>1</v>
          </cell>
        </row>
        <row r="610">
          <cell r="C610">
            <v>1</v>
          </cell>
          <cell r="E610">
            <v>1</v>
          </cell>
          <cell r="G610">
            <v>1</v>
          </cell>
          <cell r="I610">
            <v>1</v>
          </cell>
          <cell r="K610">
            <v>1</v>
          </cell>
          <cell r="M610">
            <v>1</v>
          </cell>
          <cell r="Q610">
            <v>1</v>
          </cell>
          <cell r="T610" t="str">
            <v>HP</v>
          </cell>
          <cell r="W610" t="str">
            <v>AIR</v>
          </cell>
          <cell r="Y610" t="str">
            <v>ok</v>
          </cell>
          <cell r="AA610">
            <v>1</v>
          </cell>
        </row>
        <row r="611">
          <cell r="C611">
            <v>1</v>
          </cell>
          <cell r="E611">
            <v>1</v>
          </cell>
          <cell r="G611">
            <v>1</v>
          </cell>
          <cell r="I611">
            <v>1</v>
          </cell>
          <cell r="K611">
            <v>1</v>
          </cell>
          <cell r="M611">
            <v>1</v>
          </cell>
          <cell r="Q611">
            <v>1</v>
          </cell>
          <cell r="T611" t="str">
            <v>HP</v>
          </cell>
          <cell r="W611" t="str">
            <v>AIR</v>
          </cell>
          <cell r="Y611" t="str">
            <v>ok</v>
          </cell>
          <cell r="AA611">
            <v>1</v>
          </cell>
        </row>
        <row r="612">
          <cell r="C612">
            <v>1</v>
          </cell>
          <cell r="E612">
            <v>1</v>
          </cell>
          <cell r="G612" t="str">
            <v/>
          </cell>
          <cell r="I612" t="str">
            <v/>
          </cell>
          <cell r="K612" t="str">
            <v/>
          </cell>
          <cell r="M612" t="str">
            <v/>
          </cell>
          <cell r="Q612">
            <v>1</v>
          </cell>
          <cell r="T612" t="str">
            <v>HP</v>
          </cell>
          <cell r="W612" t="str">
            <v>AIR</v>
          </cell>
          <cell r="Y612" t="str">
            <v>ok</v>
          </cell>
          <cell r="AA612">
            <v>1</v>
          </cell>
        </row>
        <row r="613">
          <cell r="C613">
            <v>1</v>
          </cell>
          <cell r="E613">
            <v>1</v>
          </cell>
          <cell r="G613">
            <v>1</v>
          </cell>
          <cell r="I613">
            <v>1</v>
          </cell>
          <cell r="K613">
            <v>1</v>
          </cell>
          <cell r="M613">
            <v>1</v>
          </cell>
          <cell r="Q613">
            <v>1</v>
          </cell>
          <cell r="T613" t="str">
            <v>HP</v>
          </cell>
          <cell r="W613" t="str">
            <v>AIR</v>
          </cell>
          <cell r="Y613" t="str">
            <v>ok</v>
          </cell>
          <cell r="AA613">
            <v>1</v>
          </cell>
        </row>
        <row r="614">
          <cell r="C614">
            <v>1</v>
          </cell>
          <cell r="E614">
            <v>1</v>
          </cell>
          <cell r="G614">
            <v>1</v>
          </cell>
          <cell r="I614">
            <v>1</v>
          </cell>
          <cell r="K614">
            <v>1</v>
          </cell>
          <cell r="M614">
            <v>1</v>
          </cell>
          <cell r="Q614">
            <v>1</v>
          </cell>
          <cell r="T614" t="str">
            <v>DS</v>
          </cell>
          <cell r="W614" t="str">
            <v>GEN</v>
          </cell>
          <cell r="Y614" t="str">
            <v>ok</v>
          </cell>
          <cell r="AA614">
            <v>1</v>
          </cell>
        </row>
        <row r="615">
          <cell r="C615">
            <v>1</v>
          </cell>
          <cell r="E615">
            <v>1</v>
          </cell>
          <cell r="G615">
            <v>1</v>
          </cell>
          <cell r="I615">
            <v>1</v>
          </cell>
          <cell r="K615">
            <v>1</v>
          </cell>
          <cell r="M615">
            <v>1</v>
          </cell>
          <cell r="Q615">
            <v>1</v>
          </cell>
          <cell r="T615" t="str">
            <v>DS</v>
          </cell>
          <cell r="W615" t="str">
            <v>GEN</v>
          </cell>
          <cell r="Y615" t="str">
            <v>ok</v>
          </cell>
          <cell r="AA615">
            <v>1</v>
          </cell>
        </row>
        <row r="616">
          <cell r="C616">
            <v>1</v>
          </cell>
          <cell r="E616">
            <v>1</v>
          </cell>
          <cell r="G616">
            <v>0.33333333333333331</v>
          </cell>
          <cell r="I616">
            <v>1</v>
          </cell>
          <cell r="K616">
            <v>1</v>
          </cell>
          <cell r="M616">
            <v>1</v>
          </cell>
          <cell r="Q616">
            <v>0.9</v>
          </cell>
          <cell r="T616" t="str">
            <v>DS</v>
          </cell>
          <cell r="W616" t="str">
            <v>GEN</v>
          </cell>
          <cell r="Y616" t="str">
            <v>ok</v>
          </cell>
          <cell r="AA616">
            <v>1</v>
          </cell>
        </row>
        <row r="617">
          <cell r="C617">
            <v>1</v>
          </cell>
          <cell r="E617">
            <v>1</v>
          </cell>
          <cell r="G617">
            <v>1</v>
          </cell>
          <cell r="I617">
            <v>1</v>
          </cell>
          <cell r="K617">
            <v>1</v>
          </cell>
          <cell r="M617">
            <v>1</v>
          </cell>
          <cell r="Q617">
            <v>1</v>
          </cell>
          <cell r="T617" t="str">
            <v>HP</v>
          </cell>
          <cell r="W617" t="str">
            <v>AIR</v>
          </cell>
          <cell r="Y617" t="str">
            <v>ok</v>
          </cell>
          <cell r="AA617">
            <v>1</v>
          </cell>
        </row>
        <row r="618">
          <cell r="C618">
            <v>1</v>
          </cell>
          <cell r="E618">
            <v>1</v>
          </cell>
          <cell r="G618">
            <v>1</v>
          </cell>
          <cell r="I618">
            <v>1</v>
          </cell>
          <cell r="K618">
            <v>1</v>
          </cell>
          <cell r="M618">
            <v>1</v>
          </cell>
          <cell r="Q618">
            <v>1</v>
          </cell>
          <cell r="T618" t="str">
            <v>DS</v>
          </cell>
          <cell r="W618" t="str">
            <v>GEN</v>
          </cell>
          <cell r="Y618" t="str">
            <v>ok</v>
          </cell>
          <cell r="AA618">
            <v>1</v>
          </cell>
        </row>
        <row r="619">
          <cell r="C619">
            <v>1</v>
          </cell>
          <cell r="E619">
            <v>1</v>
          </cell>
          <cell r="G619">
            <v>1</v>
          </cell>
          <cell r="I619">
            <v>1</v>
          </cell>
          <cell r="K619">
            <v>1</v>
          </cell>
          <cell r="M619">
            <v>1</v>
          </cell>
          <cell r="Q619">
            <v>1</v>
          </cell>
          <cell r="T619" t="str">
            <v>HP</v>
          </cell>
          <cell r="W619" t="str">
            <v>GEN</v>
          </cell>
          <cell r="Y619" t="str">
            <v>ok</v>
          </cell>
          <cell r="AA619">
            <v>1</v>
          </cell>
        </row>
        <row r="620">
          <cell r="C620">
            <v>1</v>
          </cell>
          <cell r="E620">
            <v>1</v>
          </cell>
          <cell r="G620">
            <v>1</v>
          </cell>
          <cell r="I620">
            <v>1</v>
          </cell>
          <cell r="K620" t="str">
            <v/>
          </cell>
          <cell r="M620">
            <v>1</v>
          </cell>
          <cell r="Q620">
            <v>1</v>
          </cell>
          <cell r="T620" t="str">
            <v>HP</v>
          </cell>
          <cell r="W620" t="str">
            <v>GEN</v>
          </cell>
          <cell r="Y620" t="str">
            <v>ok</v>
          </cell>
          <cell r="AA620">
            <v>1</v>
          </cell>
        </row>
        <row r="621">
          <cell r="C621">
            <v>1</v>
          </cell>
          <cell r="E621">
            <v>1</v>
          </cell>
          <cell r="G621">
            <v>0.66666666666666663</v>
          </cell>
          <cell r="I621">
            <v>0.66666666666666663</v>
          </cell>
          <cell r="K621">
            <v>1</v>
          </cell>
          <cell r="M621">
            <v>0.66666666666666663</v>
          </cell>
          <cell r="Q621">
            <v>0.8</v>
          </cell>
          <cell r="T621" t="str">
            <v>HP</v>
          </cell>
          <cell r="W621" t="str">
            <v>GEN</v>
          </cell>
          <cell r="Y621" t="str">
            <v>ok</v>
          </cell>
          <cell r="AA621">
            <v>1</v>
          </cell>
        </row>
        <row r="622">
          <cell r="C622">
            <v>1</v>
          </cell>
          <cell r="E622">
            <v>0.33333333333333331</v>
          </cell>
          <cell r="G622">
            <v>0.33333333333333331</v>
          </cell>
          <cell r="I622">
            <v>1</v>
          </cell>
          <cell r="K622">
            <v>1</v>
          </cell>
          <cell r="M622">
            <v>1</v>
          </cell>
          <cell r="Q622">
            <v>0.8</v>
          </cell>
          <cell r="T622" t="str">
            <v>DS</v>
          </cell>
          <cell r="W622" t="str">
            <v>GEN</v>
          </cell>
          <cell r="Y622" t="str">
            <v>ok</v>
          </cell>
          <cell r="AA622">
            <v>1</v>
          </cell>
        </row>
        <row r="623">
          <cell r="C623">
            <v>1</v>
          </cell>
          <cell r="E623">
            <v>1</v>
          </cell>
          <cell r="G623">
            <v>0.66666666666666663</v>
          </cell>
          <cell r="I623">
            <v>1</v>
          </cell>
          <cell r="K623">
            <v>0.66666666666666663</v>
          </cell>
          <cell r="M623">
            <v>0.66666666666666663</v>
          </cell>
          <cell r="Q623">
            <v>0.85</v>
          </cell>
          <cell r="T623" t="str">
            <v>HP</v>
          </cell>
          <cell r="W623" t="str">
            <v>AV</v>
          </cell>
          <cell r="Y623" t="str">
            <v>ok</v>
          </cell>
          <cell r="AA623">
            <v>1</v>
          </cell>
        </row>
        <row r="624">
          <cell r="C624">
            <v>1</v>
          </cell>
          <cell r="E624">
            <v>1</v>
          </cell>
          <cell r="G624">
            <v>1</v>
          </cell>
          <cell r="I624">
            <v>1</v>
          </cell>
          <cell r="K624">
            <v>1</v>
          </cell>
          <cell r="M624">
            <v>1</v>
          </cell>
          <cell r="Q624">
            <v>1</v>
          </cell>
          <cell r="T624" t="str">
            <v>DS</v>
          </cell>
          <cell r="W624" t="str">
            <v>GEN</v>
          </cell>
          <cell r="Y624" t="str">
            <v>ok</v>
          </cell>
          <cell r="AA624">
            <v>1</v>
          </cell>
        </row>
        <row r="625">
          <cell r="C625">
            <v>1</v>
          </cell>
          <cell r="E625">
            <v>1</v>
          </cell>
          <cell r="G625">
            <v>1</v>
          </cell>
          <cell r="I625">
            <v>1</v>
          </cell>
          <cell r="K625">
            <v>1</v>
          </cell>
          <cell r="M625">
            <v>1</v>
          </cell>
          <cell r="Q625">
            <v>1</v>
          </cell>
          <cell r="T625" t="str">
            <v>DS</v>
          </cell>
          <cell r="W625" t="str">
            <v>GEN</v>
          </cell>
          <cell r="Y625" t="str">
            <v>ok</v>
          </cell>
          <cell r="AA625">
            <v>1</v>
          </cell>
        </row>
        <row r="626">
          <cell r="C626">
            <v>1</v>
          </cell>
          <cell r="E626">
            <v>1</v>
          </cell>
          <cell r="G626">
            <v>1</v>
          </cell>
          <cell r="I626">
            <v>1</v>
          </cell>
          <cell r="K626">
            <v>1</v>
          </cell>
          <cell r="M626">
            <v>1</v>
          </cell>
          <cell r="Q626">
            <v>1</v>
          </cell>
          <cell r="T626" t="str">
            <v>HP</v>
          </cell>
          <cell r="W626" t="str">
            <v>GEN</v>
          </cell>
          <cell r="Y626" t="str">
            <v>ok</v>
          </cell>
          <cell r="AA626">
            <v>1</v>
          </cell>
        </row>
        <row r="627">
          <cell r="C627">
            <v>1</v>
          </cell>
          <cell r="E627">
            <v>1</v>
          </cell>
          <cell r="G627">
            <v>1</v>
          </cell>
          <cell r="I627">
            <v>1</v>
          </cell>
          <cell r="K627">
            <v>1</v>
          </cell>
          <cell r="M627">
            <v>1</v>
          </cell>
          <cell r="Q627">
            <v>1</v>
          </cell>
          <cell r="T627" t="str">
            <v>HP</v>
          </cell>
          <cell r="W627" t="str">
            <v>GEN</v>
          </cell>
          <cell r="Y627" t="str">
            <v>ok</v>
          </cell>
          <cell r="AA627">
            <v>1</v>
          </cell>
        </row>
        <row r="628">
          <cell r="C628">
            <v>1</v>
          </cell>
          <cell r="E628">
            <v>1</v>
          </cell>
          <cell r="G628">
            <v>1</v>
          </cell>
          <cell r="I628">
            <v>1</v>
          </cell>
          <cell r="K628">
            <v>1</v>
          </cell>
          <cell r="M628">
            <v>1</v>
          </cell>
          <cell r="Q628">
            <v>1</v>
          </cell>
          <cell r="T628" t="str">
            <v>DS</v>
          </cell>
          <cell r="W628" t="str">
            <v>GEN</v>
          </cell>
          <cell r="Y628" t="str">
            <v>ok</v>
          </cell>
          <cell r="AA628">
            <v>1</v>
          </cell>
        </row>
        <row r="629">
          <cell r="C629">
            <v>0.66666666666666663</v>
          </cell>
          <cell r="E629">
            <v>1</v>
          </cell>
          <cell r="G629">
            <v>0.66666666666666663</v>
          </cell>
          <cell r="I629">
            <v>1</v>
          </cell>
          <cell r="K629">
            <v>1</v>
          </cell>
          <cell r="M629">
            <v>0.66666666666666663</v>
          </cell>
          <cell r="Q629">
            <v>0.86666666666666659</v>
          </cell>
          <cell r="T629" t="str">
            <v>HP</v>
          </cell>
          <cell r="W629" t="str">
            <v>AIR</v>
          </cell>
          <cell r="Y629" t="str">
            <v>ok</v>
          </cell>
          <cell r="AA629">
            <v>1</v>
          </cell>
        </row>
        <row r="630">
          <cell r="C630">
            <v>1</v>
          </cell>
          <cell r="E630">
            <v>1</v>
          </cell>
          <cell r="G630">
            <v>0.33333333333333331</v>
          </cell>
          <cell r="I630">
            <v>0.66666666666666663</v>
          </cell>
          <cell r="K630">
            <v>1</v>
          </cell>
          <cell r="M630">
            <v>0.66666666666666663</v>
          </cell>
          <cell r="Q630">
            <v>0.75</v>
          </cell>
          <cell r="T630" t="str">
            <v>DS</v>
          </cell>
          <cell r="W630" t="str">
            <v>GEN</v>
          </cell>
          <cell r="Y630" t="str">
            <v>ok</v>
          </cell>
          <cell r="AA630">
            <v>1</v>
          </cell>
        </row>
        <row r="631">
          <cell r="C631">
            <v>1</v>
          </cell>
          <cell r="E631">
            <v>1</v>
          </cell>
          <cell r="G631">
            <v>1</v>
          </cell>
          <cell r="I631">
            <v>1</v>
          </cell>
          <cell r="K631">
            <v>1</v>
          </cell>
          <cell r="M631">
            <v>1</v>
          </cell>
          <cell r="Q631">
            <v>1</v>
          </cell>
          <cell r="T631" t="str">
            <v>HP</v>
          </cell>
          <cell r="W631" t="str">
            <v>AIR</v>
          </cell>
          <cell r="Y631" t="str">
            <v>ok</v>
          </cell>
          <cell r="AA631">
            <v>1</v>
          </cell>
        </row>
        <row r="632">
          <cell r="C632">
            <v>1</v>
          </cell>
          <cell r="E632">
            <v>1</v>
          </cell>
          <cell r="G632">
            <v>1</v>
          </cell>
          <cell r="I632">
            <v>1</v>
          </cell>
          <cell r="K632">
            <v>1</v>
          </cell>
          <cell r="M632">
            <v>1</v>
          </cell>
          <cell r="Q632">
            <v>1</v>
          </cell>
          <cell r="T632" t="str">
            <v>DS</v>
          </cell>
          <cell r="W632" t="str">
            <v>GEN</v>
          </cell>
          <cell r="Y632" t="str">
            <v>ok</v>
          </cell>
          <cell r="AA632">
            <v>1</v>
          </cell>
        </row>
        <row r="633">
          <cell r="C633">
            <v>1</v>
          </cell>
          <cell r="E633">
            <v>1</v>
          </cell>
          <cell r="G633">
            <v>1</v>
          </cell>
          <cell r="I633">
            <v>1</v>
          </cell>
          <cell r="K633">
            <v>1</v>
          </cell>
          <cell r="M633">
            <v>1</v>
          </cell>
          <cell r="Q633">
            <v>1</v>
          </cell>
          <cell r="T633" t="str">
            <v>DS</v>
          </cell>
          <cell r="W633" t="str">
            <v>GEN</v>
          </cell>
          <cell r="Y633" t="str">
            <v>ok</v>
          </cell>
          <cell r="AA633">
            <v>1</v>
          </cell>
        </row>
        <row r="634">
          <cell r="C634">
            <v>1</v>
          </cell>
          <cell r="E634">
            <v>1</v>
          </cell>
          <cell r="G634">
            <v>1</v>
          </cell>
          <cell r="I634">
            <v>0.66666666666666663</v>
          </cell>
          <cell r="K634">
            <v>1</v>
          </cell>
          <cell r="M634">
            <v>1</v>
          </cell>
          <cell r="Q634">
            <v>0.9</v>
          </cell>
          <cell r="T634" t="str">
            <v>HP</v>
          </cell>
          <cell r="W634" t="str">
            <v>MS</v>
          </cell>
          <cell r="Y634" t="str">
            <v>ok</v>
          </cell>
          <cell r="AA634">
            <v>1</v>
          </cell>
        </row>
        <row r="635">
          <cell r="C635">
            <v>1</v>
          </cell>
          <cell r="E635">
            <v>1</v>
          </cell>
          <cell r="G635">
            <v>0.66666666666666663</v>
          </cell>
          <cell r="I635">
            <v>1</v>
          </cell>
          <cell r="K635">
            <v>1</v>
          </cell>
          <cell r="M635">
            <v>1</v>
          </cell>
          <cell r="Q635">
            <v>0.95</v>
          </cell>
          <cell r="T635" t="str">
            <v>DS</v>
          </cell>
          <cell r="W635" t="str">
            <v>GEN</v>
          </cell>
          <cell r="Y635" t="str">
            <v>ok</v>
          </cell>
          <cell r="AA635">
            <v>1</v>
          </cell>
        </row>
        <row r="636">
          <cell r="C636">
            <v>1</v>
          </cell>
          <cell r="E636">
            <v>1</v>
          </cell>
          <cell r="G636">
            <v>0.66666666666666663</v>
          </cell>
          <cell r="I636">
            <v>1</v>
          </cell>
          <cell r="K636">
            <v>1</v>
          </cell>
          <cell r="M636">
            <v>1</v>
          </cell>
          <cell r="Q636">
            <v>0.95</v>
          </cell>
          <cell r="T636" t="str">
            <v>DS</v>
          </cell>
          <cell r="W636" t="str">
            <v>GEN</v>
          </cell>
          <cell r="Y636" t="str">
            <v>ok</v>
          </cell>
          <cell r="AA636">
            <v>1</v>
          </cell>
        </row>
        <row r="637">
          <cell r="C637">
            <v>1</v>
          </cell>
          <cell r="E637">
            <v>1</v>
          </cell>
          <cell r="G637">
            <v>1</v>
          </cell>
          <cell r="I637">
            <v>1</v>
          </cell>
          <cell r="K637">
            <v>1</v>
          </cell>
          <cell r="M637">
            <v>1</v>
          </cell>
          <cell r="Q637">
            <v>1</v>
          </cell>
          <cell r="T637" t="str">
            <v>HP</v>
          </cell>
          <cell r="W637" t="str">
            <v>GEN</v>
          </cell>
          <cell r="Y637" t="str">
            <v>ok</v>
          </cell>
          <cell r="AA637">
            <v>1</v>
          </cell>
        </row>
        <row r="638">
          <cell r="C638">
            <v>1</v>
          </cell>
          <cell r="E638">
            <v>1</v>
          </cell>
          <cell r="G638">
            <v>1</v>
          </cell>
          <cell r="I638">
            <v>1</v>
          </cell>
          <cell r="K638">
            <v>1</v>
          </cell>
          <cell r="M638">
            <v>1</v>
          </cell>
          <cell r="Q638">
            <v>1</v>
          </cell>
          <cell r="T638" t="str">
            <v>HP</v>
          </cell>
          <cell r="W638" t="str">
            <v>GEN</v>
          </cell>
          <cell r="Y638" t="str">
            <v>ok</v>
          </cell>
          <cell r="AA638">
            <v>1</v>
          </cell>
        </row>
        <row r="639">
          <cell r="C639">
            <v>1</v>
          </cell>
          <cell r="E639">
            <v>0.66666666666666663</v>
          </cell>
          <cell r="G639">
            <v>0.33333333333333331</v>
          </cell>
          <cell r="I639">
            <v>0.33333333333333331</v>
          </cell>
          <cell r="K639">
            <v>0.33333333333333331</v>
          </cell>
          <cell r="M639">
            <v>1</v>
          </cell>
          <cell r="Q639">
            <v>0.55000000000000004</v>
          </cell>
          <cell r="T639" t="str">
            <v>DS</v>
          </cell>
          <cell r="W639" t="str">
            <v>GEN</v>
          </cell>
          <cell r="Y639" t="str">
            <v>ok</v>
          </cell>
          <cell r="AA639">
            <v>1</v>
          </cell>
        </row>
        <row r="640">
          <cell r="C640">
            <v>1</v>
          </cell>
          <cell r="E640">
            <v>1</v>
          </cell>
          <cell r="G640">
            <v>1</v>
          </cell>
          <cell r="I640">
            <v>1</v>
          </cell>
          <cell r="K640">
            <v>1</v>
          </cell>
          <cell r="M640">
            <v>1</v>
          </cell>
          <cell r="Q640">
            <v>1</v>
          </cell>
          <cell r="T640" t="str">
            <v>DS</v>
          </cell>
          <cell r="W640" t="str">
            <v>GEN</v>
          </cell>
          <cell r="Y640" t="str">
            <v>ok</v>
          </cell>
          <cell r="AA640">
            <v>1</v>
          </cell>
        </row>
        <row r="641">
          <cell r="C641">
            <v>1</v>
          </cell>
          <cell r="E641">
            <v>1</v>
          </cell>
          <cell r="G641">
            <v>0.66666666666666663</v>
          </cell>
          <cell r="I641">
            <v>1</v>
          </cell>
          <cell r="K641">
            <v>1</v>
          </cell>
          <cell r="M641">
            <v>1</v>
          </cell>
          <cell r="Q641">
            <v>0.95</v>
          </cell>
          <cell r="T641" t="str">
            <v>DS</v>
          </cell>
          <cell r="W641" t="str">
            <v>GEN</v>
          </cell>
          <cell r="Y641" t="str">
            <v>ok</v>
          </cell>
          <cell r="AA641">
            <v>1</v>
          </cell>
        </row>
        <row r="642">
          <cell r="C642" t="str">
            <v/>
          </cell>
          <cell r="E642" t="str">
            <v/>
          </cell>
          <cell r="G642" t="str">
            <v/>
          </cell>
          <cell r="I642">
            <v>0.33333333333333331</v>
          </cell>
          <cell r="K642" t="str">
            <v/>
          </cell>
          <cell r="M642" t="str">
            <v/>
          </cell>
          <cell r="Q642">
            <v>0.33333333333333331</v>
          </cell>
          <cell r="T642" t="str">
            <v>DS</v>
          </cell>
          <cell r="W642" t="str">
            <v>GEN</v>
          </cell>
          <cell r="Y642" t="str">
            <v>ok</v>
          </cell>
          <cell r="AA642">
            <v>1</v>
          </cell>
        </row>
        <row r="643">
          <cell r="C643">
            <v>1</v>
          </cell>
          <cell r="E643">
            <v>1</v>
          </cell>
          <cell r="G643">
            <v>1</v>
          </cell>
          <cell r="I643">
            <v>1</v>
          </cell>
          <cell r="K643">
            <v>1</v>
          </cell>
          <cell r="M643">
            <v>1</v>
          </cell>
          <cell r="Q643">
            <v>1</v>
          </cell>
          <cell r="T643" t="str">
            <v>DS</v>
          </cell>
          <cell r="W643" t="str">
            <v>GEN</v>
          </cell>
          <cell r="Y643" t="str">
            <v>ok</v>
          </cell>
          <cell r="AA643">
            <v>1</v>
          </cell>
        </row>
        <row r="644">
          <cell r="C644">
            <v>1</v>
          </cell>
          <cell r="E644">
            <v>1</v>
          </cell>
          <cell r="G644">
            <v>1</v>
          </cell>
          <cell r="I644">
            <v>1</v>
          </cell>
          <cell r="K644">
            <v>1</v>
          </cell>
          <cell r="M644">
            <v>1</v>
          </cell>
          <cell r="Q644">
            <v>1</v>
          </cell>
          <cell r="T644" t="str">
            <v>DS</v>
          </cell>
          <cell r="W644" t="str">
            <v>GEN</v>
          </cell>
          <cell r="Y644" t="str">
            <v>ok</v>
          </cell>
          <cell r="AA644">
            <v>1</v>
          </cell>
        </row>
        <row r="645">
          <cell r="C645">
            <v>1</v>
          </cell>
          <cell r="E645">
            <v>1</v>
          </cell>
          <cell r="G645">
            <v>1</v>
          </cell>
          <cell r="I645">
            <v>1</v>
          </cell>
          <cell r="K645">
            <v>1</v>
          </cell>
          <cell r="M645">
            <v>1</v>
          </cell>
          <cell r="Q645">
            <v>1</v>
          </cell>
          <cell r="T645" t="str">
            <v>DS</v>
          </cell>
          <cell r="W645" t="str">
            <v>GEN</v>
          </cell>
          <cell r="Y645" t="str">
            <v>ok</v>
          </cell>
          <cell r="AA645">
            <v>1</v>
          </cell>
        </row>
        <row r="646">
          <cell r="C646">
            <v>1</v>
          </cell>
          <cell r="E646">
            <v>1</v>
          </cell>
          <cell r="G646">
            <v>1</v>
          </cell>
          <cell r="I646">
            <v>1</v>
          </cell>
          <cell r="K646">
            <v>1</v>
          </cell>
          <cell r="M646">
            <v>1</v>
          </cell>
          <cell r="Q646">
            <v>1</v>
          </cell>
          <cell r="T646" t="str">
            <v>HP</v>
          </cell>
          <cell r="W646" t="str">
            <v>AV</v>
          </cell>
          <cell r="Y646" t="str">
            <v>ok</v>
          </cell>
          <cell r="AA646">
            <v>1</v>
          </cell>
        </row>
        <row r="647">
          <cell r="C647">
            <v>1</v>
          </cell>
          <cell r="E647">
            <v>1</v>
          </cell>
          <cell r="G647">
            <v>1</v>
          </cell>
          <cell r="I647">
            <v>1</v>
          </cell>
          <cell r="K647">
            <v>1</v>
          </cell>
          <cell r="M647">
            <v>1</v>
          </cell>
          <cell r="Q647">
            <v>1</v>
          </cell>
          <cell r="T647" t="str">
            <v>DS</v>
          </cell>
          <cell r="W647" t="str">
            <v>GEN</v>
          </cell>
          <cell r="Y647" t="str">
            <v>ok</v>
          </cell>
          <cell r="AA647">
            <v>1</v>
          </cell>
        </row>
        <row r="648">
          <cell r="C648" t="str">
            <v/>
          </cell>
          <cell r="E648">
            <v>1</v>
          </cell>
          <cell r="G648">
            <v>1</v>
          </cell>
          <cell r="I648">
            <v>1</v>
          </cell>
          <cell r="K648" t="str">
            <v/>
          </cell>
          <cell r="M648" t="str">
            <v/>
          </cell>
          <cell r="Q648">
            <v>1</v>
          </cell>
          <cell r="T648" t="str">
            <v>HP</v>
          </cell>
          <cell r="W648" t="str">
            <v>MS</v>
          </cell>
          <cell r="Y648" t="str">
            <v>ok</v>
          </cell>
          <cell r="AA648">
            <v>1</v>
          </cell>
        </row>
        <row r="649">
          <cell r="C649">
            <v>1</v>
          </cell>
          <cell r="E649">
            <v>1</v>
          </cell>
          <cell r="G649">
            <v>1</v>
          </cell>
          <cell r="I649">
            <v>1</v>
          </cell>
          <cell r="K649">
            <v>1</v>
          </cell>
          <cell r="M649">
            <v>1</v>
          </cell>
          <cell r="Q649">
            <v>1</v>
          </cell>
          <cell r="T649" t="str">
            <v>DS</v>
          </cell>
          <cell r="W649" t="str">
            <v>GEN</v>
          </cell>
          <cell r="Y649" t="str">
            <v>ok</v>
          </cell>
          <cell r="AA649">
            <v>1</v>
          </cell>
        </row>
        <row r="650">
          <cell r="C650">
            <v>1</v>
          </cell>
          <cell r="E650">
            <v>1</v>
          </cell>
          <cell r="G650">
            <v>1</v>
          </cell>
          <cell r="I650">
            <v>1</v>
          </cell>
          <cell r="K650">
            <v>1</v>
          </cell>
          <cell r="M650">
            <v>1</v>
          </cell>
          <cell r="Q650">
            <v>1</v>
          </cell>
          <cell r="T650" t="str">
            <v>DS</v>
          </cell>
          <cell r="W650" t="str">
            <v>GEN</v>
          </cell>
          <cell r="Y650" t="str">
            <v>ok</v>
          </cell>
          <cell r="AA650">
            <v>1</v>
          </cell>
        </row>
        <row r="651">
          <cell r="C651">
            <v>0.33333333333333331</v>
          </cell>
          <cell r="E651">
            <v>0.33333333333333331</v>
          </cell>
          <cell r="G651">
            <v>0.33333333333333331</v>
          </cell>
          <cell r="I651">
            <v>1</v>
          </cell>
          <cell r="K651">
            <v>1</v>
          </cell>
          <cell r="M651">
            <v>0.33333333333333331</v>
          </cell>
          <cell r="Q651">
            <v>0.6333333333333333</v>
          </cell>
          <cell r="T651" t="str">
            <v>HP</v>
          </cell>
          <cell r="W651" t="str">
            <v>AIR</v>
          </cell>
          <cell r="Y651" t="str">
            <v>ok</v>
          </cell>
          <cell r="AA651">
            <v>1</v>
          </cell>
        </row>
        <row r="652">
          <cell r="C652">
            <v>1</v>
          </cell>
          <cell r="E652">
            <v>1</v>
          </cell>
          <cell r="G652">
            <v>1</v>
          </cell>
          <cell r="I652">
            <v>1</v>
          </cell>
          <cell r="K652">
            <v>1</v>
          </cell>
          <cell r="M652">
            <v>1</v>
          </cell>
          <cell r="Q652">
            <v>1</v>
          </cell>
          <cell r="T652" t="str">
            <v>HP</v>
          </cell>
          <cell r="W652" t="str">
            <v>GEN</v>
          </cell>
          <cell r="Y652" t="str">
            <v>ok</v>
          </cell>
          <cell r="AA652">
            <v>1</v>
          </cell>
        </row>
        <row r="653">
          <cell r="C653">
            <v>1</v>
          </cell>
          <cell r="E653">
            <v>1</v>
          </cell>
          <cell r="G653">
            <v>1</v>
          </cell>
          <cell r="I653">
            <v>1</v>
          </cell>
          <cell r="K653">
            <v>1</v>
          </cell>
          <cell r="M653">
            <v>1</v>
          </cell>
          <cell r="Q653">
            <v>1</v>
          </cell>
          <cell r="T653" t="str">
            <v>HP</v>
          </cell>
          <cell r="W653" t="str">
            <v>AIR</v>
          </cell>
          <cell r="Y653" t="str">
            <v>ok</v>
          </cell>
          <cell r="AA653">
            <v>1</v>
          </cell>
        </row>
        <row r="654">
          <cell r="C654">
            <v>1</v>
          </cell>
          <cell r="E654">
            <v>1</v>
          </cell>
          <cell r="G654">
            <v>1</v>
          </cell>
          <cell r="I654">
            <v>1</v>
          </cell>
          <cell r="K654" t="str">
            <v/>
          </cell>
          <cell r="M654">
            <v>1</v>
          </cell>
          <cell r="Q654">
            <v>1</v>
          </cell>
          <cell r="T654" t="str">
            <v>DS</v>
          </cell>
          <cell r="W654" t="str">
            <v>GEN</v>
          </cell>
          <cell r="Y654" t="str">
            <v>ok</v>
          </cell>
          <cell r="AA654">
            <v>1</v>
          </cell>
        </row>
        <row r="655">
          <cell r="C655">
            <v>1</v>
          </cell>
          <cell r="E655">
            <v>1</v>
          </cell>
          <cell r="G655">
            <v>1</v>
          </cell>
          <cell r="I655">
            <v>1</v>
          </cell>
          <cell r="K655">
            <v>1</v>
          </cell>
          <cell r="M655">
            <v>1</v>
          </cell>
          <cell r="Q655">
            <v>1</v>
          </cell>
          <cell r="T655" t="str">
            <v>HP</v>
          </cell>
          <cell r="W655" t="str">
            <v>AV</v>
          </cell>
          <cell r="Y655" t="str">
            <v>ok</v>
          </cell>
          <cell r="AA655">
            <v>1</v>
          </cell>
        </row>
        <row r="656">
          <cell r="C656">
            <v>1</v>
          </cell>
          <cell r="E656">
            <v>1</v>
          </cell>
          <cell r="G656" t="str">
            <v/>
          </cell>
          <cell r="I656">
            <v>1</v>
          </cell>
          <cell r="K656" t="str">
            <v/>
          </cell>
          <cell r="M656">
            <v>1</v>
          </cell>
          <cell r="Q656">
            <v>1</v>
          </cell>
          <cell r="T656" t="str">
            <v>DS</v>
          </cell>
          <cell r="W656" t="str">
            <v>GEN</v>
          </cell>
          <cell r="Y656" t="str">
            <v>ok</v>
          </cell>
          <cell r="AA656">
            <v>1</v>
          </cell>
        </row>
        <row r="657">
          <cell r="C657">
            <v>1</v>
          </cell>
          <cell r="E657">
            <v>1</v>
          </cell>
          <cell r="G657" t="str">
            <v/>
          </cell>
          <cell r="I657" t="str">
            <v/>
          </cell>
          <cell r="K657" t="str">
            <v/>
          </cell>
          <cell r="M657" t="str">
            <v/>
          </cell>
          <cell r="Q657">
            <v>1</v>
          </cell>
          <cell r="T657" t="str">
            <v>DS</v>
          </cell>
          <cell r="W657" t="str">
            <v>GEN</v>
          </cell>
          <cell r="Y657" t="str">
            <v>ok</v>
          </cell>
          <cell r="AA657">
            <v>1</v>
          </cell>
        </row>
        <row r="658">
          <cell r="C658">
            <v>1</v>
          </cell>
          <cell r="E658">
            <v>1</v>
          </cell>
          <cell r="G658">
            <v>1</v>
          </cell>
          <cell r="I658">
            <v>1</v>
          </cell>
          <cell r="K658">
            <v>1</v>
          </cell>
          <cell r="M658">
            <v>1</v>
          </cell>
          <cell r="Q658">
            <v>1</v>
          </cell>
          <cell r="T658" t="str">
            <v>DS</v>
          </cell>
          <cell r="W658" t="str">
            <v>GEN</v>
          </cell>
          <cell r="Y658" t="str">
            <v>ok</v>
          </cell>
          <cell r="AA658">
            <v>1</v>
          </cell>
        </row>
        <row r="659">
          <cell r="C659">
            <v>1</v>
          </cell>
          <cell r="E659">
            <v>1</v>
          </cell>
          <cell r="G659">
            <v>0.66666666666666663</v>
          </cell>
          <cell r="I659">
            <v>1</v>
          </cell>
          <cell r="K659">
            <v>1</v>
          </cell>
          <cell r="M659">
            <v>0.66666666666666663</v>
          </cell>
          <cell r="Q659">
            <v>0.9</v>
          </cell>
          <cell r="T659" t="str">
            <v>HP</v>
          </cell>
          <cell r="W659" t="str">
            <v>AV</v>
          </cell>
          <cell r="Y659" t="str">
            <v>ok</v>
          </cell>
          <cell r="AA659">
            <v>1</v>
          </cell>
        </row>
        <row r="660">
          <cell r="C660">
            <v>0.66666666666666663</v>
          </cell>
          <cell r="E660">
            <v>1</v>
          </cell>
          <cell r="G660">
            <v>1</v>
          </cell>
          <cell r="I660">
            <v>1</v>
          </cell>
          <cell r="K660">
            <v>1</v>
          </cell>
          <cell r="M660">
            <v>1</v>
          </cell>
          <cell r="Q660">
            <v>0.96666666666666656</v>
          </cell>
          <cell r="T660" t="str">
            <v>HP</v>
          </cell>
          <cell r="W660" t="str">
            <v>MS</v>
          </cell>
          <cell r="Y660" t="str">
            <v>ok</v>
          </cell>
          <cell r="AA660">
            <v>1</v>
          </cell>
        </row>
        <row r="661">
          <cell r="C661">
            <v>1</v>
          </cell>
          <cell r="E661">
            <v>1</v>
          </cell>
          <cell r="G661">
            <v>1</v>
          </cell>
          <cell r="I661">
            <v>1</v>
          </cell>
          <cell r="K661">
            <v>1</v>
          </cell>
          <cell r="M661">
            <v>1</v>
          </cell>
          <cell r="Q661">
            <v>1</v>
          </cell>
          <cell r="T661" t="str">
            <v>DS</v>
          </cell>
          <cell r="W661" t="str">
            <v>GEN</v>
          </cell>
          <cell r="Y661" t="str">
            <v>ok</v>
          </cell>
          <cell r="AA661">
            <v>1</v>
          </cell>
        </row>
        <row r="662">
          <cell r="C662">
            <v>1</v>
          </cell>
          <cell r="E662">
            <v>1</v>
          </cell>
          <cell r="G662">
            <v>1</v>
          </cell>
          <cell r="I662">
            <v>1</v>
          </cell>
          <cell r="K662">
            <v>1</v>
          </cell>
          <cell r="M662">
            <v>1</v>
          </cell>
          <cell r="Q662">
            <v>1</v>
          </cell>
          <cell r="T662" t="str">
            <v>DS</v>
          </cell>
          <cell r="W662" t="str">
            <v>GEN</v>
          </cell>
          <cell r="Y662" t="str">
            <v>ok</v>
          </cell>
          <cell r="AA662">
            <v>1</v>
          </cell>
        </row>
        <row r="663">
          <cell r="C663">
            <v>0.66666666666666663</v>
          </cell>
          <cell r="E663">
            <v>1</v>
          </cell>
          <cell r="G663">
            <v>1</v>
          </cell>
          <cell r="I663">
            <v>1</v>
          </cell>
          <cell r="K663">
            <v>1</v>
          </cell>
          <cell r="M663">
            <v>1</v>
          </cell>
          <cell r="Q663">
            <v>0.96666666666666656</v>
          </cell>
          <cell r="T663" t="str">
            <v>DS</v>
          </cell>
          <cell r="W663" t="str">
            <v>GEN</v>
          </cell>
          <cell r="Y663" t="str">
            <v>ok</v>
          </cell>
          <cell r="AA663">
            <v>1</v>
          </cell>
        </row>
        <row r="664">
          <cell r="C664">
            <v>1</v>
          </cell>
          <cell r="E664">
            <v>1</v>
          </cell>
          <cell r="G664">
            <v>0.66666666666666663</v>
          </cell>
          <cell r="I664">
            <v>1</v>
          </cell>
          <cell r="K664">
            <v>1</v>
          </cell>
          <cell r="M664">
            <v>1</v>
          </cell>
          <cell r="Q664">
            <v>0.95</v>
          </cell>
          <cell r="T664" t="str">
            <v>HP</v>
          </cell>
          <cell r="W664" t="str">
            <v>AIR</v>
          </cell>
          <cell r="Y664" t="str">
            <v>ok</v>
          </cell>
          <cell r="AA664">
            <v>1</v>
          </cell>
        </row>
        <row r="665">
          <cell r="C665">
            <v>1</v>
          </cell>
          <cell r="E665">
            <v>1</v>
          </cell>
          <cell r="G665" t="str">
            <v/>
          </cell>
          <cell r="I665">
            <v>1</v>
          </cell>
          <cell r="K665">
            <v>1</v>
          </cell>
          <cell r="M665">
            <v>1</v>
          </cell>
          <cell r="Q665">
            <v>1</v>
          </cell>
          <cell r="T665" t="str">
            <v>HP</v>
          </cell>
          <cell r="W665" t="str">
            <v>AV</v>
          </cell>
          <cell r="Y665" t="str">
            <v>ok</v>
          </cell>
          <cell r="AA665">
            <v>1</v>
          </cell>
        </row>
        <row r="666">
          <cell r="C666">
            <v>1</v>
          </cell>
          <cell r="E666">
            <v>1</v>
          </cell>
          <cell r="G666">
            <v>1</v>
          </cell>
          <cell r="I666">
            <v>1</v>
          </cell>
          <cell r="K666">
            <v>1</v>
          </cell>
          <cell r="M666">
            <v>1</v>
          </cell>
          <cell r="Q666">
            <v>1</v>
          </cell>
          <cell r="T666" t="str">
            <v>DS</v>
          </cell>
          <cell r="W666" t="str">
            <v>GEN</v>
          </cell>
          <cell r="Y666" t="str">
            <v>ok</v>
          </cell>
          <cell r="AA666">
            <v>1</v>
          </cell>
        </row>
        <row r="667">
          <cell r="C667">
            <v>1</v>
          </cell>
          <cell r="E667">
            <v>1</v>
          </cell>
          <cell r="G667">
            <v>1</v>
          </cell>
          <cell r="I667">
            <v>1</v>
          </cell>
          <cell r="K667">
            <v>1</v>
          </cell>
          <cell r="M667">
            <v>1</v>
          </cell>
          <cell r="Q667">
            <v>1</v>
          </cell>
          <cell r="T667" t="str">
            <v>DS</v>
          </cell>
          <cell r="W667" t="str">
            <v>GEN</v>
          </cell>
          <cell r="Y667" t="str">
            <v>ok</v>
          </cell>
          <cell r="AA667">
            <v>1</v>
          </cell>
        </row>
        <row r="668">
          <cell r="C668">
            <v>1</v>
          </cell>
          <cell r="E668">
            <v>1</v>
          </cell>
          <cell r="G668">
            <v>1</v>
          </cell>
          <cell r="I668">
            <v>1</v>
          </cell>
          <cell r="K668">
            <v>1</v>
          </cell>
          <cell r="M668">
            <v>1</v>
          </cell>
          <cell r="Q668">
            <v>1</v>
          </cell>
          <cell r="T668" t="str">
            <v>HP</v>
          </cell>
          <cell r="W668" t="str">
            <v>GEN</v>
          </cell>
          <cell r="Y668" t="str">
            <v>ok</v>
          </cell>
          <cell r="AA668">
            <v>1</v>
          </cell>
        </row>
        <row r="669">
          <cell r="C669">
            <v>1</v>
          </cell>
          <cell r="E669">
            <v>1</v>
          </cell>
          <cell r="G669">
            <v>1</v>
          </cell>
          <cell r="I669">
            <v>1</v>
          </cell>
          <cell r="K669">
            <v>1</v>
          </cell>
          <cell r="M669">
            <v>1</v>
          </cell>
          <cell r="Q669">
            <v>1</v>
          </cell>
          <cell r="T669" t="str">
            <v>HP</v>
          </cell>
          <cell r="W669" t="str">
            <v>AIR</v>
          </cell>
          <cell r="Y669" t="str">
            <v>ok</v>
          </cell>
          <cell r="AA669">
            <v>1</v>
          </cell>
        </row>
        <row r="670">
          <cell r="C670">
            <v>1</v>
          </cell>
          <cell r="E670">
            <v>1</v>
          </cell>
          <cell r="G670">
            <v>1</v>
          </cell>
          <cell r="I670">
            <v>1</v>
          </cell>
          <cell r="K670">
            <v>1</v>
          </cell>
          <cell r="M670">
            <v>1</v>
          </cell>
          <cell r="Q670">
            <v>1</v>
          </cell>
          <cell r="T670" t="str">
            <v>HP</v>
          </cell>
          <cell r="W670" t="str">
            <v>AIR</v>
          </cell>
          <cell r="Y670" t="str">
            <v>ok</v>
          </cell>
          <cell r="AA670">
            <v>1</v>
          </cell>
        </row>
        <row r="671">
          <cell r="C671" t="str">
            <v/>
          </cell>
          <cell r="E671" t="str">
            <v/>
          </cell>
          <cell r="G671" t="str">
            <v/>
          </cell>
          <cell r="I671">
            <v>0.33333333333333331</v>
          </cell>
          <cell r="K671" t="str">
            <v/>
          </cell>
          <cell r="M671" t="str">
            <v/>
          </cell>
          <cell r="Q671">
            <v>0.33333333333333331</v>
          </cell>
          <cell r="T671" t="str">
            <v>DS</v>
          </cell>
          <cell r="W671" t="str">
            <v>GEN</v>
          </cell>
          <cell r="Y671" t="str">
            <v>ok</v>
          </cell>
          <cell r="AA671">
            <v>1</v>
          </cell>
        </row>
        <row r="672">
          <cell r="C672">
            <v>1</v>
          </cell>
          <cell r="E672">
            <v>1</v>
          </cell>
          <cell r="G672">
            <v>1</v>
          </cell>
          <cell r="I672">
            <v>1</v>
          </cell>
          <cell r="K672">
            <v>1</v>
          </cell>
          <cell r="M672">
            <v>1</v>
          </cell>
          <cell r="Q672">
            <v>1</v>
          </cell>
          <cell r="T672" t="str">
            <v>HP</v>
          </cell>
          <cell r="W672" t="str">
            <v>GEN</v>
          </cell>
          <cell r="Y672" t="str">
            <v>ok</v>
          </cell>
          <cell r="AA672">
            <v>1</v>
          </cell>
        </row>
        <row r="673">
          <cell r="C673">
            <v>1</v>
          </cell>
          <cell r="E673">
            <v>1</v>
          </cell>
          <cell r="G673">
            <v>1</v>
          </cell>
          <cell r="I673">
            <v>1</v>
          </cell>
          <cell r="K673">
            <v>1</v>
          </cell>
          <cell r="M673">
            <v>1</v>
          </cell>
          <cell r="Q673">
            <v>1</v>
          </cell>
          <cell r="T673" t="str">
            <v>DS</v>
          </cell>
          <cell r="W673" t="str">
            <v>GEN</v>
          </cell>
          <cell r="Y673" t="str">
            <v>ok</v>
          </cell>
          <cell r="AA673">
            <v>1</v>
          </cell>
        </row>
        <row r="674">
          <cell r="C674">
            <v>1</v>
          </cell>
          <cell r="E674">
            <v>1</v>
          </cell>
          <cell r="G674">
            <v>1</v>
          </cell>
          <cell r="I674">
            <v>1</v>
          </cell>
          <cell r="K674">
            <v>1</v>
          </cell>
          <cell r="M674">
            <v>1</v>
          </cell>
          <cell r="Q674">
            <v>1</v>
          </cell>
          <cell r="T674" t="str">
            <v>DS</v>
          </cell>
          <cell r="W674" t="str">
            <v>GEN</v>
          </cell>
          <cell r="Y674" t="str">
            <v>ok</v>
          </cell>
          <cell r="AA674">
            <v>1</v>
          </cell>
        </row>
        <row r="675">
          <cell r="C675">
            <v>1</v>
          </cell>
          <cell r="E675">
            <v>1</v>
          </cell>
          <cell r="G675">
            <v>1</v>
          </cell>
          <cell r="I675">
            <v>1</v>
          </cell>
          <cell r="K675">
            <v>1</v>
          </cell>
          <cell r="M675">
            <v>1</v>
          </cell>
          <cell r="Q675">
            <v>1</v>
          </cell>
          <cell r="T675" t="str">
            <v>HP</v>
          </cell>
          <cell r="W675" t="str">
            <v>AIR</v>
          </cell>
          <cell r="Y675" t="str">
            <v>ok</v>
          </cell>
          <cell r="AA675">
            <v>1</v>
          </cell>
        </row>
        <row r="676">
          <cell r="C676">
            <v>1</v>
          </cell>
          <cell r="E676">
            <v>1</v>
          </cell>
          <cell r="G676">
            <v>0.66666666666666663</v>
          </cell>
          <cell r="I676">
            <v>1</v>
          </cell>
          <cell r="K676">
            <v>1</v>
          </cell>
          <cell r="M676">
            <v>1</v>
          </cell>
          <cell r="Q676">
            <v>0.95</v>
          </cell>
          <cell r="T676" t="str">
            <v>DS</v>
          </cell>
          <cell r="W676" t="str">
            <v>GEN</v>
          </cell>
          <cell r="Y676" t="str">
            <v>ok</v>
          </cell>
          <cell r="AA676">
            <v>1</v>
          </cell>
        </row>
        <row r="677">
          <cell r="C677">
            <v>0.66666666666666663</v>
          </cell>
          <cell r="E677">
            <v>0.66666666666666663</v>
          </cell>
          <cell r="G677">
            <v>0.66666666666666663</v>
          </cell>
          <cell r="I677">
            <v>1</v>
          </cell>
          <cell r="K677">
            <v>1</v>
          </cell>
          <cell r="M677">
            <v>0.66666666666666663</v>
          </cell>
          <cell r="Q677">
            <v>0.81666666666666654</v>
          </cell>
          <cell r="T677" t="str">
            <v>DS</v>
          </cell>
          <cell r="W677" t="str">
            <v>GEN</v>
          </cell>
          <cell r="Y677" t="str">
            <v>ok</v>
          </cell>
          <cell r="AA677">
            <v>1</v>
          </cell>
        </row>
        <row r="678">
          <cell r="C678">
            <v>1</v>
          </cell>
          <cell r="E678">
            <v>1</v>
          </cell>
          <cell r="G678">
            <v>1</v>
          </cell>
          <cell r="I678">
            <v>1</v>
          </cell>
          <cell r="K678">
            <v>1</v>
          </cell>
          <cell r="M678">
            <v>1</v>
          </cell>
          <cell r="Q678">
            <v>1</v>
          </cell>
          <cell r="T678" t="str">
            <v>DS</v>
          </cell>
          <cell r="W678" t="str">
            <v>XFC</v>
          </cell>
          <cell r="Y678" t="str">
            <v>ok</v>
          </cell>
          <cell r="AA678">
            <v>1</v>
          </cell>
        </row>
        <row r="679">
          <cell r="C679">
            <v>1</v>
          </cell>
          <cell r="E679">
            <v>0.66666666666666663</v>
          </cell>
          <cell r="G679">
            <v>0.66666666666666663</v>
          </cell>
          <cell r="I679">
            <v>0.33333333333333331</v>
          </cell>
          <cell r="K679">
            <v>1</v>
          </cell>
          <cell r="M679">
            <v>0.66666666666666663</v>
          </cell>
          <cell r="Q679">
            <v>0.65</v>
          </cell>
          <cell r="T679" t="str">
            <v>DS</v>
          </cell>
          <cell r="W679" t="str">
            <v>GEN</v>
          </cell>
          <cell r="Y679" t="str">
            <v>ok</v>
          </cell>
          <cell r="AA679">
            <v>1</v>
          </cell>
        </row>
        <row r="680">
          <cell r="C680">
            <v>0.66666666666666663</v>
          </cell>
          <cell r="E680">
            <v>0.66666666666666663</v>
          </cell>
          <cell r="G680">
            <v>0.66666666666666663</v>
          </cell>
          <cell r="I680">
            <v>1</v>
          </cell>
          <cell r="K680">
            <v>1</v>
          </cell>
          <cell r="M680">
            <v>1</v>
          </cell>
          <cell r="Q680">
            <v>0.86666666666666659</v>
          </cell>
          <cell r="T680" t="str">
            <v>DS</v>
          </cell>
          <cell r="W680" t="str">
            <v>GEN</v>
          </cell>
          <cell r="Y680" t="str">
            <v>ok</v>
          </cell>
          <cell r="AA680">
            <v>1</v>
          </cell>
        </row>
        <row r="681">
          <cell r="C681">
            <v>1</v>
          </cell>
          <cell r="E681">
            <v>1</v>
          </cell>
          <cell r="G681">
            <v>1</v>
          </cell>
          <cell r="I681">
            <v>1</v>
          </cell>
          <cell r="K681">
            <v>1</v>
          </cell>
          <cell r="M681">
            <v>1</v>
          </cell>
          <cell r="Q681">
            <v>1</v>
          </cell>
          <cell r="T681" t="str">
            <v>DS</v>
          </cell>
          <cell r="W681" t="str">
            <v>GEN</v>
          </cell>
          <cell r="Y681" t="str">
            <v>ok</v>
          </cell>
          <cell r="AA681">
            <v>1</v>
          </cell>
        </row>
        <row r="682">
          <cell r="C682">
            <v>1</v>
          </cell>
          <cell r="E682">
            <v>1</v>
          </cell>
          <cell r="G682">
            <v>1</v>
          </cell>
          <cell r="I682">
            <v>1</v>
          </cell>
          <cell r="K682">
            <v>1</v>
          </cell>
          <cell r="M682">
            <v>1</v>
          </cell>
          <cell r="Q682">
            <v>1</v>
          </cell>
          <cell r="T682" t="str">
            <v>DS</v>
          </cell>
          <cell r="W682" t="str">
            <v>GEN</v>
          </cell>
          <cell r="Y682" t="str">
            <v>ok</v>
          </cell>
          <cell r="AA682">
            <v>1</v>
          </cell>
        </row>
        <row r="683">
          <cell r="C683">
            <v>1</v>
          </cell>
          <cell r="E683">
            <v>1</v>
          </cell>
          <cell r="G683">
            <v>1</v>
          </cell>
          <cell r="I683">
            <v>1</v>
          </cell>
          <cell r="K683">
            <v>1</v>
          </cell>
          <cell r="M683">
            <v>1</v>
          </cell>
          <cell r="Q683">
            <v>1</v>
          </cell>
          <cell r="T683" t="str">
            <v>DS</v>
          </cell>
          <cell r="W683" t="str">
            <v>GEN</v>
          </cell>
          <cell r="Y683" t="str">
            <v>ok</v>
          </cell>
          <cell r="AA683">
            <v>1</v>
          </cell>
        </row>
        <row r="684">
          <cell r="C684">
            <v>1</v>
          </cell>
          <cell r="E684">
            <v>0.66666666666666663</v>
          </cell>
          <cell r="G684">
            <v>0.66666666666666663</v>
          </cell>
          <cell r="I684">
            <v>1</v>
          </cell>
          <cell r="K684">
            <v>1</v>
          </cell>
          <cell r="M684">
            <v>1</v>
          </cell>
          <cell r="Q684">
            <v>0.9</v>
          </cell>
          <cell r="T684" t="str">
            <v>HP</v>
          </cell>
          <cell r="W684" t="str">
            <v>GEN</v>
          </cell>
          <cell r="Y684" t="str">
            <v>ok</v>
          </cell>
          <cell r="AA684">
            <v>1</v>
          </cell>
        </row>
        <row r="685">
          <cell r="C685">
            <v>1</v>
          </cell>
          <cell r="E685">
            <v>1</v>
          </cell>
          <cell r="G685">
            <v>0.66666666666666663</v>
          </cell>
          <cell r="I685">
            <v>1</v>
          </cell>
          <cell r="K685">
            <v>1</v>
          </cell>
          <cell r="M685">
            <v>1</v>
          </cell>
          <cell r="Q685">
            <v>0.95</v>
          </cell>
          <cell r="T685" t="str">
            <v>DS</v>
          </cell>
          <cell r="W685" t="str">
            <v>GEN</v>
          </cell>
          <cell r="Y685" t="str">
            <v>ok</v>
          </cell>
          <cell r="AA685">
            <v>1</v>
          </cell>
        </row>
        <row r="686">
          <cell r="C686">
            <v>1</v>
          </cell>
          <cell r="E686">
            <v>1</v>
          </cell>
          <cell r="G686">
            <v>1</v>
          </cell>
          <cell r="I686">
            <v>1</v>
          </cell>
          <cell r="K686">
            <v>0.66666666666666663</v>
          </cell>
          <cell r="M686">
            <v>1</v>
          </cell>
          <cell r="Q686">
            <v>0.95</v>
          </cell>
          <cell r="T686" t="str">
            <v>DS</v>
          </cell>
          <cell r="W686" t="str">
            <v>GEN</v>
          </cell>
          <cell r="Y686" t="str">
            <v>ok</v>
          </cell>
          <cell r="AA686">
            <v>1</v>
          </cell>
        </row>
        <row r="687">
          <cell r="C687">
            <v>1</v>
          </cell>
          <cell r="E687">
            <v>1</v>
          </cell>
          <cell r="G687">
            <v>1</v>
          </cell>
          <cell r="I687">
            <v>1</v>
          </cell>
          <cell r="K687">
            <v>1</v>
          </cell>
          <cell r="M687">
            <v>1</v>
          </cell>
          <cell r="Q687">
            <v>1</v>
          </cell>
          <cell r="T687" t="str">
            <v>DS</v>
          </cell>
          <cell r="W687" t="str">
            <v>GEN</v>
          </cell>
          <cell r="Y687" t="str">
            <v>ok</v>
          </cell>
          <cell r="AA687">
            <v>1</v>
          </cell>
        </row>
        <row r="688">
          <cell r="C688">
            <v>0.66666666666666663</v>
          </cell>
          <cell r="E688">
            <v>1</v>
          </cell>
          <cell r="G688">
            <v>0.66666666666666663</v>
          </cell>
          <cell r="I688">
            <v>1</v>
          </cell>
          <cell r="K688">
            <v>1</v>
          </cell>
          <cell r="M688">
            <v>1</v>
          </cell>
          <cell r="Q688">
            <v>0.91666666666666652</v>
          </cell>
          <cell r="T688" t="str">
            <v>HP</v>
          </cell>
          <cell r="W688" t="str">
            <v>AIR</v>
          </cell>
          <cell r="Y688" t="str">
            <v>ok</v>
          </cell>
          <cell r="AA688">
            <v>1</v>
          </cell>
        </row>
        <row r="689">
          <cell r="C689">
            <v>1</v>
          </cell>
          <cell r="E689">
            <v>1</v>
          </cell>
          <cell r="G689">
            <v>1</v>
          </cell>
          <cell r="I689">
            <v>1</v>
          </cell>
          <cell r="K689">
            <v>1</v>
          </cell>
          <cell r="M689">
            <v>1</v>
          </cell>
          <cell r="Q689">
            <v>1</v>
          </cell>
          <cell r="T689" t="str">
            <v>DS</v>
          </cell>
          <cell r="W689" t="str">
            <v>GEN</v>
          </cell>
          <cell r="Y689" t="str">
            <v>ok</v>
          </cell>
          <cell r="AA689">
            <v>1</v>
          </cell>
        </row>
        <row r="690">
          <cell r="C690">
            <v>1</v>
          </cell>
          <cell r="E690">
            <v>1</v>
          </cell>
          <cell r="G690">
            <v>1</v>
          </cell>
          <cell r="I690" t="str">
            <v/>
          </cell>
          <cell r="K690">
            <v>1</v>
          </cell>
          <cell r="M690">
            <v>1</v>
          </cell>
          <cell r="Q690">
            <v>1</v>
          </cell>
          <cell r="T690" t="str">
            <v>HP</v>
          </cell>
          <cell r="W690" t="str">
            <v>MS</v>
          </cell>
          <cell r="Y690" t="str">
            <v>ok</v>
          </cell>
          <cell r="AA690">
            <v>1</v>
          </cell>
        </row>
        <row r="691">
          <cell r="C691">
            <v>1</v>
          </cell>
          <cell r="E691">
            <v>1</v>
          </cell>
          <cell r="G691">
            <v>1</v>
          </cell>
          <cell r="I691">
            <v>1</v>
          </cell>
          <cell r="K691">
            <v>1</v>
          </cell>
          <cell r="M691">
            <v>1</v>
          </cell>
          <cell r="Q691">
            <v>1</v>
          </cell>
          <cell r="T691" t="str">
            <v>DS</v>
          </cell>
          <cell r="W691" t="str">
            <v>GEN</v>
          </cell>
          <cell r="Y691" t="str">
            <v>ok</v>
          </cell>
          <cell r="AA691">
            <v>1</v>
          </cell>
        </row>
        <row r="692">
          <cell r="C692">
            <v>1</v>
          </cell>
          <cell r="E692">
            <v>1</v>
          </cell>
          <cell r="G692">
            <v>1</v>
          </cell>
          <cell r="I692">
            <v>1</v>
          </cell>
          <cell r="K692">
            <v>1</v>
          </cell>
          <cell r="M692">
            <v>1</v>
          </cell>
          <cell r="Q692">
            <v>1</v>
          </cell>
          <cell r="T692" t="str">
            <v>DS</v>
          </cell>
          <cell r="W692" t="str">
            <v>GEN</v>
          </cell>
          <cell r="Y692" t="str">
            <v>ok</v>
          </cell>
          <cell r="AA692">
            <v>1</v>
          </cell>
        </row>
        <row r="693">
          <cell r="C693">
            <v>1</v>
          </cell>
          <cell r="E693">
            <v>1</v>
          </cell>
          <cell r="G693">
            <v>1</v>
          </cell>
          <cell r="I693">
            <v>1</v>
          </cell>
          <cell r="K693">
            <v>1</v>
          </cell>
          <cell r="M693">
            <v>1</v>
          </cell>
          <cell r="Q693">
            <v>1</v>
          </cell>
          <cell r="T693" t="str">
            <v>DS</v>
          </cell>
          <cell r="W693" t="str">
            <v>GEN</v>
          </cell>
          <cell r="Y693" t="str">
            <v>ok</v>
          </cell>
          <cell r="AA693">
            <v>1</v>
          </cell>
        </row>
        <row r="694">
          <cell r="C694">
            <v>1</v>
          </cell>
          <cell r="E694">
            <v>1</v>
          </cell>
          <cell r="G694">
            <v>1</v>
          </cell>
          <cell r="I694">
            <v>1</v>
          </cell>
          <cell r="K694">
            <v>1</v>
          </cell>
          <cell r="M694">
            <v>1</v>
          </cell>
          <cell r="Q694">
            <v>1</v>
          </cell>
          <cell r="T694" t="str">
            <v>DS</v>
          </cell>
          <cell r="W694" t="str">
            <v>GEN</v>
          </cell>
          <cell r="Y694" t="str">
            <v>ok</v>
          </cell>
          <cell r="AA694">
            <v>1</v>
          </cell>
        </row>
        <row r="695">
          <cell r="C695">
            <v>0.66666666666666663</v>
          </cell>
          <cell r="E695">
            <v>1</v>
          </cell>
          <cell r="G695">
            <v>1</v>
          </cell>
          <cell r="I695">
            <v>0.66666666666666663</v>
          </cell>
          <cell r="K695">
            <v>1</v>
          </cell>
          <cell r="M695">
            <v>1</v>
          </cell>
          <cell r="Q695">
            <v>0.86666666666666659</v>
          </cell>
          <cell r="T695" t="str">
            <v>DS</v>
          </cell>
          <cell r="W695" t="str">
            <v>GEN</v>
          </cell>
          <cell r="Y695" t="str">
            <v>ok</v>
          </cell>
          <cell r="AA695">
            <v>1</v>
          </cell>
        </row>
        <row r="696">
          <cell r="C696">
            <v>1</v>
          </cell>
          <cell r="E696">
            <v>1</v>
          </cell>
          <cell r="G696">
            <v>0.66666666666666663</v>
          </cell>
          <cell r="I696">
            <v>1</v>
          </cell>
          <cell r="K696">
            <v>0.66666666666666663</v>
          </cell>
          <cell r="M696">
            <v>1</v>
          </cell>
          <cell r="Q696">
            <v>0.9</v>
          </cell>
          <cell r="T696" t="str">
            <v>HP</v>
          </cell>
          <cell r="W696" t="str">
            <v>MS</v>
          </cell>
          <cell r="Y696" t="str">
            <v>ok</v>
          </cell>
          <cell r="AA696">
            <v>1</v>
          </cell>
        </row>
        <row r="697">
          <cell r="C697">
            <v>1</v>
          </cell>
          <cell r="E697">
            <v>1</v>
          </cell>
          <cell r="G697">
            <v>1</v>
          </cell>
          <cell r="I697">
            <v>0.66666666666666663</v>
          </cell>
          <cell r="K697">
            <v>1</v>
          </cell>
          <cell r="M697">
            <v>1</v>
          </cell>
          <cell r="Q697">
            <v>0.9</v>
          </cell>
          <cell r="T697" t="str">
            <v>DS</v>
          </cell>
          <cell r="W697" t="str">
            <v>GEN</v>
          </cell>
          <cell r="Y697" t="str">
            <v>ok</v>
          </cell>
          <cell r="AA697">
            <v>1</v>
          </cell>
        </row>
        <row r="698">
          <cell r="C698">
            <v>1</v>
          </cell>
          <cell r="E698">
            <v>1</v>
          </cell>
          <cell r="G698" t="str">
            <v/>
          </cell>
          <cell r="I698">
            <v>1</v>
          </cell>
          <cell r="K698">
            <v>1</v>
          </cell>
          <cell r="M698">
            <v>1</v>
          </cell>
          <cell r="Q698">
            <v>1</v>
          </cell>
          <cell r="T698" t="str">
            <v>DS</v>
          </cell>
          <cell r="W698" t="str">
            <v>GEN</v>
          </cell>
          <cell r="Y698" t="str">
            <v>ok</v>
          </cell>
          <cell r="AA698">
            <v>1</v>
          </cell>
        </row>
        <row r="699">
          <cell r="C699">
            <v>1</v>
          </cell>
          <cell r="E699">
            <v>1</v>
          </cell>
          <cell r="G699">
            <v>1</v>
          </cell>
          <cell r="I699">
            <v>1</v>
          </cell>
          <cell r="K699">
            <v>1</v>
          </cell>
          <cell r="M699">
            <v>1</v>
          </cell>
          <cell r="Q699">
            <v>1</v>
          </cell>
          <cell r="T699" t="str">
            <v>HP</v>
          </cell>
          <cell r="W699" t="str">
            <v>GEN</v>
          </cell>
          <cell r="Y699" t="str">
            <v>ok</v>
          </cell>
          <cell r="AA699">
            <v>1</v>
          </cell>
        </row>
        <row r="700">
          <cell r="C700">
            <v>1</v>
          </cell>
          <cell r="E700">
            <v>1</v>
          </cell>
          <cell r="G700">
            <v>1</v>
          </cell>
          <cell r="I700">
            <v>1</v>
          </cell>
          <cell r="K700">
            <v>1</v>
          </cell>
          <cell r="M700">
            <v>1</v>
          </cell>
          <cell r="Q700">
            <v>1</v>
          </cell>
          <cell r="T700" t="str">
            <v>HP</v>
          </cell>
          <cell r="W700" t="str">
            <v>AIR</v>
          </cell>
          <cell r="Y700" t="str">
            <v>ok</v>
          </cell>
          <cell r="AA700">
            <v>1</v>
          </cell>
        </row>
        <row r="701">
          <cell r="C701">
            <v>1</v>
          </cell>
          <cell r="E701">
            <v>1</v>
          </cell>
          <cell r="G701">
            <v>1</v>
          </cell>
          <cell r="I701">
            <v>1</v>
          </cell>
          <cell r="K701">
            <v>1</v>
          </cell>
          <cell r="M701">
            <v>1</v>
          </cell>
          <cell r="Q701">
            <v>1</v>
          </cell>
          <cell r="T701" t="str">
            <v>HP</v>
          </cell>
          <cell r="W701" t="str">
            <v>AV</v>
          </cell>
          <cell r="Y701" t="str">
            <v>ok</v>
          </cell>
          <cell r="AA701">
            <v>1</v>
          </cell>
        </row>
        <row r="702">
          <cell r="C702">
            <v>1</v>
          </cell>
          <cell r="E702">
            <v>1</v>
          </cell>
          <cell r="G702">
            <v>1</v>
          </cell>
          <cell r="I702">
            <v>1</v>
          </cell>
          <cell r="K702">
            <v>1</v>
          </cell>
          <cell r="M702">
            <v>1</v>
          </cell>
          <cell r="Q702">
            <v>1</v>
          </cell>
          <cell r="T702" t="str">
            <v>HP</v>
          </cell>
          <cell r="W702" t="str">
            <v>GEN</v>
          </cell>
          <cell r="Y702" t="str">
            <v>ok</v>
          </cell>
          <cell r="AA702">
            <v>1</v>
          </cell>
        </row>
        <row r="703">
          <cell r="C703">
            <v>1</v>
          </cell>
          <cell r="E703">
            <v>1</v>
          </cell>
          <cell r="G703">
            <v>1</v>
          </cell>
          <cell r="I703">
            <v>1</v>
          </cell>
          <cell r="K703">
            <v>1</v>
          </cell>
          <cell r="M703">
            <v>0.33333333333333331</v>
          </cell>
          <cell r="Q703">
            <v>0.9</v>
          </cell>
          <cell r="T703" t="str">
            <v>HP</v>
          </cell>
          <cell r="W703" t="str">
            <v>AIR</v>
          </cell>
          <cell r="Y703" t="str">
            <v>ok</v>
          </cell>
          <cell r="AA703">
            <v>1</v>
          </cell>
        </row>
        <row r="704">
          <cell r="C704">
            <v>1</v>
          </cell>
          <cell r="E704">
            <v>1</v>
          </cell>
          <cell r="G704">
            <v>1</v>
          </cell>
          <cell r="I704">
            <v>1</v>
          </cell>
          <cell r="K704">
            <v>1</v>
          </cell>
          <cell r="M704">
            <v>1</v>
          </cell>
          <cell r="Q704">
            <v>1</v>
          </cell>
          <cell r="T704" t="str">
            <v>HP</v>
          </cell>
          <cell r="W704" t="str">
            <v>AV</v>
          </cell>
          <cell r="Y704" t="str">
            <v>ok</v>
          </cell>
          <cell r="AA704">
            <v>1</v>
          </cell>
        </row>
        <row r="705">
          <cell r="C705">
            <v>1</v>
          </cell>
          <cell r="E705">
            <v>1</v>
          </cell>
          <cell r="G705">
            <v>1</v>
          </cell>
          <cell r="I705">
            <v>1</v>
          </cell>
          <cell r="K705">
            <v>1</v>
          </cell>
          <cell r="M705">
            <v>1</v>
          </cell>
          <cell r="Q705">
            <v>1</v>
          </cell>
          <cell r="T705" t="str">
            <v>HP</v>
          </cell>
          <cell r="W705" t="str">
            <v>MS</v>
          </cell>
          <cell r="Y705" t="str">
            <v>ok</v>
          </cell>
          <cell r="AA705">
            <v>1</v>
          </cell>
        </row>
        <row r="706">
          <cell r="C706">
            <v>1</v>
          </cell>
          <cell r="E706">
            <v>1</v>
          </cell>
          <cell r="G706">
            <v>0.66666666666666663</v>
          </cell>
          <cell r="I706">
            <v>1</v>
          </cell>
          <cell r="K706">
            <v>1</v>
          </cell>
          <cell r="M706">
            <v>0.66666666666666663</v>
          </cell>
          <cell r="Q706">
            <v>0.9</v>
          </cell>
          <cell r="T706" t="str">
            <v>DS</v>
          </cell>
          <cell r="W706" t="str">
            <v>GEN</v>
          </cell>
          <cell r="Y706" t="str">
            <v>ok</v>
          </cell>
          <cell r="AA706">
            <v>1</v>
          </cell>
        </row>
        <row r="707">
          <cell r="C707">
            <v>1</v>
          </cell>
          <cell r="E707">
            <v>1</v>
          </cell>
          <cell r="G707">
            <v>1</v>
          </cell>
          <cell r="I707">
            <v>1</v>
          </cell>
          <cell r="K707">
            <v>0.66666666666666663</v>
          </cell>
          <cell r="M707">
            <v>1</v>
          </cell>
          <cell r="Q707">
            <v>0.95</v>
          </cell>
          <cell r="T707" t="str">
            <v>NA</v>
          </cell>
          <cell r="W707" t="str">
            <v>NA</v>
          </cell>
          <cell r="Y707" t="str">
            <v>ok</v>
          </cell>
          <cell r="AA707">
            <v>1</v>
          </cell>
        </row>
        <row r="708">
          <cell r="C708">
            <v>1</v>
          </cell>
          <cell r="E708">
            <v>1</v>
          </cell>
          <cell r="G708">
            <v>0.66666666666666663</v>
          </cell>
          <cell r="I708">
            <v>1</v>
          </cell>
          <cell r="K708">
            <v>1</v>
          </cell>
          <cell r="M708">
            <v>0.66666666666666663</v>
          </cell>
          <cell r="Q708">
            <v>0.9</v>
          </cell>
          <cell r="T708" t="str">
            <v>NA</v>
          </cell>
          <cell r="W708" t="str">
            <v>NA</v>
          </cell>
          <cell r="Y708" t="str">
            <v>ok</v>
          </cell>
          <cell r="AA708">
            <v>1</v>
          </cell>
        </row>
        <row r="709">
          <cell r="C709">
            <v>1</v>
          </cell>
          <cell r="E709">
            <v>1</v>
          </cell>
          <cell r="G709">
            <v>1</v>
          </cell>
          <cell r="I709">
            <v>1</v>
          </cell>
          <cell r="K709">
            <v>1</v>
          </cell>
          <cell r="M709">
            <v>1</v>
          </cell>
          <cell r="Q709">
            <v>1</v>
          </cell>
          <cell r="T709" t="str">
            <v>NA</v>
          </cell>
          <cell r="W709" t="str">
            <v>NA</v>
          </cell>
          <cell r="Y709" t="str">
            <v>ok</v>
          </cell>
          <cell r="AA709">
            <v>1</v>
          </cell>
        </row>
        <row r="710">
          <cell r="C710">
            <v>1</v>
          </cell>
          <cell r="E710">
            <v>1</v>
          </cell>
          <cell r="G710">
            <v>0.33333333333333331</v>
          </cell>
          <cell r="I710">
            <v>1</v>
          </cell>
          <cell r="K710">
            <v>1</v>
          </cell>
          <cell r="M710">
            <v>1</v>
          </cell>
          <cell r="Q710">
            <v>0.9</v>
          </cell>
          <cell r="T710" t="str">
            <v>NA</v>
          </cell>
          <cell r="W710" t="str">
            <v>NA</v>
          </cell>
          <cell r="Y710" t="str">
            <v>ok</v>
          </cell>
          <cell r="AA710">
            <v>1</v>
          </cell>
        </row>
        <row r="711">
          <cell r="C711">
            <v>1</v>
          </cell>
          <cell r="E711">
            <v>1</v>
          </cell>
          <cell r="G711">
            <v>1</v>
          </cell>
          <cell r="I711">
            <v>1</v>
          </cell>
          <cell r="K711">
            <v>1</v>
          </cell>
          <cell r="M711">
            <v>1</v>
          </cell>
          <cell r="Q711">
            <v>1</v>
          </cell>
          <cell r="T711" t="str">
            <v>NA</v>
          </cell>
          <cell r="W711" t="str">
            <v>NA</v>
          </cell>
          <cell r="Y711" t="str">
            <v>ok</v>
          </cell>
          <cell r="AA711">
            <v>1</v>
          </cell>
        </row>
        <row r="712">
          <cell r="C712" t="str">
            <v/>
          </cell>
          <cell r="E712" t="str">
            <v/>
          </cell>
          <cell r="G712" t="str">
            <v/>
          </cell>
          <cell r="I712">
            <v>0.33333333333333331</v>
          </cell>
          <cell r="K712" t="str">
            <v/>
          </cell>
          <cell r="M712" t="str">
            <v/>
          </cell>
          <cell r="Q712">
            <v>0.33333333333333331</v>
          </cell>
          <cell r="T712" t="str">
            <v>NA</v>
          </cell>
          <cell r="W712" t="str">
            <v>NA</v>
          </cell>
          <cell r="Y712" t="str">
            <v>ok</v>
          </cell>
          <cell r="AA712">
            <v>1</v>
          </cell>
        </row>
        <row r="713">
          <cell r="C713">
            <v>1</v>
          </cell>
          <cell r="E713">
            <v>1</v>
          </cell>
          <cell r="G713">
            <v>1</v>
          </cell>
          <cell r="I713">
            <v>1</v>
          </cell>
          <cell r="K713">
            <v>1</v>
          </cell>
          <cell r="M713">
            <v>1</v>
          </cell>
          <cell r="Q713">
            <v>1</v>
          </cell>
          <cell r="T713" t="str">
            <v>NA</v>
          </cell>
          <cell r="W713" t="str">
            <v>NA</v>
          </cell>
          <cell r="Y713" t="str">
            <v>ok</v>
          </cell>
          <cell r="AA713">
            <v>1</v>
          </cell>
        </row>
        <row r="714">
          <cell r="C714">
            <v>0.66666666666666663</v>
          </cell>
          <cell r="E714">
            <v>1</v>
          </cell>
          <cell r="G714">
            <v>1</v>
          </cell>
          <cell r="I714">
            <v>1</v>
          </cell>
          <cell r="K714">
            <v>1</v>
          </cell>
          <cell r="M714">
            <v>1</v>
          </cell>
          <cell r="Q714">
            <v>0.96666666666666656</v>
          </cell>
          <cell r="T714" t="str">
            <v>NA</v>
          </cell>
          <cell r="W714" t="str">
            <v>NA</v>
          </cell>
          <cell r="Y714" t="str">
            <v>ok</v>
          </cell>
          <cell r="AA714">
            <v>1</v>
          </cell>
        </row>
        <row r="715">
          <cell r="C715">
            <v>1</v>
          </cell>
          <cell r="E715">
            <v>1</v>
          </cell>
          <cell r="G715">
            <v>1</v>
          </cell>
          <cell r="I715">
            <v>0.66666666666666663</v>
          </cell>
          <cell r="K715">
            <v>1</v>
          </cell>
          <cell r="M715">
            <v>1</v>
          </cell>
          <cell r="Q715">
            <v>0.9</v>
          </cell>
          <cell r="T715" t="str">
            <v>NA</v>
          </cell>
          <cell r="W715" t="str">
            <v>NA</v>
          </cell>
          <cell r="Y715" t="str">
            <v>ok</v>
          </cell>
          <cell r="AA715">
            <v>1</v>
          </cell>
        </row>
        <row r="716">
          <cell r="C716">
            <v>1</v>
          </cell>
          <cell r="E716">
            <v>1</v>
          </cell>
          <cell r="G716">
            <v>1</v>
          </cell>
          <cell r="I716">
            <v>0.66666666666666663</v>
          </cell>
          <cell r="K716">
            <v>1</v>
          </cell>
          <cell r="M716">
            <v>1</v>
          </cell>
          <cell r="Q716">
            <v>0.9</v>
          </cell>
          <cell r="T716" t="str">
            <v>NA</v>
          </cell>
          <cell r="W716" t="str">
            <v>NA</v>
          </cell>
          <cell r="Y716" t="str">
            <v>ok</v>
          </cell>
          <cell r="AA716">
            <v>1</v>
          </cell>
        </row>
        <row r="717">
          <cell r="C717">
            <v>1</v>
          </cell>
          <cell r="E717">
            <v>1</v>
          </cell>
          <cell r="G717">
            <v>1</v>
          </cell>
          <cell r="I717">
            <v>0.66666666666666663</v>
          </cell>
          <cell r="K717">
            <v>1</v>
          </cell>
          <cell r="M717">
            <v>1</v>
          </cell>
          <cell r="Q717">
            <v>0.9</v>
          </cell>
          <cell r="T717" t="str">
            <v>NA</v>
          </cell>
          <cell r="W717" t="str">
            <v>NA</v>
          </cell>
          <cell r="Y717" t="str">
            <v>ok</v>
          </cell>
          <cell r="AA717">
            <v>1</v>
          </cell>
        </row>
        <row r="718">
          <cell r="C718">
            <v>1</v>
          </cell>
          <cell r="E718">
            <v>1</v>
          </cell>
          <cell r="G718">
            <v>1</v>
          </cell>
          <cell r="I718">
            <v>0.66666666666666663</v>
          </cell>
          <cell r="K718">
            <v>0.66666666666666663</v>
          </cell>
          <cell r="M718">
            <v>1</v>
          </cell>
          <cell r="Q718">
            <v>0.85</v>
          </cell>
          <cell r="T718" t="str">
            <v>NA</v>
          </cell>
          <cell r="W718" t="str">
            <v>NA</v>
          </cell>
          <cell r="Y718" t="str">
            <v>ok</v>
          </cell>
          <cell r="AA718">
            <v>1</v>
          </cell>
        </row>
        <row r="719">
          <cell r="C719">
            <v>1</v>
          </cell>
          <cell r="E719">
            <v>1</v>
          </cell>
          <cell r="G719">
            <v>1</v>
          </cell>
          <cell r="I719">
            <v>1</v>
          </cell>
          <cell r="K719">
            <v>1</v>
          </cell>
          <cell r="M719">
            <v>1</v>
          </cell>
          <cell r="Q719">
            <v>1</v>
          </cell>
          <cell r="T719" t="str">
            <v>NA</v>
          </cell>
          <cell r="W719" t="str">
            <v>NA</v>
          </cell>
          <cell r="Y719" t="str">
            <v>ok</v>
          </cell>
          <cell r="AA719">
            <v>1</v>
          </cell>
        </row>
        <row r="720">
          <cell r="C720">
            <v>1</v>
          </cell>
          <cell r="E720">
            <v>1</v>
          </cell>
          <cell r="G720">
            <v>1</v>
          </cell>
          <cell r="I720">
            <v>1</v>
          </cell>
          <cell r="K720">
            <v>1</v>
          </cell>
          <cell r="M720">
            <v>1</v>
          </cell>
          <cell r="Q720">
            <v>1</v>
          </cell>
          <cell r="T720" t="str">
            <v>NA</v>
          </cell>
          <cell r="W720" t="str">
            <v>NA</v>
          </cell>
          <cell r="Y720" t="str">
            <v>ok</v>
          </cell>
          <cell r="AA720">
            <v>1</v>
          </cell>
        </row>
        <row r="721">
          <cell r="C721">
            <v>1</v>
          </cell>
          <cell r="E721">
            <v>1</v>
          </cell>
          <cell r="G721">
            <v>1</v>
          </cell>
          <cell r="I721">
            <v>1</v>
          </cell>
          <cell r="K721">
            <v>1</v>
          </cell>
          <cell r="M721">
            <v>1</v>
          </cell>
          <cell r="Q721">
            <v>1</v>
          </cell>
          <cell r="T721" t="str">
            <v>NA</v>
          </cell>
          <cell r="W721" t="str">
            <v>NA</v>
          </cell>
          <cell r="Y721" t="str">
            <v>ok</v>
          </cell>
          <cell r="AA721">
            <v>1</v>
          </cell>
        </row>
        <row r="722">
          <cell r="C722">
            <v>1</v>
          </cell>
          <cell r="E722">
            <v>1</v>
          </cell>
          <cell r="G722">
            <v>1</v>
          </cell>
          <cell r="I722">
            <v>1</v>
          </cell>
          <cell r="K722">
            <v>1</v>
          </cell>
          <cell r="M722">
            <v>1</v>
          </cell>
          <cell r="Q722">
            <v>1</v>
          </cell>
          <cell r="T722" t="str">
            <v>NA</v>
          </cell>
          <cell r="W722" t="str">
            <v>NA</v>
          </cell>
          <cell r="Y722" t="str">
            <v>ok</v>
          </cell>
          <cell r="AA722">
            <v>1</v>
          </cell>
        </row>
        <row r="723">
          <cell r="C723">
            <v>1</v>
          </cell>
          <cell r="E723">
            <v>1</v>
          </cell>
          <cell r="G723">
            <v>1</v>
          </cell>
          <cell r="I723">
            <v>1</v>
          </cell>
          <cell r="K723">
            <v>1</v>
          </cell>
          <cell r="M723">
            <v>1</v>
          </cell>
          <cell r="Q723">
            <v>1</v>
          </cell>
          <cell r="T723" t="str">
            <v>NA</v>
          </cell>
          <cell r="W723" t="str">
            <v>NA</v>
          </cell>
          <cell r="Y723" t="str">
            <v>ok</v>
          </cell>
          <cell r="AA723">
            <v>1</v>
          </cell>
        </row>
        <row r="724">
          <cell r="C724" t="str">
            <v/>
          </cell>
          <cell r="E724" t="str">
            <v/>
          </cell>
          <cell r="G724" t="str">
            <v/>
          </cell>
          <cell r="I724">
            <v>0.33333333333333331</v>
          </cell>
          <cell r="K724" t="str">
            <v/>
          </cell>
          <cell r="M724" t="str">
            <v/>
          </cell>
          <cell r="Q724">
            <v>0.33333333333333331</v>
          </cell>
          <cell r="T724" t="str">
            <v>NA</v>
          </cell>
          <cell r="W724" t="str">
            <v>NA</v>
          </cell>
          <cell r="Y724" t="str">
            <v>ok</v>
          </cell>
          <cell r="AA724">
            <v>1</v>
          </cell>
        </row>
        <row r="725">
          <cell r="C725">
            <v>1</v>
          </cell>
          <cell r="E725">
            <v>1</v>
          </cell>
          <cell r="G725">
            <v>0.66666666666666663</v>
          </cell>
          <cell r="I725">
            <v>1</v>
          </cell>
          <cell r="K725">
            <v>1</v>
          </cell>
          <cell r="M725">
            <v>1</v>
          </cell>
          <cell r="Q725">
            <v>0.95</v>
          </cell>
          <cell r="T725" t="str">
            <v>NA</v>
          </cell>
          <cell r="W725" t="str">
            <v>NA</v>
          </cell>
          <cell r="Y725" t="str">
            <v>ok</v>
          </cell>
          <cell r="AA725">
            <v>1</v>
          </cell>
        </row>
        <row r="726">
          <cell r="C726">
            <v>1</v>
          </cell>
          <cell r="E726">
            <v>1</v>
          </cell>
          <cell r="G726">
            <v>0.66666666666666663</v>
          </cell>
          <cell r="I726">
            <v>1</v>
          </cell>
          <cell r="K726">
            <v>1</v>
          </cell>
          <cell r="M726">
            <v>1</v>
          </cell>
          <cell r="Q726">
            <v>0.95</v>
          </cell>
          <cell r="T726" t="str">
            <v>NA</v>
          </cell>
          <cell r="W726" t="str">
            <v>NA</v>
          </cell>
          <cell r="Y726" t="str">
            <v>ok</v>
          </cell>
          <cell r="AA726">
            <v>1</v>
          </cell>
        </row>
        <row r="727">
          <cell r="C727">
            <v>1</v>
          </cell>
          <cell r="E727">
            <v>0.66666666666666663</v>
          </cell>
          <cell r="G727">
            <v>1</v>
          </cell>
          <cell r="I727" t="str">
            <v/>
          </cell>
          <cell r="K727" t="str">
            <v/>
          </cell>
          <cell r="M727" t="str">
            <v/>
          </cell>
          <cell r="Q727">
            <v>0.875</v>
          </cell>
          <cell r="T727" t="str">
            <v>NA</v>
          </cell>
          <cell r="W727" t="str">
            <v>NA</v>
          </cell>
          <cell r="Y727" t="str">
            <v>ok</v>
          </cell>
          <cell r="AA727">
            <v>1</v>
          </cell>
        </row>
        <row r="728">
          <cell r="C728">
            <v>1</v>
          </cell>
          <cell r="E728">
            <v>0.66666666666666663</v>
          </cell>
          <cell r="G728">
            <v>0.66666666666666663</v>
          </cell>
          <cell r="I728">
            <v>0.66666666666666663</v>
          </cell>
          <cell r="K728">
            <v>0.66666666666666663</v>
          </cell>
          <cell r="M728">
            <v>0.66666666666666663</v>
          </cell>
          <cell r="Q728">
            <v>0.7</v>
          </cell>
          <cell r="T728" t="str">
            <v>NA</v>
          </cell>
          <cell r="W728" t="str">
            <v>NA</v>
          </cell>
          <cell r="Y728" t="str">
            <v>ok</v>
          </cell>
          <cell r="AA728">
            <v>1</v>
          </cell>
        </row>
        <row r="729">
          <cell r="C729">
            <v>1</v>
          </cell>
          <cell r="E729">
            <v>1</v>
          </cell>
          <cell r="G729">
            <v>1</v>
          </cell>
          <cell r="I729">
            <v>1</v>
          </cell>
          <cell r="K729">
            <v>1</v>
          </cell>
          <cell r="M729">
            <v>1</v>
          </cell>
          <cell r="Q729">
            <v>1</v>
          </cell>
          <cell r="T729" t="str">
            <v>NA</v>
          </cell>
          <cell r="W729" t="str">
            <v>NA</v>
          </cell>
          <cell r="Y729" t="str">
            <v>ok</v>
          </cell>
          <cell r="AA729">
            <v>1</v>
          </cell>
        </row>
        <row r="730">
          <cell r="C730">
            <v>0.66666666666666663</v>
          </cell>
          <cell r="E730">
            <v>1</v>
          </cell>
          <cell r="G730">
            <v>1</v>
          </cell>
          <cell r="I730">
            <v>1</v>
          </cell>
          <cell r="K730">
            <v>1</v>
          </cell>
          <cell r="M730">
            <v>0.66666666666666663</v>
          </cell>
          <cell r="Q730">
            <v>0.91666666666666652</v>
          </cell>
          <cell r="T730" t="str">
            <v>NA</v>
          </cell>
          <cell r="W730" t="str">
            <v>NA</v>
          </cell>
          <cell r="Y730" t="str">
            <v>ok</v>
          </cell>
          <cell r="AA730">
            <v>1</v>
          </cell>
        </row>
        <row r="731">
          <cell r="C731">
            <v>1</v>
          </cell>
          <cell r="E731">
            <v>1</v>
          </cell>
          <cell r="G731">
            <v>1</v>
          </cell>
          <cell r="I731">
            <v>1</v>
          </cell>
          <cell r="K731">
            <v>1</v>
          </cell>
          <cell r="M731">
            <v>1</v>
          </cell>
          <cell r="Q731">
            <v>1</v>
          </cell>
          <cell r="T731" t="str">
            <v>NA</v>
          </cell>
          <cell r="W731" t="str">
            <v>NA</v>
          </cell>
          <cell r="Y731" t="str">
            <v>ok</v>
          </cell>
          <cell r="AA731">
            <v>1</v>
          </cell>
        </row>
        <row r="732">
          <cell r="C732">
            <v>1</v>
          </cell>
          <cell r="E732">
            <v>1</v>
          </cell>
          <cell r="G732">
            <v>0.66666666666666663</v>
          </cell>
          <cell r="I732">
            <v>1</v>
          </cell>
          <cell r="K732">
            <v>1</v>
          </cell>
          <cell r="M732">
            <v>1</v>
          </cell>
          <cell r="Q732">
            <v>0.95</v>
          </cell>
          <cell r="T732" t="str">
            <v>NA</v>
          </cell>
          <cell r="W732" t="str">
            <v>NA</v>
          </cell>
          <cell r="Y732" t="str">
            <v>ok</v>
          </cell>
          <cell r="AA732">
            <v>1</v>
          </cell>
        </row>
        <row r="733">
          <cell r="C733">
            <v>1</v>
          </cell>
          <cell r="E733">
            <v>1</v>
          </cell>
          <cell r="G733">
            <v>1</v>
          </cell>
          <cell r="I733">
            <v>1</v>
          </cell>
          <cell r="K733">
            <v>1</v>
          </cell>
          <cell r="M733">
            <v>1</v>
          </cell>
          <cell r="Q733">
            <v>1</v>
          </cell>
          <cell r="T733" t="str">
            <v>NA</v>
          </cell>
          <cell r="W733" t="str">
            <v>NA</v>
          </cell>
          <cell r="Y733" t="str">
            <v>ok</v>
          </cell>
          <cell r="AA733">
            <v>1</v>
          </cell>
        </row>
        <row r="734">
          <cell r="C734">
            <v>1</v>
          </cell>
          <cell r="E734">
            <v>1</v>
          </cell>
          <cell r="G734">
            <v>1</v>
          </cell>
          <cell r="I734">
            <v>1</v>
          </cell>
          <cell r="K734">
            <v>1</v>
          </cell>
          <cell r="M734">
            <v>1</v>
          </cell>
          <cell r="Q734">
            <v>1</v>
          </cell>
          <cell r="T734" t="str">
            <v>NA</v>
          </cell>
          <cell r="W734" t="str">
            <v>NA</v>
          </cell>
          <cell r="Y734" t="str">
            <v>ok</v>
          </cell>
          <cell r="AA734">
            <v>1</v>
          </cell>
        </row>
        <row r="735">
          <cell r="C735">
            <v>1</v>
          </cell>
          <cell r="E735">
            <v>1</v>
          </cell>
          <cell r="G735">
            <v>1</v>
          </cell>
          <cell r="I735">
            <v>1</v>
          </cell>
          <cell r="K735">
            <v>1</v>
          </cell>
          <cell r="M735">
            <v>1</v>
          </cell>
          <cell r="Q735">
            <v>1</v>
          </cell>
          <cell r="T735" t="str">
            <v>NA</v>
          </cell>
          <cell r="W735" t="str">
            <v>NA</v>
          </cell>
          <cell r="Y735" t="str">
            <v>ok</v>
          </cell>
          <cell r="AA735">
            <v>1</v>
          </cell>
        </row>
        <row r="736">
          <cell r="C736">
            <v>1</v>
          </cell>
          <cell r="E736">
            <v>0.66666666666666663</v>
          </cell>
          <cell r="G736">
            <v>0.66666666666666663</v>
          </cell>
          <cell r="I736">
            <v>0.33333333333333331</v>
          </cell>
          <cell r="K736">
            <v>1</v>
          </cell>
          <cell r="M736">
            <v>1</v>
          </cell>
          <cell r="Q736">
            <v>0.7</v>
          </cell>
          <cell r="T736" t="str">
            <v>NA</v>
          </cell>
          <cell r="W736" t="str">
            <v>NA</v>
          </cell>
          <cell r="Y736" t="str">
            <v>ok</v>
          </cell>
          <cell r="AA736">
            <v>1</v>
          </cell>
        </row>
        <row r="737">
          <cell r="C737">
            <v>1</v>
          </cell>
          <cell r="E737">
            <v>1</v>
          </cell>
          <cell r="G737">
            <v>1</v>
          </cell>
          <cell r="I737">
            <v>1</v>
          </cell>
          <cell r="K737">
            <v>1</v>
          </cell>
          <cell r="M737">
            <v>1</v>
          </cell>
          <cell r="Q737">
            <v>1</v>
          </cell>
          <cell r="T737" t="str">
            <v>NA</v>
          </cell>
          <cell r="W737" t="str">
            <v>NA</v>
          </cell>
          <cell r="Y737" t="str">
            <v>ok</v>
          </cell>
          <cell r="AA737">
            <v>1</v>
          </cell>
        </row>
        <row r="738">
          <cell r="C738">
            <v>1</v>
          </cell>
          <cell r="E738">
            <v>1</v>
          </cell>
          <cell r="G738">
            <v>1</v>
          </cell>
          <cell r="I738">
            <v>1</v>
          </cell>
          <cell r="K738">
            <v>1</v>
          </cell>
          <cell r="M738">
            <v>1</v>
          </cell>
          <cell r="Q738">
            <v>1</v>
          </cell>
          <cell r="T738" t="str">
            <v>NA</v>
          </cell>
          <cell r="W738" t="str">
            <v>NA</v>
          </cell>
          <cell r="Y738" t="str">
            <v>ok</v>
          </cell>
          <cell r="AA738">
            <v>1</v>
          </cell>
        </row>
        <row r="739">
          <cell r="C739">
            <v>1</v>
          </cell>
          <cell r="E739">
            <v>1</v>
          </cell>
          <cell r="G739">
            <v>1</v>
          </cell>
          <cell r="I739">
            <v>1</v>
          </cell>
          <cell r="K739">
            <v>1</v>
          </cell>
          <cell r="M739">
            <v>1</v>
          </cell>
          <cell r="Q739">
            <v>1</v>
          </cell>
          <cell r="T739" t="str">
            <v>NA</v>
          </cell>
          <cell r="W739" t="str">
            <v>NA</v>
          </cell>
          <cell r="Y739" t="str">
            <v>ok</v>
          </cell>
          <cell r="AA739">
            <v>1</v>
          </cell>
        </row>
        <row r="740">
          <cell r="C740">
            <v>0.66666666666666663</v>
          </cell>
          <cell r="E740">
            <v>1</v>
          </cell>
          <cell r="G740">
            <v>1</v>
          </cell>
          <cell r="I740">
            <v>1</v>
          </cell>
          <cell r="K740">
            <v>1</v>
          </cell>
          <cell r="M740">
            <v>1</v>
          </cell>
          <cell r="Q740">
            <v>0.96666666666666656</v>
          </cell>
          <cell r="T740" t="str">
            <v>NA</v>
          </cell>
          <cell r="W740" t="str">
            <v>NA</v>
          </cell>
          <cell r="Y740" t="str">
            <v>ok</v>
          </cell>
          <cell r="AA740">
            <v>1</v>
          </cell>
        </row>
        <row r="741">
          <cell r="C741">
            <v>0.66666666666666663</v>
          </cell>
          <cell r="E741">
            <v>1</v>
          </cell>
          <cell r="G741">
            <v>0.66666666666666663</v>
          </cell>
          <cell r="I741">
            <v>0.66666666666666663</v>
          </cell>
          <cell r="K741">
            <v>1</v>
          </cell>
          <cell r="M741">
            <v>1</v>
          </cell>
          <cell r="Q741">
            <v>0.81666666666666654</v>
          </cell>
          <cell r="T741" t="str">
            <v>NA</v>
          </cell>
          <cell r="W741" t="str">
            <v>NA</v>
          </cell>
          <cell r="Y741" t="str">
            <v>ok</v>
          </cell>
          <cell r="AA741">
            <v>1</v>
          </cell>
        </row>
        <row r="742">
          <cell r="C742">
            <v>1</v>
          </cell>
          <cell r="E742">
            <v>0.66666666666666663</v>
          </cell>
          <cell r="G742">
            <v>0.66666666666666663</v>
          </cell>
          <cell r="I742">
            <v>1</v>
          </cell>
          <cell r="K742">
            <v>1</v>
          </cell>
          <cell r="M742">
            <v>1</v>
          </cell>
          <cell r="Q742">
            <v>0.9</v>
          </cell>
          <cell r="T742" t="str">
            <v>NA</v>
          </cell>
          <cell r="W742" t="str">
            <v>NA</v>
          </cell>
          <cell r="Y742" t="str">
            <v>ok</v>
          </cell>
          <cell r="AA742">
            <v>1</v>
          </cell>
        </row>
        <row r="743">
          <cell r="C743">
            <v>1</v>
          </cell>
          <cell r="E743">
            <v>0.66666666666666663</v>
          </cell>
          <cell r="G743">
            <v>0.66666666666666663</v>
          </cell>
          <cell r="I743">
            <v>1</v>
          </cell>
          <cell r="K743">
            <v>1</v>
          </cell>
          <cell r="M743">
            <v>1</v>
          </cell>
          <cell r="Q743">
            <v>0.9</v>
          </cell>
          <cell r="T743" t="str">
            <v>NA</v>
          </cell>
          <cell r="W743" t="str">
            <v>NA</v>
          </cell>
          <cell r="Y743" t="str">
            <v>ok</v>
          </cell>
          <cell r="AA743">
            <v>1</v>
          </cell>
        </row>
        <row r="744">
          <cell r="C744">
            <v>1</v>
          </cell>
          <cell r="E744">
            <v>1</v>
          </cell>
          <cell r="G744">
            <v>1</v>
          </cell>
          <cell r="I744">
            <v>1</v>
          </cell>
          <cell r="K744">
            <v>1</v>
          </cell>
          <cell r="M744">
            <v>1</v>
          </cell>
          <cell r="Q744">
            <v>1</v>
          </cell>
          <cell r="T744" t="str">
            <v>NA</v>
          </cell>
          <cell r="W744" t="str">
            <v>NA</v>
          </cell>
          <cell r="Y744" t="str">
            <v>ok</v>
          </cell>
          <cell r="AA744">
            <v>1</v>
          </cell>
        </row>
        <row r="745">
          <cell r="C745">
            <v>1</v>
          </cell>
          <cell r="E745">
            <v>1</v>
          </cell>
          <cell r="G745">
            <v>1</v>
          </cell>
          <cell r="I745">
            <v>1</v>
          </cell>
          <cell r="K745">
            <v>1</v>
          </cell>
          <cell r="M745">
            <v>1</v>
          </cell>
          <cell r="Q745">
            <v>1</v>
          </cell>
          <cell r="T745" t="str">
            <v>NA</v>
          </cell>
          <cell r="W745" t="str">
            <v>NA</v>
          </cell>
          <cell r="Y745" t="str">
            <v>ok</v>
          </cell>
          <cell r="AA745">
            <v>1</v>
          </cell>
        </row>
        <row r="746">
          <cell r="C746" t="str">
            <v/>
          </cell>
          <cell r="E746" t="str">
            <v/>
          </cell>
          <cell r="G746" t="str">
            <v/>
          </cell>
          <cell r="I746">
            <v>0.33333333333333331</v>
          </cell>
          <cell r="K746" t="str">
            <v/>
          </cell>
          <cell r="M746" t="str">
            <v/>
          </cell>
          <cell r="Q746">
            <v>0.33333333333333331</v>
          </cell>
          <cell r="T746" t="str">
            <v>NA</v>
          </cell>
          <cell r="W746" t="str">
            <v>NA</v>
          </cell>
          <cell r="Y746" t="str">
            <v>ok</v>
          </cell>
          <cell r="AA746">
            <v>1</v>
          </cell>
        </row>
        <row r="747">
          <cell r="C747">
            <v>1</v>
          </cell>
          <cell r="E747">
            <v>1</v>
          </cell>
          <cell r="G747">
            <v>0.66666666666666663</v>
          </cell>
          <cell r="I747">
            <v>1</v>
          </cell>
          <cell r="K747">
            <v>1</v>
          </cell>
          <cell r="M747">
            <v>1</v>
          </cell>
          <cell r="Q747">
            <v>0.95</v>
          </cell>
          <cell r="T747" t="str">
            <v>NA</v>
          </cell>
          <cell r="W747" t="str">
            <v>NA</v>
          </cell>
          <cell r="Y747" t="str">
            <v>ok</v>
          </cell>
          <cell r="AA747">
            <v>1</v>
          </cell>
        </row>
        <row r="748">
          <cell r="C748" t="str">
            <v/>
          </cell>
          <cell r="E748" t="str">
            <v/>
          </cell>
          <cell r="G748" t="str">
            <v/>
          </cell>
          <cell r="I748" t="str">
            <v/>
          </cell>
          <cell r="K748">
            <v>1</v>
          </cell>
          <cell r="M748" t="str">
            <v/>
          </cell>
          <cell r="Q748">
            <v>1</v>
          </cell>
          <cell r="T748" t="str">
            <v>NA</v>
          </cell>
          <cell r="W748" t="str">
            <v>NA</v>
          </cell>
          <cell r="Y748" t="str">
            <v>ok</v>
          </cell>
          <cell r="AA748">
            <v>1</v>
          </cell>
        </row>
        <row r="749">
          <cell r="C749">
            <v>1</v>
          </cell>
          <cell r="E749">
            <v>1</v>
          </cell>
          <cell r="G749">
            <v>1</v>
          </cell>
          <cell r="I749">
            <v>1</v>
          </cell>
          <cell r="K749">
            <v>1</v>
          </cell>
          <cell r="M749">
            <v>1</v>
          </cell>
          <cell r="Q749">
            <v>1</v>
          </cell>
          <cell r="T749" t="str">
            <v>NA</v>
          </cell>
          <cell r="W749" t="str">
            <v>NA</v>
          </cell>
          <cell r="Y749" t="str">
            <v>ok</v>
          </cell>
          <cell r="AA749">
            <v>1</v>
          </cell>
        </row>
        <row r="750">
          <cell r="C750">
            <v>1</v>
          </cell>
          <cell r="E750">
            <v>1</v>
          </cell>
          <cell r="G750">
            <v>1</v>
          </cell>
          <cell r="I750">
            <v>1</v>
          </cell>
          <cell r="K750">
            <v>1</v>
          </cell>
          <cell r="M750">
            <v>1</v>
          </cell>
          <cell r="Q750">
            <v>1</v>
          </cell>
          <cell r="T750" t="str">
            <v>NA</v>
          </cell>
          <cell r="W750" t="str">
            <v>NA</v>
          </cell>
          <cell r="Y750" t="str">
            <v>ok</v>
          </cell>
          <cell r="AA750">
            <v>1</v>
          </cell>
        </row>
        <row r="751">
          <cell r="C751">
            <v>1</v>
          </cell>
          <cell r="E751">
            <v>0.66666666666666663</v>
          </cell>
          <cell r="G751" t="str">
            <v/>
          </cell>
          <cell r="I751">
            <v>1</v>
          </cell>
          <cell r="K751">
            <v>1</v>
          </cell>
          <cell r="M751">
            <v>1</v>
          </cell>
          <cell r="Q751">
            <v>0.94117647058823528</v>
          </cell>
          <cell r="T751" t="str">
            <v>NA</v>
          </cell>
          <cell r="W751" t="str">
            <v>NA</v>
          </cell>
          <cell r="Y751" t="str">
            <v>ok</v>
          </cell>
          <cell r="AA751">
            <v>1</v>
          </cell>
        </row>
        <row r="752">
          <cell r="C752">
            <v>1</v>
          </cell>
          <cell r="E752">
            <v>1</v>
          </cell>
          <cell r="G752">
            <v>1</v>
          </cell>
          <cell r="I752">
            <v>1</v>
          </cell>
          <cell r="K752">
            <v>1</v>
          </cell>
          <cell r="M752">
            <v>1</v>
          </cell>
          <cell r="Q752">
            <v>1</v>
          </cell>
          <cell r="T752" t="str">
            <v>NA</v>
          </cell>
          <cell r="W752" t="str">
            <v>NA</v>
          </cell>
          <cell r="Y752" t="str">
            <v>ok</v>
          </cell>
          <cell r="AA752">
            <v>1</v>
          </cell>
        </row>
        <row r="753">
          <cell r="C753">
            <v>1</v>
          </cell>
          <cell r="E753">
            <v>1</v>
          </cell>
          <cell r="G753">
            <v>0.66666666666666663</v>
          </cell>
          <cell r="I753">
            <v>1</v>
          </cell>
          <cell r="K753">
            <v>1</v>
          </cell>
          <cell r="M753">
            <v>1</v>
          </cell>
          <cell r="Q753">
            <v>0.95</v>
          </cell>
          <cell r="T753" t="str">
            <v>NA</v>
          </cell>
          <cell r="W753" t="str">
            <v>NA</v>
          </cell>
          <cell r="Y753" t="str">
            <v>ok</v>
          </cell>
          <cell r="AA753">
            <v>1</v>
          </cell>
        </row>
        <row r="754">
          <cell r="C754">
            <v>1</v>
          </cell>
          <cell r="E754">
            <v>1</v>
          </cell>
          <cell r="G754">
            <v>1</v>
          </cell>
          <cell r="I754">
            <v>1</v>
          </cell>
          <cell r="K754">
            <v>1</v>
          </cell>
          <cell r="M754">
            <v>1</v>
          </cell>
          <cell r="Q754">
            <v>1</v>
          </cell>
          <cell r="T754" t="str">
            <v>NA</v>
          </cell>
          <cell r="W754" t="str">
            <v>NA</v>
          </cell>
          <cell r="Y754" t="str">
            <v>ok</v>
          </cell>
          <cell r="AA754">
            <v>1</v>
          </cell>
        </row>
        <row r="755">
          <cell r="C755">
            <v>1</v>
          </cell>
          <cell r="E755">
            <v>1</v>
          </cell>
          <cell r="G755">
            <v>1</v>
          </cell>
          <cell r="I755">
            <v>0.33333333333333331</v>
          </cell>
          <cell r="K755">
            <v>1</v>
          </cell>
          <cell r="M755">
            <v>1</v>
          </cell>
          <cell r="Q755">
            <v>0.8</v>
          </cell>
          <cell r="T755" t="str">
            <v>NA</v>
          </cell>
          <cell r="W755" t="str">
            <v>NA</v>
          </cell>
          <cell r="Y755" t="str">
            <v>ok</v>
          </cell>
          <cell r="AA755">
            <v>1</v>
          </cell>
        </row>
        <row r="756">
          <cell r="C756">
            <v>0.66666666666666663</v>
          </cell>
          <cell r="E756">
            <v>1</v>
          </cell>
          <cell r="G756">
            <v>0.66666666666666663</v>
          </cell>
          <cell r="I756">
            <v>0.33333333333333331</v>
          </cell>
          <cell r="K756">
            <v>1</v>
          </cell>
          <cell r="M756">
            <v>1</v>
          </cell>
          <cell r="Q756">
            <v>0.71666666666666656</v>
          </cell>
          <cell r="T756" t="str">
            <v>NA</v>
          </cell>
          <cell r="W756" t="str">
            <v>NA</v>
          </cell>
          <cell r="Y756" t="str">
            <v>ok</v>
          </cell>
          <cell r="AA756">
            <v>1</v>
          </cell>
        </row>
        <row r="757">
          <cell r="C757">
            <v>1</v>
          </cell>
          <cell r="E757">
            <v>1</v>
          </cell>
          <cell r="G757">
            <v>1</v>
          </cell>
          <cell r="I757">
            <v>1</v>
          </cell>
          <cell r="K757">
            <v>1</v>
          </cell>
          <cell r="M757">
            <v>1</v>
          </cell>
          <cell r="Q757">
            <v>1</v>
          </cell>
          <cell r="T757" t="str">
            <v>NA</v>
          </cell>
          <cell r="W757" t="str">
            <v>NA</v>
          </cell>
          <cell r="Y757" t="str">
            <v>ok</v>
          </cell>
          <cell r="AA757">
            <v>1</v>
          </cell>
        </row>
        <row r="758">
          <cell r="C758">
            <v>1</v>
          </cell>
          <cell r="E758">
            <v>1</v>
          </cell>
          <cell r="G758">
            <v>1</v>
          </cell>
          <cell r="I758">
            <v>1</v>
          </cell>
          <cell r="K758">
            <v>1</v>
          </cell>
          <cell r="M758">
            <v>1</v>
          </cell>
          <cell r="Q758">
            <v>1</v>
          </cell>
          <cell r="T758" t="str">
            <v>NA</v>
          </cell>
          <cell r="W758" t="str">
            <v>NA</v>
          </cell>
          <cell r="Y758" t="str">
            <v>ok</v>
          </cell>
          <cell r="AA758">
            <v>1</v>
          </cell>
        </row>
        <row r="759">
          <cell r="C759">
            <v>1</v>
          </cell>
          <cell r="E759">
            <v>1</v>
          </cell>
          <cell r="G759">
            <v>1</v>
          </cell>
          <cell r="I759">
            <v>0.66666666666666663</v>
          </cell>
          <cell r="K759">
            <v>0.66666666666666663</v>
          </cell>
          <cell r="M759">
            <v>0.66666666666666663</v>
          </cell>
          <cell r="Q759">
            <v>0.8</v>
          </cell>
          <cell r="T759" t="str">
            <v>NA</v>
          </cell>
          <cell r="W759" t="str">
            <v>NA</v>
          </cell>
          <cell r="Y759" t="str">
            <v>ok</v>
          </cell>
          <cell r="AA759">
            <v>1</v>
          </cell>
        </row>
        <row r="760">
          <cell r="C760">
            <v>1</v>
          </cell>
          <cell r="E760">
            <v>1</v>
          </cell>
          <cell r="G760">
            <v>1</v>
          </cell>
          <cell r="I760">
            <v>1</v>
          </cell>
          <cell r="K760">
            <v>1</v>
          </cell>
          <cell r="M760">
            <v>1</v>
          </cell>
          <cell r="Q760">
            <v>1</v>
          </cell>
          <cell r="T760" t="str">
            <v>NA</v>
          </cell>
          <cell r="W760" t="str">
            <v>NA</v>
          </cell>
          <cell r="Y760" t="str">
            <v>ok</v>
          </cell>
          <cell r="AA760">
            <v>1</v>
          </cell>
        </row>
        <row r="761">
          <cell r="C761">
            <v>1</v>
          </cell>
          <cell r="E761">
            <v>1</v>
          </cell>
          <cell r="G761">
            <v>1</v>
          </cell>
          <cell r="I761">
            <v>1</v>
          </cell>
          <cell r="K761">
            <v>1</v>
          </cell>
          <cell r="M761">
            <v>1</v>
          </cell>
          <cell r="Q761">
            <v>1</v>
          </cell>
          <cell r="T761" t="str">
            <v>NA</v>
          </cell>
          <cell r="W761" t="str">
            <v>NA</v>
          </cell>
          <cell r="Y761" t="str">
            <v>ok</v>
          </cell>
          <cell r="AA761">
            <v>1</v>
          </cell>
        </row>
        <row r="762">
          <cell r="C762">
            <v>1</v>
          </cell>
          <cell r="E762">
            <v>1</v>
          </cell>
          <cell r="G762">
            <v>1</v>
          </cell>
          <cell r="I762">
            <v>1</v>
          </cell>
          <cell r="K762">
            <v>1</v>
          </cell>
          <cell r="M762">
            <v>1</v>
          </cell>
          <cell r="Q762">
            <v>1</v>
          </cell>
          <cell r="T762" t="str">
            <v>NA</v>
          </cell>
          <cell r="W762" t="str">
            <v>NA</v>
          </cell>
          <cell r="Y762" t="str">
            <v>ok</v>
          </cell>
          <cell r="AA762">
            <v>1</v>
          </cell>
        </row>
        <row r="763">
          <cell r="C763">
            <v>1</v>
          </cell>
          <cell r="E763">
            <v>1</v>
          </cell>
          <cell r="G763">
            <v>1</v>
          </cell>
          <cell r="I763">
            <v>1</v>
          </cell>
          <cell r="K763">
            <v>1</v>
          </cell>
          <cell r="M763">
            <v>1</v>
          </cell>
          <cell r="Q763">
            <v>1</v>
          </cell>
          <cell r="T763" t="str">
            <v>NA</v>
          </cell>
          <cell r="W763" t="str">
            <v>NA</v>
          </cell>
          <cell r="Y763" t="str">
            <v>ok</v>
          </cell>
          <cell r="AA763">
            <v>1</v>
          </cell>
        </row>
        <row r="764">
          <cell r="C764">
            <v>1</v>
          </cell>
          <cell r="E764">
            <v>1</v>
          </cell>
          <cell r="G764">
            <v>1</v>
          </cell>
          <cell r="I764">
            <v>1</v>
          </cell>
          <cell r="K764">
            <v>1</v>
          </cell>
          <cell r="M764">
            <v>1</v>
          </cell>
          <cell r="Q764">
            <v>1</v>
          </cell>
          <cell r="T764" t="str">
            <v>NA</v>
          </cell>
          <cell r="W764" t="str">
            <v>NA</v>
          </cell>
          <cell r="Y764" t="str">
            <v>ok</v>
          </cell>
          <cell r="AA764">
            <v>1</v>
          </cell>
        </row>
        <row r="765">
          <cell r="C765">
            <v>1</v>
          </cell>
          <cell r="E765">
            <v>1</v>
          </cell>
          <cell r="G765">
            <v>1</v>
          </cell>
          <cell r="I765">
            <v>0.66666666666666663</v>
          </cell>
          <cell r="K765">
            <v>1</v>
          </cell>
          <cell r="M765">
            <v>1</v>
          </cell>
          <cell r="Q765">
            <v>0.9</v>
          </cell>
          <cell r="T765" t="str">
            <v>NA</v>
          </cell>
          <cell r="W765" t="str">
            <v>NA</v>
          </cell>
          <cell r="Y765" t="str">
            <v>ok</v>
          </cell>
          <cell r="AA765">
            <v>1</v>
          </cell>
        </row>
        <row r="766">
          <cell r="C766">
            <v>1</v>
          </cell>
          <cell r="E766">
            <v>1</v>
          </cell>
          <cell r="G766">
            <v>1</v>
          </cell>
          <cell r="I766">
            <v>1</v>
          </cell>
          <cell r="K766">
            <v>0.66666666666666663</v>
          </cell>
          <cell r="M766">
            <v>0.66666666666666663</v>
          </cell>
          <cell r="Q766">
            <v>0.9</v>
          </cell>
          <cell r="T766" t="str">
            <v>NA</v>
          </cell>
          <cell r="W766" t="str">
            <v>NA</v>
          </cell>
          <cell r="Y766" t="str">
            <v>ok</v>
          </cell>
          <cell r="AA766">
            <v>1</v>
          </cell>
        </row>
        <row r="767">
          <cell r="C767">
            <v>1</v>
          </cell>
          <cell r="E767">
            <v>1</v>
          </cell>
          <cell r="G767" t="str">
            <v/>
          </cell>
          <cell r="I767">
            <v>1</v>
          </cell>
          <cell r="K767">
            <v>1</v>
          </cell>
          <cell r="M767">
            <v>1</v>
          </cell>
          <cell r="Q767">
            <v>1</v>
          </cell>
          <cell r="T767" t="str">
            <v>NA</v>
          </cell>
          <cell r="W767" t="str">
            <v>NA</v>
          </cell>
          <cell r="Y767" t="str">
            <v>ok</v>
          </cell>
          <cell r="AA767">
            <v>1</v>
          </cell>
        </row>
        <row r="768">
          <cell r="C768">
            <v>1</v>
          </cell>
          <cell r="E768">
            <v>1</v>
          </cell>
          <cell r="G768">
            <v>0.66666666666666663</v>
          </cell>
          <cell r="I768">
            <v>1</v>
          </cell>
          <cell r="K768">
            <v>1</v>
          </cell>
          <cell r="M768">
            <v>1</v>
          </cell>
          <cell r="Q768">
            <v>0.95</v>
          </cell>
          <cell r="T768" t="str">
            <v>NA</v>
          </cell>
          <cell r="W768" t="str">
            <v>NA</v>
          </cell>
          <cell r="Y768" t="str">
            <v>ok</v>
          </cell>
          <cell r="AA768">
            <v>1</v>
          </cell>
        </row>
        <row r="769">
          <cell r="C769">
            <v>1</v>
          </cell>
          <cell r="E769">
            <v>1</v>
          </cell>
          <cell r="G769">
            <v>1</v>
          </cell>
          <cell r="I769">
            <v>1</v>
          </cell>
          <cell r="K769">
            <v>1</v>
          </cell>
          <cell r="M769">
            <v>1</v>
          </cell>
          <cell r="Q769">
            <v>1</v>
          </cell>
          <cell r="T769" t="str">
            <v>NA</v>
          </cell>
          <cell r="W769" t="str">
            <v>NA</v>
          </cell>
          <cell r="Y769" t="str">
            <v>ok</v>
          </cell>
          <cell r="AA769">
            <v>1</v>
          </cell>
        </row>
        <row r="770">
          <cell r="C770">
            <v>1</v>
          </cell>
          <cell r="E770">
            <v>1</v>
          </cell>
          <cell r="G770">
            <v>1</v>
          </cell>
          <cell r="I770">
            <v>1</v>
          </cell>
          <cell r="K770">
            <v>1</v>
          </cell>
          <cell r="M770">
            <v>1</v>
          </cell>
          <cell r="Q770">
            <v>1</v>
          </cell>
          <cell r="T770" t="str">
            <v>NA</v>
          </cell>
          <cell r="W770" t="str">
            <v>NA</v>
          </cell>
          <cell r="Y770" t="str">
            <v>ok</v>
          </cell>
          <cell r="AA770">
            <v>1</v>
          </cell>
        </row>
        <row r="771">
          <cell r="C771">
            <v>1</v>
          </cell>
          <cell r="E771">
            <v>1</v>
          </cell>
          <cell r="G771">
            <v>1</v>
          </cell>
          <cell r="I771">
            <v>1</v>
          </cell>
          <cell r="K771">
            <v>0.66666666666666663</v>
          </cell>
          <cell r="M771">
            <v>0.66666666666666663</v>
          </cell>
          <cell r="Q771">
            <v>0.9</v>
          </cell>
          <cell r="T771" t="str">
            <v>NA</v>
          </cell>
          <cell r="W771" t="str">
            <v>NA</v>
          </cell>
          <cell r="Y771" t="str">
            <v>ok</v>
          </cell>
          <cell r="AA771">
            <v>1</v>
          </cell>
        </row>
        <row r="772">
          <cell r="C772">
            <v>1</v>
          </cell>
          <cell r="E772">
            <v>1</v>
          </cell>
          <cell r="G772">
            <v>1</v>
          </cell>
          <cell r="I772">
            <v>1</v>
          </cell>
          <cell r="K772">
            <v>1</v>
          </cell>
          <cell r="M772">
            <v>1</v>
          </cell>
          <cell r="Q772">
            <v>1</v>
          </cell>
          <cell r="T772" t="str">
            <v>NA</v>
          </cell>
          <cell r="W772" t="str">
            <v>NA</v>
          </cell>
          <cell r="Y772" t="str">
            <v>ok</v>
          </cell>
          <cell r="AA772">
            <v>1</v>
          </cell>
        </row>
        <row r="773">
          <cell r="C773" t="str">
            <v/>
          </cell>
          <cell r="E773" t="str">
            <v/>
          </cell>
          <cell r="G773" t="str">
            <v/>
          </cell>
          <cell r="I773" t="str">
            <v/>
          </cell>
          <cell r="K773">
            <v>0.33333333333333331</v>
          </cell>
          <cell r="M773" t="str">
            <v/>
          </cell>
          <cell r="Q773">
            <v>0.33333333333333331</v>
          </cell>
          <cell r="T773" t="str">
            <v>NA</v>
          </cell>
          <cell r="W773" t="str">
            <v>NA</v>
          </cell>
          <cell r="Y773" t="str">
            <v>ok</v>
          </cell>
          <cell r="AA773">
            <v>1</v>
          </cell>
        </row>
        <row r="774">
          <cell r="C774">
            <v>1</v>
          </cell>
          <cell r="E774">
            <v>1</v>
          </cell>
          <cell r="G774">
            <v>1</v>
          </cell>
          <cell r="I774">
            <v>1</v>
          </cell>
          <cell r="K774">
            <v>1</v>
          </cell>
          <cell r="M774">
            <v>1</v>
          </cell>
          <cell r="Q774">
            <v>1</v>
          </cell>
          <cell r="T774" t="str">
            <v>NA</v>
          </cell>
          <cell r="W774" t="str">
            <v>NA</v>
          </cell>
          <cell r="Y774" t="str">
            <v>ok</v>
          </cell>
          <cell r="AA774">
            <v>1</v>
          </cell>
        </row>
        <row r="775">
          <cell r="C775" t="str">
            <v/>
          </cell>
          <cell r="E775" t="str">
            <v/>
          </cell>
          <cell r="G775" t="str">
            <v/>
          </cell>
          <cell r="I775">
            <v>0.33333333333333331</v>
          </cell>
          <cell r="K775" t="str">
            <v/>
          </cell>
          <cell r="M775" t="str">
            <v/>
          </cell>
          <cell r="Q775">
            <v>0.33333333333333331</v>
          </cell>
          <cell r="T775" t="str">
            <v>NA</v>
          </cell>
          <cell r="W775" t="str">
            <v>NA</v>
          </cell>
          <cell r="Y775" t="str">
            <v>ok</v>
          </cell>
          <cell r="AA775">
            <v>1</v>
          </cell>
        </row>
        <row r="776">
          <cell r="C776">
            <v>0.66666666666666663</v>
          </cell>
          <cell r="E776">
            <v>0.66666666666666663</v>
          </cell>
          <cell r="G776">
            <v>1</v>
          </cell>
          <cell r="I776">
            <v>1</v>
          </cell>
          <cell r="K776">
            <v>1</v>
          </cell>
          <cell r="M776">
            <v>1</v>
          </cell>
          <cell r="Q776">
            <v>0.91666666666666652</v>
          </cell>
          <cell r="T776" t="str">
            <v>NA</v>
          </cell>
          <cell r="W776" t="str">
            <v>NA</v>
          </cell>
          <cell r="Y776" t="str">
            <v>ok</v>
          </cell>
          <cell r="AA776">
            <v>1</v>
          </cell>
        </row>
        <row r="777">
          <cell r="C777" t="str">
            <v/>
          </cell>
          <cell r="E777" t="str">
            <v/>
          </cell>
          <cell r="G777" t="str">
            <v/>
          </cell>
          <cell r="I777">
            <v>0.33333333333333331</v>
          </cell>
          <cell r="K777" t="str">
            <v/>
          </cell>
          <cell r="M777" t="str">
            <v/>
          </cell>
          <cell r="Q777">
            <v>0.33333333333333331</v>
          </cell>
          <cell r="T777" t="str">
            <v>NA</v>
          </cell>
          <cell r="W777" t="str">
            <v>NA</v>
          </cell>
          <cell r="Y777" t="str">
            <v>ok</v>
          </cell>
          <cell r="AA777">
            <v>1</v>
          </cell>
        </row>
        <row r="778">
          <cell r="C778">
            <v>0.66666666666666663</v>
          </cell>
          <cell r="E778">
            <v>1</v>
          </cell>
          <cell r="G778">
            <v>0.66666666666666663</v>
          </cell>
          <cell r="I778">
            <v>1</v>
          </cell>
          <cell r="K778">
            <v>1</v>
          </cell>
          <cell r="M778">
            <v>0.66666666666666663</v>
          </cell>
          <cell r="Q778">
            <v>0.86666666666666659</v>
          </cell>
          <cell r="T778" t="str">
            <v>NA</v>
          </cell>
          <cell r="W778" t="str">
            <v>NA</v>
          </cell>
          <cell r="Y778" t="str">
            <v>ok</v>
          </cell>
          <cell r="AA778">
            <v>1</v>
          </cell>
        </row>
        <row r="779">
          <cell r="C779">
            <v>1</v>
          </cell>
          <cell r="E779">
            <v>1</v>
          </cell>
          <cell r="G779">
            <v>1</v>
          </cell>
          <cell r="I779">
            <v>1</v>
          </cell>
          <cell r="K779">
            <v>1</v>
          </cell>
          <cell r="M779">
            <v>1</v>
          </cell>
          <cell r="Q779">
            <v>1</v>
          </cell>
          <cell r="T779" t="str">
            <v>NA</v>
          </cell>
          <cell r="W779" t="str">
            <v>NA</v>
          </cell>
          <cell r="Y779" t="str">
            <v>ok</v>
          </cell>
          <cell r="AA779">
            <v>1</v>
          </cell>
        </row>
        <row r="780">
          <cell r="C780">
            <v>0.66666666666666663</v>
          </cell>
          <cell r="E780">
            <v>1</v>
          </cell>
          <cell r="G780">
            <v>1</v>
          </cell>
          <cell r="I780">
            <v>0.66666666666666663</v>
          </cell>
          <cell r="K780">
            <v>1</v>
          </cell>
          <cell r="M780">
            <v>1</v>
          </cell>
          <cell r="Q780">
            <v>0.86666666666666659</v>
          </cell>
          <cell r="T780" t="str">
            <v>NA</v>
          </cell>
          <cell r="W780" t="str">
            <v>NA</v>
          </cell>
          <cell r="Y780" t="str">
            <v>ok</v>
          </cell>
          <cell r="AA780">
            <v>1</v>
          </cell>
        </row>
        <row r="781">
          <cell r="C781">
            <v>1</v>
          </cell>
          <cell r="E781">
            <v>1</v>
          </cell>
          <cell r="G781">
            <v>1</v>
          </cell>
          <cell r="I781">
            <v>1</v>
          </cell>
          <cell r="K781">
            <v>1</v>
          </cell>
          <cell r="M781">
            <v>1</v>
          </cell>
          <cell r="Q781">
            <v>1</v>
          </cell>
          <cell r="T781" t="str">
            <v>NA</v>
          </cell>
          <cell r="W781" t="str">
            <v>NA</v>
          </cell>
          <cell r="Y781" t="str">
            <v>ok</v>
          </cell>
          <cell r="AA781">
            <v>1</v>
          </cell>
        </row>
        <row r="782">
          <cell r="C782" t="str">
            <v/>
          </cell>
          <cell r="E782" t="str">
            <v/>
          </cell>
          <cell r="G782" t="str">
            <v/>
          </cell>
          <cell r="I782">
            <v>0.33333333333333331</v>
          </cell>
          <cell r="K782" t="str">
            <v/>
          </cell>
          <cell r="M782" t="str">
            <v/>
          </cell>
          <cell r="Q782">
            <v>0.33333333333333331</v>
          </cell>
          <cell r="T782" t="str">
            <v>NA</v>
          </cell>
          <cell r="W782" t="str">
            <v>NA</v>
          </cell>
          <cell r="Y782" t="str">
            <v>ok</v>
          </cell>
          <cell r="AA782">
            <v>1</v>
          </cell>
        </row>
        <row r="783">
          <cell r="C783">
            <v>1</v>
          </cell>
          <cell r="E783">
            <v>1</v>
          </cell>
          <cell r="G783">
            <v>1</v>
          </cell>
          <cell r="I783">
            <v>1</v>
          </cell>
          <cell r="K783">
            <v>1</v>
          </cell>
          <cell r="M783">
            <v>1</v>
          </cell>
          <cell r="Q783">
            <v>1</v>
          </cell>
          <cell r="T783" t="str">
            <v>NA</v>
          </cell>
          <cell r="W783" t="str">
            <v>NA</v>
          </cell>
          <cell r="Y783" t="str">
            <v>ok</v>
          </cell>
          <cell r="AA783">
            <v>1</v>
          </cell>
        </row>
        <row r="784">
          <cell r="C784">
            <v>1</v>
          </cell>
          <cell r="E784">
            <v>1</v>
          </cell>
          <cell r="G784">
            <v>1</v>
          </cell>
          <cell r="I784">
            <v>1</v>
          </cell>
          <cell r="K784">
            <v>1</v>
          </cell>
          <cell r="M784">
            <v>1</v>
          </cell>
          <cell r="Q784">
            <v>1</v>
          </cell>
          <cell r="T784" t="str">
            <v>NA</v>
          </cell>
          <cell r="W784" t="str">
            <v>NA</v>
          </cell>
          <cell r="Y784" t="str">
            <v>ok</v>
          </cell>
          <cell r="AA784">
            <v>1</v>
          </cell>
        </row>
        <row r="785">
          <cell r="C785">
            <v>1</v>
          </cell>
          <cell r="E785">
            <v>1</v>
          </cell>
          <cell r="G785">
            <v>0.66666666666666663</v>
          </cell>
          <cell r="I785">
            <v>1</v>
          </cell>
          <cell r="K785">
            <v>1</v>
          </cell>
          <cell r="M785">
            <v>1</v>
          </cell>
          <cell r="Q785">
            <v>0.95</v>
          </cell>
          <cell r="T785" t="str">
            <v>NA</v>
          </cell>
          <cell r="W785" t="str">
            <v>NA</v>
          </cell>
          <cell r="Y785" t="str">
            <v>ok</v>
          </cell>
          <cell r="AA785">
            <v>1</v>
          </cell>
        </row>
        <row r="786">
          <cell r="C786">
            <v>0.66666666666666663</v>
          </cell>
          <cell r="E786">
            <v>1</v>
          </cell>
          <cell r="G786">
            <v>1</v>
          </cell>
          <cell r="I786">
            <v>1</v>
          </cell>
          <cell r="K786">
            <v>0.66666666666666663</v>
          </cell>
          <cell r="M786">
            <v>1</v>
          </cell>
          <cell r="Q786">
            <v>0.91666666666666652</v>
          </cell>
          <cell r="T786" t="str">
            <v>NA</v>
          </cell>
          <cell r="W786" t="str">
            <v>NA</v>
          </cell>
          <cell r="Y786" t="str">
            <v>ok</v>
          </cell>
          <cell r="AA786">
            <v>1</v>
          </cell>
        </row>
        <row r="787">
          <cell r="C787">
            <v>1</v>
          </cell>
          <cell r="E787">
            <v>1</v>
          </cell>
          <cell r="G787">
            <v>0.66666666666666663</v>
          </cell>
          <cell r="I787">
            <v>1</v>
          </cell>
          <cell r="K787">
            <v>1</v>
          </cell>
          <cell r="M787">
            <v>1</v>
          </cell>
          <cell r="Q787">
            <v>0.95</v>
          </cell>
          <cell r="T787" t="str">
            <v>NA</v>
          </cell>
          <cell r="W787" t="str">
            <v>NA</v>
          </cell>
          <cell r="Y787" t="str">
            <v>ok</v>
          </cell>
          <cell r="AA787">
            <v>1</v>
          </cell>
        </row>
        <row r="788">
          <cell r="C788" t="str">
            <v/>
          </cell>
          <cell r="E788" t="str">
            <v/>
          </cell>
          <cell r="G788" t="str">
            <v/>
          </cell>
          <cell r="I788">
            <v>0.33333333333333331</v>
          </cell>
          <cell r="K788" t="str">
            <v/>
          </cell>
          <cell r="M788" t="str">
            <v/>
          </cell>
          <cell r="Q788">
            <v>0.33333333333333331</v>
          </cell>
          <cell r="T788" t="str">
            <v>NA</v>
          </cell>
          <cell r="W788" t="str">
            <v>NA</v>
          </cell>
          <cell r="Y788" t="str">
            <v>ok</v>
          </cell>
          <cell r="AA788">
            <v>1</v>
          </cell>
        </row>
        <row r="789">
          <cell r="C789">
            <v>1</v>
          </cell>
          <cell r="E789">
            <v>1</v>
          </cell>
          <cell r="G789">
            <v>1</v>
          </cell>
          <cell r="I789">
            <v>1</v>
          </cell>
          <cell r="K789">
            <v>1</v>
          </cell>
          <cell r="M789">
            <v>1</v>
          </cell>
          <cell r="Q789">
            <v>1</v>
          </cell>
          <cell r="T789" t="str">
            <v>NA</v>
          </cell>
          <cell r="W789" t="str">
            <v>NA</v>
          </cell>
          <cell r="Y789" t="str">
            <v>ok</v>
          </cell>
          <cell r="AA789">
            <v>1</v>
          </cell>
        </row>
        <row r="790">
          <cell r="C790">
            <v>1</v>
          </cell>
          <cell r="E790">
            <v>1</v>
          </cell>
          <cell r="G790">
            <v>0.66666666666666663</v>
          </cell>
          <cell r="I790">
            <v>1</v>
          </cell>
          <cell r="K790">
            <v>1</v>
          </cell>
          <cell r="M790">
            <v>0.33333333333333331</v>
          </cell>
          <cell r="Q790">
            <v>0.85</v>
          </cell>
          <cell r="T790" t="str">
            <v>NA</v>
          </cell>
          <cell r="W790" t="str">
            <v>NA</v>
          </cell>
          <cell r="Y790" t="str">
            <v>ok</v>
          </cell>
          <cell r="AA790">
            <v>1</v>
          </cell>
        </row>
        <row r="791">
          <cell r="C791" t="str">
            <v/>
          </cell>
          <cell r="E791">
            <v>0.66666666666666663</v>
          </cell>
          <cell r="G791">
            <v>1</v>
          </cell>
          <cell r="I791">
            <v>1</v>
          </cell>
          <cell r="K791">
            <v>1</v>
          </cell>
          <cell r="M791">
            <v>1</v>
          </cell>
          <cell r="Q791">
            <v>0.94444444444444442</v>
          </cell>
          <cell r="T791" t="str">
            <v>NA</v>
          </cell>
          <cell r="W791" t="str">
            <v>NA</v>
          </cell>
          <cell r="Y791" t="str">
            <v>ok</v>
          </cell>
          <cell r="AA791">
            <v>1</v>
          </cell>
        </row>
        <row r="792">
          <cell r="C792">
            <v>1</v>
          </cell>
          <cell r="E792">
            <v>1</v>
          </cell>
          <cell r="G792">
            <v>1</v>
          </cell>
          <cell r="I792">
            <v>1</v>
          </cell>
          <cell r="K792">
            <v>1</v>
          </cell>
          <cell r="M792">
            <v>1</v>
          </cell>
          <cell r="Q792">
            <v>1</v>
          </cell>
          <cell r="T792" t="str">
            <v>NA</v>
          </cell>
          <cell r="W792" t="str">
            <v>NA</v>
          </cell>
          <cell r="Y792" t="str">
            <v>ok</v>
          </cell>
          <cell r="AA792">
            <v>1</v>
          </cell>
        </row>
        <row r="793">
          <cell r="C793">
            <v>1</v>
          </cell>
          <cell r="E793">
            <v>1</v>
          </cell>
          <cell r="G793">
            <v>0.66666666666666663</v>
          </cell>
          <cell r="I793">
            <v>1</v>
          </cell>
          <cell r="K793">
            <v>1</v>
          </cell>
          <cell r="M793">
            <v>1</v>
          </cell>
          <cell r="Q793">
            <v>0.95</v>
          </cell>
          <cell r="T793" t="str">
            <v>NA</v>
          </cell>
          <cell r="W793" t="str">
            <v>NA</v>
          </cell>
          <cell r="Y793" t="str">
            <v>ok</v>
          </cell>
          <cell r="AA793">
            <v>1</v>
          </cell>
        </row>
        <row r="794">
          <cell r="C794">
            <v>1</v>
          </cell>
          <cell r="E794">
            <v>1</v>
          </cell>
          <cell r="G794">
            <v>1</v>
          </cell>
          <cell r="I794" t="str">
            <v/>
          </cell>
          <cell r="K794">
            <v>1</v>
          </cell>
          <cell r="M794">
            <v>1</v>
          </cell>
          <cell r="Q794">
            <v>1</v>
          </cell>
          <cell r="T794" t="str">
            <v>NA</v>
          </cell>
          <cell r="W794" t="str">
            <v>NA</v>
          </cell>
          <cell r="Y794" t="str">
            <v>ok</v>
          </cell>
          <cell r="AA794">
            <v>1</v>
          </cell>
        </row>
        <row r="795">
          <cell r="C795">
            <v>1</v>
          </cell>
          <cell r="E795">
            <v>1</v>
          </cell>
          <cell r="G795">
            <v>1</v>
          </cell>
          <cell r="I795">
            <v>1</v>
          </cell>
          <cell r="K795">
            <v>1</v>
          </cell>
          <cell r="M795">
            <v>1</v>
          </cell>
          <cell r="Q795">
            <v>1</v>
          </cell>
          <cell r="T795" t="str">
            <v>NA</v>
          </cell>
          <cell r="W795" t="str">
            <v>NA</v>
          </cell>
          <cell r="Y795" t="str">
            <v>ok</v>
          </cell>
          <cell r="AA795">
            <v>1</v>
          </cell>
        </row>
        <row r="796">
          <cell r="C796">
            <v>1</v>
          </cell>
          <cell r="E796">
            <v>1</v>
          </cell>
          <cell r="G796">
            <v>1</v>
          </cell>
          <cell r="I796">
            <v>1</v>
          </cell>
          <cell r="K796">
            <v>1</v>
          </cell>
          <cell r="M796">
            <v>1</v>
          </cell>
          <cell r="Q796">
            <v>1</v>
          </cell>
          <cell r="T796" t="str">
            <v>NA</v>
          </cell>
          <cell r="W796" t="str">
            <v>NA</v>
          </cell>
          <cell r="Y796" t="str">
            <v>ok</v>
          </cell>
          <cell r="AA796">
            <v>1</v>
          </cell>
        </row>
        <row r="797">
          <cell r="C797">
            <v>1</v>
          </cell>
          <cell r="E797">
            <v>1</v>
          </cell>
          <cell r="G797">
            <v>1</v>
          </cell>
          <cell r="I797">
            <v>1</v>
          </cell>
          <cell r="K797">
            <v>1</v>
          </cell>
          <cell r="M797">
            <v>1</v>
          </cell>
          <cell r="Q797">
            <v>1</v>
          </cell>
          <cell r="T797" t="str">
            <v>NA</v>
          </cell>
          <cell r="W797" t="str">
            <v>NA</v>
          </cell>
          <cell r="Y797" t="str">
            <v>ok</v>
          </cell>
          <cell r="AA797">
            <v>1</v>
          </cell>
        </row>
        <row r="798">
          <cell r="C798">
            <v>1</v>
          </cell>
          <cell r="E798">
            <v>1</v>
          </cell>
          <cell r="G798">
            <v>1</v>
          </cell>
          <cell r="I798">
            <v>1</v>
          </cell>
          <cell r="K798" t="str">
            <v/>
          </cell>
          <cell r="M798">
            <v>1</v>
          </cell>
          <cell r="Q798">
            <v>1</v>
          </cell>
          <cell r="T798" t="str">
            <v>NA</v>
          </cell>
          <cell r="W798" t="str">
            <v>NA</v>
          </cell>
          <cell r="Y798" t="str">
            <v>ok</v>
          </cell>
          <cell r="AA798">
            <v>1</v>
          </cell>
        </row>
        <row r="799">
          <cell r="C799">
            <v>1</v>
          </cell>
          <cell r="E799">
            <v>1</v>
          </cell>
          <cell r="G799" t="str">
            <v/>
          </cell>
          <cell r="I799">
            <v>1</v>
          </cell>
          <cell r="K799">
            <v>1</v>
          </cell>
          <cell r="M799">
            <v>1</v>
          </cell>
          <cell r="Q799">
            <v>1</v>
          </cell>
          <cell r="T799" t="str">
            <v>NA</v>
          </cell>
          <cell r="W799" t="str">
            <v>NA</v>
          </cell>
          <cell r="Y799" t="str">
            <v>ok</v>
          </cell>
          <cell r="AA799">
            <v>1</v>
          </cell>
        </row>
        <row r="800">
          <cell r="C800">
            <v>1</v>
          </cell>
          <cell r="E800">
            <v>1</v>
          </cell>
          <cell r="G800">
            <v>1</v>
          </cell>
          <cell r="I800">
            <v>1</v>
          </cell>
          <cell r="K800">
            <v>1</v>
          </cell>
          <cell r="M800">
            <v>1</v>
          </cell>
          <cell r="Q800">
            <v>1</v>
          </cell>
          <cell r="T800" t="str">
            <v>NA</v>
          </cell>
          <cell r="W800" t="str">
            <v>NA</v>
          </cell>
          <cell r="Y800" t="str">
            <v>ok</v>
          </cell>
          <cell r="AA800">
            <v>1</v>
          </cell>
        </row>
        <row r="801">
          <cell r="C801">
            <v>0.66666666666666663</v>
          </cell>
          <cell r="E801">
            <v>1</v>
          </cell>
          <cell r="G801">
            <v>0.66666666666666663</v>
          </cell>
          <cell r="I801">
            <v>1</v>
          </cell>
          <cell r="K801">
            <v>1</v>
          </cell>
          <cell r="M801">
            <v>1</v>
          </cell>
          <cell r="Q801">
            <v>0.91666666666666652</v>
          </cell>
          <cell r="T801" t="str">
            <v>NA</v>
          </cell>
          <cell r="W801" t="str">
            <v>NA</v>
          </cell>
          <cell r="Y801" t="str">
            <v>ok</v>
          </cell>
          <cell r="AA801">
            <v>1</v>
          </cell>
        </row>
        <row r="802">
          <cell r="C802">
            <v>1</v>
          </cell>
          <cell r="E802">
            <v>1</v>
          </cell>
          <cell r="G802">
            <v>1</v>
          </cell>
          <cell r="I802">
            <v>1</v>
          </cell>
          <cell r="K802">
            <v>0.66666666666666663</v>
          </cell>
          <cell r="M802">
            <v>1</v>
          </cell>
          <cell r="Q802">
            <v>0.95</v>
          </cell>
          <cell r="T802" t="str">
            <v>NA</v>
          </cell>
          <cell r="W802" t="str">
            <v>NA</v>
          </cell>
          <cell r="Y802" t="str">
            <v>ok</v>
          </cell>
          <cell r="AA802">
            <v>1</v>
          </cell>
        </row>
        <row r="803">
          <cell r="C803">
            <v>1</v>
          </cell>
          <cell r="E803">
            <v>1</v>
          </cell>
          <cell r="G803">
            <v>1</v>
          </cell>
          <cell r="I803">
            <v>1</v>
          </cell>
          <cell r="K803">
            <v>0.66666666666666663</v>
          </cell>
          <cell r="M803">
            <v>1</v>
          </cell>
          <cell r="Q803">
            <v>0.95</v>
          </cell>
          <cell r="T803" t="str">
            <v>NA</v>
          </cell>
          <cell r="W803" t="str">
            <v>NA</v>
          </cell>
          <cell r="Y803" t="str">
            <v>ok</v>
          </cell>
          <cell r="AA803">
            <v>1</v>
          </cell>
        </row>
        <row r="804">
          <cell r="C804">
            <v>1</v>
          </cell>
          <cell r="E804">
            <v>1</v>
          </cell>
          <cell r="G804" t="str">
            <v/>
          </cell>
          <cell r="I804">
            <v>1</v>
          </cell>
          <cell r="K804" t="str">
            <v/>
          </cell>
          <cell r="M804">
            <v>1</v>
          </cell>
          <cell r="Q804">
            <v>1</v>
          </cell>
          <cell r="T804" t="str">
            <v>NA</v>
          </cell>
          <cell r="W804" t="str">
            <v>NA</v>
          </cell>
          <cell r="Y804" t="str">
            <v>ok</v>
          </cell>
          <cell r="AA804">
            <v>1</v>
          </cell>
        </row>
        <row r="805">
          <cell r="C805">
            <v>1</v>
          </cell>
          <cell r="E805">
            <v>1</v>
          </cell>
          <cell r="G805" t="str">
            <v/>
          </cell>
          <cell r="I805">
            <v>1</v>
          </cell>
          <cell r="K805" t="str">
            <v/>
          </cell>
          <cell r="M805">
            <v>1</v>
          </cell>
          <cell r="Q805">
            <v>1</v>
          </cell>
          <cell r="T805" t="str">
            <v>NA</v>
          </cell>
          <cell r="W805" t="str">
            <v>NA</v>
          </cell>
          <cell r="Y805" t="str">
            <v>ok</v>
          </cell>
          <cell r="AA805">
            <v>1</v>
          </cell>
        </row>
        <row r="806">
          <cell r="C806">
            <v>1</v>
          </cell>
          <cell r="E806">
            <v>1</v>
          </cell>
          <cell r="G806">
            <v>1</v>
          </cell>
          <cell r="I806">
            <v>1</v>
          </cell>
          <cell r="K806">
            <v>1</v>
          </cell>
          <cell r="M806">
            <v>1</v>
          </cell>
          <cell r="Q806">
            <v>1</v>
          </cell>
          <cell r="T806" t="str">
            <v>NA</v>
          </cell>
          <cell r="W806" t="str">
            <v>NA</v>
          </cell>
          <cell r="Y806" t="str">
            <v>ok</v>
          </cell>
          <cell r="AA806">
            <v>1</v>
          </cell>
        </row>
        <row r="807">
          <cell r="C807">
            <v>1</v>
          </cell>
          <cell r="E807">
            <v>1</v>
          </cell>
          <cell r="G807">
            <v>1</v>
          </cell>
          <cell r="I807">
            <v>1</v>
          </cell>
          <cell r="K807">
            <v>1</v>
          </cell>
          <cell r="M807">
            <v>1</v>
          </cell>
          <cell r="Q807">
            <v>1</v>
          </cell>
          <cell r="T807" t="str">
            <v>NA</v>
          </cell>
          <cell r="W807" t="str">
            <v>NA</v>
          </cell>
          <cell r="Y807" t="str">
            <v>ok</v>
          </cell>
          <cell r="AA807">
            <v>1</v>
          </cell>
        </row>
        <row r="808">
          <cell r="C808">
            <v>1</v>
          </cell>
          <cell r="E808">
            <v>1</v>
          </cell>
          <cell r="G808">
            <v>1</v>
          </cell>
          <cell r="I808">
            <v>1</v>
          </cell>
          <cell r="K808">
            <v>1</v>
          </cell>
          <cell r="M808">
            <v>1</v>
          </cell>
          <cell r="Q808">
            <v>1</v>
          </cell>
          <cell r="T808" t="str">
            <v>NA</v>
          </cell>
          <cell r="W808" t="str">
            <v>NA</v>
          </cell>
          <cell r="Y808" t="str">
            <v>ok</v>
          </cell>
          <cell r="AA808">
            <v>1</v>
          </cell>
        </row>
        <row r="809">
          <cell r="C809">
            <v>1</v>
          </cell>
          <cell r="E809">
            <v>1</v>
          </cell>
          <cell r="G809" t="str">
            <v/>
          </cell>
          <cell r="I809" t="str">
            <v/>
          </cell>
          <cell r="K809" t="str">
            <v/>
          </cell>
          <cell r="M809" t="str">
            <v/>
          </cell>
          <cell r="Q809">
            <v>1</v>
          </cell>
          <cell r="T809" t="str">
            <v>NA</v>
          </cell>
          <cell r="W809" t="str">
            <v>NA</v>
          </cell>
          <cell r="Y809" t="str">
            <v>ok</v>
          </cell>
          <cell r="AA809">
            <v>1</v>
          </cell>
        </row>
        <row r="810">
          <cell r="C810">
            <v>1</v>
          </cell>
          <cell r="E810">
            <v>1</v>
          </cell>
          <cell r="G810">
            <v>1</v>
          </cell>
          <cell r="I810">
            <v>1</v>
          </cell>
          <cell r="K810">
            <v>1</v>
          </cell>
          <cell r="M810">
            <v>1</v>
          </cell>
          <cell r="Q810">
            <v>1</v>
          </cell>
          <cell r="T810" t="str">
            <v>NA</v>
          </cell>
          <cell r="W810" t="str">
            <v>NA</v>
          </cell>
          <cell r="Y810" t="str">
            <v>ok</v>
          </cell>
          <cell r="AA810">
            <v>1</v>
          </cell>
        </row>
        <row r="811">
          <cell r="C811">
            <v>0.66666666666666663</v>
          </cell>
          <cell r="E811">
            <v>0.66666666666666663</v>
          </cell>
          <cell r="G811">
            <v>0.66666666666666663</v>
          </cell>
          <cell r="I811">
            <v>0.66666666666666663</v>
          </cell>
          <cell r="K811">
            <v>1</v>
          </cell>
          <cell r="M811">
            <v>1</v>
          </cell>
          <cell r="Q811">
            <v>0.76666666666666661</v>
          </cell>
          <cell r="T811" t="str">
            <v>NA</v>
          </cell>
          <cell r="W811" t="str">
            <v>NA</v>
          </cell>
          <cell r="Y811" t="str">
            <v>ok</v>
          </cell>
          <cell r="AA811">
            <v>1</v>
          </cell>
        </row>
        <row r="812">
          <cell r="C812">
            <v>1</v>
          </cell>
          <cell r="E812">
            <v>0.66666666666666663</v>
          </cell>
          <cell r="G812">
            <v>0.66666666666666663</v>
          </cell>
          <cell r="I812">
            <v>1</v>
          </cell>
          <cell r="K812">
            <v>0.66666666666666663</v>
          </cell>
          <cell r="M812">
            <v>0.66666666666666663</v>
          </cell>
          <cell r="Q812">
            <v>0.8</v>
          </cell>
          <cell r="T812" t="str">
            <v>NA</v>
          </cell>
          <cell r="W812" t="str">
            <v>NA</v>
          </cell>
          <cell r="Y812" t="str">
            <v>ok</v>
          </cell>
          <cell r="AA812">
            <v>1</v>
          </cell>
        </row>
        <row r="813">
          <cell r="C813">
            <v>1</v>
          </cell>
          <cell r="E813">
            <v>1</v>
          </cell>
          <cell r="G813">
            <v>1</v>
          </cell>
          <cell r="I813">
            <v>1</v>
          </cell>
          <cell r="K813">
            <v>1</v>
          </cell>
          <cell r="M813">
            <v>1</v>
          </cell>
          <cell r="Q813">
            <v>1</v>
          </cell>
          <cell r="T813" t="str">
            <v>NA</v>
          </cell>
          <cell r="W813" t="str">
            <v>NA</v>
          </cell>
          <cell r="Y813" t="str">
            <v>ok</v>
          </cell>
          <cell r="AA813">
            <v>1</v>
          </cell>
        </row>
        <row r="814">
          <cell r="C814">
            <v>1</v>
          </cell>
          <cell r="E814">
            <v>1</v>
          </cell>
          <cell r="G814">
            <v>1</v>
          </cell>
          <cell r="I814">
            <v>1</v>
          </cell>
          <cell r="K814">
            <v>1</v>
          </cell>
          <cell r="M814">
            <v>1</v>
          </cell>
          <cell r="Q814">
            <v>1</v>
          </cell>
          <cell r="T814" t="str">
            <v>NA</v>
          </cell>
          <cell r="W814" t="str">
            <v>NA</v>
          </cell>
          <cell r="Y814" t="str">
            <v>ok</v>
          </cell>
          <cell r="AA814">
            <v>1</v>
          </cell>
        </row>
        <row r="815">
          <cell r="C815">
            <v>1</v>
          </cell>
          <cell r="E815">
            <v>1</v>
          </cell>
          <cell r="G815">
            <v>1</v>
          </cell>
          <cell r="I815">
            <v>0.66666666666666663</v>
          </cell>
          <cell r="K815">
            <v>1</v>
          </cell>
          <cell r="M815">
            <v>1</v>
          </cell>
          <cell r="Q815">
            <v>0.9</v>
          </cell>
          <cell r="T815" t="str">
            <v>NA</v>
          </cell>
          <cell r="W815" t="str">
            <v>NA</v>
          </cell>
          <cell r="Y815" t="str">
            <v>ok</v>
          </cell>
          <cell r="AA815">
            <v>1</v>
          </cell>
        </row>
        <row r="816">
          <cell r="C816">
            <v>1</v>
          </cell>
          <cell r="E816">
            <v>1</v>
          </cell>
          <cell r="G816">
            <v>1</v>
          </cell>
          <cell r="I816">
            <v>1</v>
          </cell>
          <cell r="K816">
            <v>0.66666666666666663</v>
          </cell>
          <cell r="M816">
            <v>0.66666666666666663</v>
          </cell>
          <cell r="Q816">
            <v>0.9</v>
          </cell>
          <cell r="T816" t="str">
            <v>NA</v>
          </cell>
          <cell r="W816" t="str">
            <v>NA</v>
          </cell>
          <cell r="Y816" t="str">
            <v>ok</v>
          </cell>
          <cell r="AA816">
            <v>1</v>
          </cell>
        </row>
        <row r="817">
          <cell r="C817">
            <v>1</v>
          </cell>
          <cell r="E817">
            <v>1</v>
          </cell>
          <cell r="G817">
            <v>1</v>
          </cell>
          <cell r="I817">
            <v>1</v>
          </cell>
          <cell r="K817">
            <v>1</v>
          </cell>
          <cell r="M817">
            <v>1</v>
          </cell>
          <cell r="Q817">
            <v>1</v>
          </cell>
          <cell r="T817" t="str">
            <v>NA</v>
          </cell>
          <cell r="W817" t="str">
            <v>NA</v>
          </cell>
          <cell r="Y817" t="str">
            <v>ok</v>
          </cell>
          <cell r="AA817">
            <v>1</v>
          </cell>
        </row>
        <row r="818">
          <cell r="C818" t="str">
            <v/>
          </cell>
          <cell r="E818" t="str">
            <v/>
          </cell>
          <cell r="G818" t="str">
            <v/>
          </cell>
          <cell r="I818">
            <v>0.33333333333333331</v>
          </cell>
          <cell r="K818" t="str">
            <v/>
          </cell>
          <cell r="M818" t="str">
            <v/>
          </cell>
          <cell r="Q818">
            <v>0.33333333333333331</v>
          </cell>
          <cell r="T818" t="str">
            <v>NA</v>
          </cell>
          <cell r="W818" t="str">
            <v>NA</v>
          </cell>
          <cell r="Y818" t="str">
            <v>ok</v>
          </cell>
          <cell r="AA818">
            <v>1</v>
          </cell>
        </row>
        <row r="819">
          <cell r="C819">
            <v>1</v>
          </cell>
          <cell r="E819">
            <v>1</v>
          </cell>
          <cell r="G819">
            <v>1</v>
          </cell>
          <cell r="I819">
            <v>0.66666666666666663</v>
          </cell>
          <cell r="K819">
            <v>1</v>
          </cell>
          <cell r="M819">
            <v>1</v>
          </cell>
          <cell r="Q819">
            <v>0.9</v>
          </cell>
          <cell r="T819" t="str">
            <v>NA</v>
          </cell>
          <cell r="W819" t="str">
            <v>NA</v>
          </cell>
          <cell r="Y819" t="str">
            <v>ok</v>
          </cell>
          <cell r="AA819">
            <v>1</v>
          </cell>
        </row>
        <row r="820">
          <cell r="C820">
            <v>1</v>
          </cell>
          <cell r="E820">
            <v>1</v>
          </cell>
          <cell r="G820">
            <v>1</v>
          </cell>
          <cell r="I820">
            <v>1</v>
          </cell>
          <cell r="K820">
            <v>1</v>
          </cell>
          <cell r="M820">
            <v>1</v>
          </cell>
          <cell r="Q820">
            <v>1</v>
          </cell>
          <cell r="T820" t="str">
            <v>NA</v>
          </cell>
          <cell r="W820" t="str">
            <v>NA</v>
          </cell>
          <cell r="Y820" t="str">
            <v>ok</v>
          </cell>
          <cell r="AA820">
            <v>1</v>
          </cell>
        </row>
        <row r="821">
          <cell r="C821">
            <v>1</v>
          </cell>
          <cell r="E821">
            <v>1</v>
          </cell>
          <cell r="G821">
            <v>1</v>
          </cell>
          <cell r="I821">
            <v>1</v>
          </cell>
          <cell r="K821">
            <v>1</v>
          </cell>
          <cell r="M821">
            <v>1</v>
          </cell>
          <cell r="Q821">
            <v>1</v>
          </cell>
          <cell r="T821" t="str">
            <v>NA</v>
          </cell>
          <cell r="W821" t="str">
            <v>NA</v>
          </cell>
          <cell r="Y821" t="str">
            <v>ok</v>
          </cell>
          <cell r="AA821">
            <v>1</v>
          </cell>
        </row>
        <row r="822">
          <cell r="C822">
            <v>1</v>
          </cell>
          <cell r="E822">
            <v>1</v>
          </cell>
          <cell r="G822">
            <v>1</v>
          </cell>
          <cell r="I822">
            <v>0.33333333333333331</v>
          </cell>
          <cell r="K822">
            <v>1</v>
          </cell>
          <cell r="M822">
            <v>1</v>
          </cell>
          <cell r="Q822">
            <v>0.8</v>
          </cell>
          <cell r="T822" t="str">
            <v>NA</v>
          </cell>
          <cell r="W822" t="str">
            <v>NA</v>
          </cell>
          <cell r="Y822" t="str">
            <v>ok</v>
          </cell>
          <cell r="AA822">
            <v>1</v>
          </cell>
        </row>
        <row r="823">
          <cell r="C823">
            <v>1</v>
          </cell>
          <cell r="E823">
            <v>1</v>
          </cell>
          <cell r="G823">
            <v>1</v>
          </cell>
          <cell r="I823">
            <v>0.33333333333333331</v>
          </cell>
          <cell r="K823">
            <v>1</v>
          </cell>
          <cell r="M823">
            <v>1</v>
          </cell>
          <cell r="Q823">
            <v>0.8</v>
          </cell>
          <cell r="T823" t="str">
            <v>NA</v>
          </cell>
          <cell r="W823" t="str">
            <v>NA</v>
          </cell>
          <cell r="Y823" t="str">
            <v>ok</v>
          </cell>
          <cell r="AA823">
            <v>1</v>
          </cell>
        </row>
        <row r="824">
          <cell r="C824">
            <v>1</v>
          </cell>
          <cell r="E824">
            <v>1</v>
          </cell>
          <cell r="G824">
            <v>1</v>
          </cell>
          <cell r="I824">
            <v>0.33333333333333331</v>
          </cell>
          <cell r="K824">
            <v>1</v>
          </cell>
          <cell r="M824">
            <v>1</v>
          </cell>
          <cell r="Q824">
            <v>0.8</v>
          </cell>
          <cell r="T824" t="str">
            <v>NA</v>
          </cell>
          <cell r="W824" t="str">
            <v>NA</v>
          </cell>
          <cell r="Y824" t="str">
            <v>ok</v>
          </cell>
          <cell r="AA824">
            <v>1</v>
          </cell>
        </row>
        <row r="825">
          <cell r="C825">
            <v>1</v>
          </cell>
          <cell r="E825">
            <v>1</v>
          </cell>
          <cell r="G825">
            <v>1</v>
          </cell>
          <cell r="I825">
            <v>1</v>
          </cell>
          <cell r="K825">
            <v>1</v>
          </cell>
          <cell r="M825">
            <v>1</v>
          </cell>
          <cell r="Q825">
            <v>1</v>
          </cell>
          <cell r="T825" t="str">
            <v>NA</v>
          </cell>
          <cell r="W825" t="str">
            <v>NA</v>
          </cell>
          <cell r="Y825" t="str">
            <v>ok</v>
          </cell>
          <cell r="AA825">
            <v>1</v>
          </cell>
        </row>
        <row r="826">
          <cell r="C826">
            <v>1</v>
          </cell>
          <cell r="E826">
            <v>1</v>
          </cell>
          <cell r="G826">
            <v>1</v>
          </cell>
          <cell r="I826">
            <v>1</v>
          </cell>
          <cell r="K826">
            <v>1</v>
          </cell>
          <cell r="M826">
            <v>1</v>
          </cell>
          <cell r="Q826">
            <v>1</v>
          </cell>
          <cell r="T826" t="str">
            <v>NA</v>
          </cell>
          <cell r="W826" t="str">
            <v>NA</v>
          </cell>
          <cell r="Y826" t="str">
            <v>ok</v>
          </cell>
          <cell r="AA826">
            <v>1</v>
          </cell>
        </row>
        <row r="827">
          <cell r="C827">
            <v>1</v>
          </cell>
          <cell r="E827">
            <v>1</v>
          </cell>
          <cell r="G827">
            <v>1</v>
          </cell>
          <cell r="I827">
            <v>1</v>
          </cell>
          <cell r="K827">
            <v>1</v>
          </cell>
          <cell r="M827">
            <v>1</v>
          </cell>
          <cell r="Q827">
            <v>1</v>
          </cell>
          <cell r="T827" t="str">
            <v>NA</v>
          </cell>
          <cell r="W827" t="str">
            <v>NA</v>
          </cell>
          <cell r="Y827" t="str">
            <v>ok</v>
          </cell>
          <cell r="AA827">
            <v>1</v>
          </cell>
        </row>
        <row r="828">
          <cell r="C828">
            <v>1</v>
          </cell>
          <cell r="E828">
            <v>1</v>
          </cell>
          <cell r="G828">
            <v>1</v>
          </cell>
          <cell r="I828">
            <v>0.33333333333333331</v>
          </cell>
          <cell r="K828">
            <v>1</v>
          </cell>
          <cell r="M828">
            <v>1</v>
          </cell>
          <cell r="Q828">
            <v>0.8</v>
          </cell>
          <cell r="T828" t="str">
            <v>NA</v>
          </cell>
          <cell r="W828" t="str">
            <v>NA</v>
          </cell>
          <cell r="Y828" t="str">
            <v>ok</v>
          </cell>
          <cell r="AA828">
            <v>1</v>
          </cell>
        </row>
        <row r="829">
          <cell r="C829">
            <v>1</v>
          </cell>
          <cell r="E829">
            <v>1</v>
          </cell>
          <cell r="G829" t="str">
            <v/>
          </cell>
          <cell r="I829">
            <v>0.66666666666666663</v>
          </cell>
          <cell r="K829">
            <v>1</v>
          </cell>
          <cell r="M829">
            <v>1</v>
          </cell>
          <cell r="Q829">
            <v>0.88235294117647056</v>
          </cell>
          <cell r="T829" t="str">
            <v>NA</v>
          </cell>
          <cell r="W829" t="str">
            <v>NA</v>
          </cell>
          <cell r="Y829" t="str">
            <v>ok</v>
          </cell>
          <cell r="AA829">
            <v>1</v>
          </cell>
        </row>
        <row r="830">
          <cell r="C830" t="str">
            <v/>
          </cell>
          <cell r="E830">
            <v>1</v>
          </cell>
          <cell r="G830">
            <v>1</v>
          </cell>
          <cell r="I830">
            <v>1</v>
          </cell>
          <cell r="K830">
            <v>1</v>
          </cell>
          <cell r="M830">
            <v>1</v>
          </cell>
          <cell r="Q830">
            <v>1</v>
          </cell>
          <cell r="T830" t="str">
            <v>NA</v>
          </cell>
          <cell r="W830" t="str">
            <v>NA</v>
          </cell>
          <cell r="Y830" t="str">
            <v>ok</v>
          </cell>
          <cell r="AA830">
            <v>1</v>
          </cell>
        </row>
        <row r="831">
          <cell r="C831">
            <v>1</v>
          </cell>
          <cell r="E831">
            <v>1</v>
          </cell>
          <cell r="G831">
            <v>1</v>
          </cell>
          <cell r="I831">
            <v>1</v>
          </cell>
          <cell r="K831">
            <v>1</v>
          </cell>
          <cell r="M831">
            <v>1</v>
          </cell>
          <cell r="Q831">
            <v>1</v>
          </cell>
          <cell r="T831" t="str">
            <v>NA</v>
          </cell>
          <cell r="W831" t="str">
            <v>NA</v>
          </cell>
          <cell r="Y831" t="str">
            <v>ok</v>
          </cell>
          <cell r="AA831">
            <v>1</v>
          </cell>
        </row>
        <row r="832">
          <cell r="C832">
            <v>1</v>
          </cell>
          <cell r="E832">
            <v>1</v>
          </cell>
          <cell r="G832">
            <v>1</v>
          </cell>
          <cell r="I832">
            <v>0.66666666666666663</v>
          </cell>
          <cell r="K832">
            <v>1</v>
          </cell>
          <cell r="M832">
            <v>1</v>
          </cell>
          <cell r="Q832">
            <v>0.9</v>
          </cell>
          <cell r="T832" t="str">
            <v>NA</v>
          </cell>
          <cell r="W832" t="str">
            <v>NA</v>
          </cell>
          <cell r="Y832" t="str">
            <v>ok</v>
          </cell>
          <cell r="AA832">
            <v>1</v>
          </cell>
        </row>
        <row r="833">
          <cell r="C833">
            <v>0.66666666666666663</v>
          </cell>
          <cell r="E833">
            <v>1</v>
          </cell>
          <cell r="G833">
            <v>1</v>
          </cell>
          <cell r="I833">
            <v>0.66666666666666663</v>
          </cell>
          <cell r="K833">
            <v>1</v>
          </cell>
          <cell r="M833">
            <v>1</v>
          </cell>
          <cell r="Q833">
            <v>0.86666666666666659</v>
          </cell>
          <cell r="T833" t="str">
            <v>NA</v>
          </cell>
          <cell r="W833" t="str">
            <v>NA</v>
          </cell>
          <cell r="Y833" t="str">
            <v>ok</v>
          </cell>
          <cell r="AA833">
            <v>1</v>
          </cell>
        </row>
        <row r="834">
          <cell r="C834">
            <v>0.66666666666666663</v>
          </cell>
          <cell r="E834">
            <v>0.66666666666666663</v>
          </cell>
          <cell r="G834">
            <v>0.66666666666666663</v>
          </cell>
          <cell r="I834">
            <v>0.66666666666666663</v>
          </cell>
          <cell r="K834">
            <v>1</v>
          </cell>
          <cell r="M834">
            <v>0.66666666666666663</v>
          </cell>
          <cell r="Q834">
            <v>0.71666666666666656</v>
          </cell>
          <cell r="T834" t="str">
            <v>NA</v>
          </cell>
          <cell r="W834" t="str">
            <v>NA</v>
          </cell>
          <cell r="Y834" t="str">
            <v>ok</v>
          </cell>
          <cell r="AA834">
            <v>1</v>
          </cell>
        </row>
        <row r="835">
          <cell r="C835">
            <v>1</v>
          </cell>
          <cell r="E835" t="str">
            <v/>
          </cell>
          <cell r="G835" t="str">
            <v/>
          </cell>
          <cell r="I835" t="str">
            <v/>
          </cell>
          <cell r="K835" t="str">
            <v/>
          </cell>
          <cell r="M835">
            <v>0.33333333333333331</v>
          </cell>
          <cell r="Q835">
            <v>0.6</v>
          </cell>
          <cell r="T835" t="str">
            <v>NA</v>
          </cell>
          <cell r="W835" t="str">
            <v>NA</v>
          </cell>
          <cell r="Y835" t="str">
            <v>ok</v>
          </cell>
          <cell r="AA835">
            <v>1</v>
          </cell>
        </row>
        <row r="836">
          <cell r="C836">
            <v>1</v>
          </cell>
          <cell r="E836">
            <v>1</v>
          </cell>
          <cell r="G836">
            <v>1</v>
          </cell>
          <cell r="I836">
            <v>1</v>
          </cell>
          <cell r="K836">
            <v>1</v>
          </cell>
          <cell r="M836">
            <v>1</v>
          </cell>
          <cell r="Q836">
            <v>1</v>
          </cell>
          <cell r="T836" t="str">
            <v>NA</v>
          </cell>
          <cell r="W836" t="str">
            <v>NA</v>
          </cell>
          <cell r="Y836" t="str">
            <v>ok</v>
          </cell>
          <cell r="AA836">
            <v>1</v>
          </cell>
        </row>
        <row r="837">
          <cell r="C837" t="str">
            <v/>
          </cell>
          <cell r="E837" t="str">
            <v/>
          </cell>
          <cell r="G837" t="str">
            <v/>
          </cell>
          <cell r="I837">
            <v>0.33333333333333331</v>
          </cell>
          <cell r="K837" t="str">
            <v/>
          </cell>
          <cell r="M837" t="str">
            <v/>
          </cell>
          <cell r="Q837">
            <v>0.33333333333333331</v>
          </cell>
          <cell r="T837" t="str">
            <v>NA</v>
          </cell>
          <cell r="W837" t="str">
            <v>NA</v>
          </cell>
          <cell r="Y837" t="str">
            <v>ok</v>
          </cell>
          <cell r="AA837">
            <v>1</v>
          </cell>
        </row>
        <row r="838">
          <cell r="C838">
            <v>1</v>
          </cell>
          <cell r="E838">
            <v>1</v>
          </cell>
          <cell r="G838">
            <v>1</v>
          </cell>
          <cell r="I838">
            <v>1</v>
          </cell>
          <cell r="K838">
            <v>1</v>
          </cell>
          <cell r="M838">
            <v>1</v>
          </cell>
          <cell r="Q838">
            <v>1</v>
          </cell>
          <cell r="T838" t="str">
            <v>NA</v>
          </cell>
          <cell r="W838" t="str">
            <v>NA</v>
          </cell>
          <cell r="Y838" t="str">
            <v>ok</v>
          </cell>
          <cell r="AA838">
            <v>1</v>
          </cell>
        </row>
        <row r="839">
          <cell r="C839">
            <v>1</v>
          </cell>
          <cell r="E839">
            <v>1</v>
          </cell>
          <cell r="G839">
            <v>1</v>
          </cell>
          <cell r="I839">
            <v>1</v>
          </cell>
          <cell r="K839">
            <v>1</v>
          </cell>
          <cell r="M839">
            <v>1</v>
          </cell>
          <cell r="Q839">
            <v>1</v>
          </cell>
          <cell r="T839" t="str">
            <v>NA</v>
          </cell>
          <cell r="W839" t="str">
            <v>NA</v>
          </cell>
          <cell r="Y839" t="str">
            <v>ok</v>
          </cell>
          <cell r="AA839">
            <v>1</v>
          </cell>
        </row>
        <row r="840">
          <cell r="C840">
            <v>1</v>
          </cell>
          <cell r="E840">
            <v>1</v>
          </cell>
          <cell r="G840">
            <v>0.66666666666666663</v>
          </cell>
          <cell r="I840">
            <v>1</v>
          </cell>
          <cell r="K840">
            <v>1</v>
          </cell>
          <cell r="M840">
            <v>1</v>
          </cell>
          <cell r="Q840">
            <v>0.95</v>
          </cell>
          <cell r="T840" t="str">
            <v>NA</v>
          </cell>
          <cell r="W840" t="str">
            <v>NA</v>
          </cell>
          <cell r="Y840" t="str">
            <v>ok</v>
          </cell>
          <cell r="AA840">
            <v>1</v>
          </cell>
        </row>
        <row r="841">
          <cell r="C841" t="str">
            <v/>
          </cell>
          <cell r="E841">
            <v>1</v>
          </cell>
          <cell r="G841">
            <v>1</v>
          </cell>
          <cell r="I841">
            <v>1</v>
          </cell>
          <cell r="K841">
            <v>1</v>
          </cell>
          <cell r="M841">
            <v>1</v>
          </cell>
          <cell r="Q841">
            <v>1</v>
          </cell>
          <cell r="T841" t="str">
            <v>NA</v>
          </cell>
          <cell r="W841" t="str">
            <v>NA</v>
          </cell>
          <cell r="Y841" t="str">
            <v>ok</v>
          </cell>
          <cell r="AA841">
            <v>1</v>
          </cell>
        </row>
        <row r="842">
          <cell r="C842" t="str">
            <v/>
          </cell>
          <cell r="E842">
            <v>1</v>
          </cell>
          <cell r="G842">
            <v>1</v>
          </cell>
          <cell r="I842">
            <v>1</v>
          </cell>
          <cell r="K842">
            <v>1</v>
          </cell>
          <cell r="M842">
            <v>1</v>
          </cell>
          <cell r="Q842">
            <v>1</v>
          </cell>
          <cell r="T842" t="str">
            <v>NA</v>
          </cell>
          <cell r="W842" t="str">
            <v>NA</v>
          </cell>
          <cell r="Y842" t="str">
            <v>ok</v>
          </cell>
          <cell r="AA842">
            <v>1</v>
          </cell>
        </row>
        <row r="843">
          <cell r="C843">
            <v>1</v>
          </cell>
          <cell r="E843">
            <v>1</v>
          </cell>
          <cell r="G843">
            <v>1</v>
          </cell>
          <cell r="I843">
            <v>0.33333333333333331</v>
          </cell>
          <cell r="K843">
            <v>1</v>
          </cell>
          <cell r="M843">
            <v>1</v>
          </cell>
          <cell r="Q843">
            <v>0.8</v>
          </cell>
          <cell r="T843" t="str">
            <v>NA</v>
          </cell>
          <cell r="W843" t="str">
            <v>NA</v>
          </cell>
          <cell r="Y843" t="str">
            <v>ok</v>
          </cell>
          <cell r="AA843">
            <v>1</v>
          </cell>
        </row>
        <row r="844">
          <cell r="C844">
            <v>1</v>
          </cell>
          <cell r="E844">
            <v>1</v>
          </cell>
          <cell r="G844">
            <v>0.33333333333333331</v>
          </cell>
          <cell r="I844">
            <v>1</v>
          </cell>
          <cell r="K844">
            <v>1</v>
          </cell>
          <cell r="M844">
            <v>1</v>
          </cell>
          <cell r="Q844">
            <v>0.9</v>
          </cell>
          <cell r="T844" t="str">
            <v>NA</v>
          </cell>
          <cell r="W844" t="str">
            <v>NA</v>
          </cell>
          <cell r="Y844" t="str">
            <v>ok</v>
          </cell>
          <cell r="AA844">
            <v>1</v>
          </cell>
        </row>
        <row r="845">
          <cell r="C845">
            <v>1</v>
          </cell>
          <cell r="E845">
            <v>1</v>
          </cell>
          <cell r="G845">
            <v>0.66666666666666663</v>
          </cell>
          <cell r="I845">
            <v>1</v>
          </cell>
          <cell r="K845" t="str">
            <v/>
          </cell>
          <cell r="M845">
            <v>1</v>
          </cell>
          <cell r="Q845">
            <v>0.94117647058823528</v>
          </cell>
          <cell r="T845" t="str">
            <v>NA</v>
          </cell>
          <cell r="W845" t="str">
            <v>NA</v>
          </cell>
          <cell r="Y845" t="str">
            <v>ok</v>
          </cell>
          <cell r="AA845">
            <v>1</v>
          </cell>
        </row>
        <row r="846">
          <cell r="C846">
            <v>1</v>
          </cell>
          <cell r="E846">
            <v>1</v>
          </cell>
          <cell r="G846">
            <v>1</v>
          </cell>
          <cell r="I846">
            <v>1</v>
          </cell>
          <cell r="K846">
            <v>1</v>
          </cell>
          <cell r="M846">
            <v>1</v>
          </cell>
          <cell r="Q846">
            <v>1</v>
          </cell>
          <cell r="T846" t="str">
            <v>NA</v>
          </cell>
          <cell r="W846" t="str">
            <v>NA</v>
          </cell>
          <cell r="Y846" t="str">
            <v>ok</v>
          </cell>
          <cell r="AA846">
            <v>1</v>
          </cell>
        </row>
        <row r="847">
          <cell r="C847">
            <v>1</v>
          </cell>
          <cell r="E847">
            <v>1</v>
          </cell>
          <cell r="G847">
            <v>1</v>
          </cell>
          <cell r="I847">
            <v>1</v>
          </cell>
          <cell r="K847">
            <v>1</v>
          </cell>
          <cell r="M847">
            <v>1</v>
          </cell>
          <cell r="Q847">
            <v>1</v>
          </cell>
          <cell r="T847" t="str">
            <v>NA</v>
          </cell>
          <cell r="W847" t="str">
            <v>NA</v>
          </cell>
          <cell r="Y847" t="str">
            <v>ok</v>
          </cell>
          <cell r="AA847">
            <v>1</v>
          </cell>
        </row>
        <row r="848">
          <cell r="C848">
            <v>1</v>
          </cell>
          <cell r="E848">
            <v>1</v>
          </cell>
          <cell r="G848">
            <v>1</v>
          </cell>
          <cell r="I848">
            <v>1</v>
          </cell>
          <cell r="K848">
            <v>1</v>
          </cell>
          <cell r="M848">
            <v>1</v>
          </cell>
          <cell r="Q848">
            <v>1</v>
          </cell>
          <cell r="T848" t="str">
            <v>NA</v>
          </cell>
          <cell r="W848" t="str">
            <v>NA</v>
          </cell>
          <cell r="Y848" t="str">
            <v>ok</v>
          </cell>
          <cell r="AA848">
            <v>1</v>
          </cell>
        </row>
        <row r="849">
          <cell r="C849">
            <v>1</v>
          </cell>
          <cell r="E849">
            <v>1</v>
          </cell>
          <cell r="G849">
            <v>1</v>
          </cell>
          <cell r="I849">
            <v>1</v>
          </cell>
          <cell r="K849">
            <v>1</v>
          </cell>
          <cell r="M849">
            <v>1</v>
          </cell>
          <cell r="Q849">
            <v>1</v>
          </cell>
          <cell r="T849" t="str">
            <v>NA</v>
          </cell>
          <cell r="W849" t="str">
            <v>NA</v>
          </cell>
          <cell r="Y849" t="str">
            <v>ok</v>
          </cell>
          <cell r="AA849">
            <v>1</v>
          </cell>
        </row>
        <row r="850">
          <cell r="C850">
            <v>1</v>
          </cell>
          <cell r="E850">
            <v>1</v>
          </cell>
          <cell r="G850">
            <v>0.66666666666666663</v>
          </cell>
          <cell r="I850">
            <v>1</v>
          </cell>
          <cell r="K850">
            <v>1</v>
          </cell>
          <cell r="M850">
            <v>1</v>
          </cell>
          <cell r="Q850">
            <v>0.95</v>
          </cell>
          <cell r="T850" t="str">
            <v>NA</v>
          </cell>
          <cell r="W850" t="str">
            <v>NA</v>
          </cell>
          <cell r="Y850" t="str">
            <v>ok</v>
          </cell>
          <cell r="AA850">
            <v>1</v>
          </cell>
        </row>
        <row r="851">
          <cell r="C851">
            <v>1</v>
          </cell>
          <cell r="E851">
            <v>1</v>
          </cell>
          <cell r="G851">
            <v>1</v>
          </cell>
          <cell r="I851">
            <v>1</v>
          </cell>
          <cell r="K851">
            <v>1</v>
          </cell>
          <cell r="M851">
            <v>1</v>
          </cell>
          <cell r="Q851">
            <v>1</v>
          </cell>
          <cell r="T851" t="str">
            <v>NA</v>
          </cell>
          <cell r="W851" t="str">
            <v>NA</v>
          </cell>
          <cell r="Y851" t="str">
            <v>ok</v>
          </cell>
          <cell r="AA851">
            <v>1</v>
          </cell>
        </row>
        <row r="852">
          <cell r="C852">
            <v>1</v>
          </cell>
          <cell r="E852">
            <v>1</v>
          </cell>
          <cell r="G852">
            <v>1</v>
          </cell>
          <cell r="I852">
            <v>1</v>
          </cell>
          <cell r="K852">
            <v>1</v>
          </cell>
          <cell r="M852">
            <v>1</v>
          </cell>
          <cell r="Q852">
            <v>1</v>
          </cell>
          <cell r="T852" t="str">
            <v>NA</v>
          </cell>
          <cell r="W852" t="str">
            <v>NA</v>
          </cell>
          <cell r="Y852" t="str">
            <v>ok</v>
          </cell>
          <cell r="AA852">
            <v>1</v>
          </cell>
        </row>
        <row r="853">
          <cell r="C853">
            <v>1</v>
          </cell>
          <cell r="E853">
            <v>1</v>
          </cell>
          <cell r="G853">
            <v>1</v>
          </cell>
          <cell r="I853">
            <v>1</v>
          </cell>
          <cell r="K853">
            <v>1</v>
          </cell>
          <cell r="M853">
            <v>1</v>
          </cell>
          <cell r="Q853">
            <v>1</v>
          </cell>
          <cell r="T853" t="str">
            <v>NA</v>
          </cell>
          <cell r="W853" t="str">
            <v>NA</v>
          </cell>
          <cell r="Y853" t="str">
            <v>ok</v>
          </cell>
          <cell r="AA853">
            <v>1</v>
          </cell>
        </row>
        <row r="854">
          <cell r="C854">
            <v>1</v>
          </cell>
          <cell r="E854">
            <v>1</v>
          </cell>
          <cell r="G854">
            <v>1</v>
          </cell>
          <cell r="I854">
            <v>1</v>
          </cell>
          <cell r="K854">
            <v>1</v>
          </cell>
          <cell r="M854">
            <v>1</v>
          </cell>
          <cell r="Q854">
            <v>1</v>
          </cell>
          <cell r="T854" t="str">
            <v>NA</v>
          </cell>
          <cell r="W854" t="str">
            <v>NA</v>
          </cell>
          <cell r="Y854" t="str">
            <v>ok</v>
          </cell>
          <cell r="AA854">
            <v>1</v>
          </cell>
        </row>
        <row r="855">
          <cell r="C855">
            <v>1</v>
          </cell>
          <cell r="E855">
            <v>1</v>
          </cell>
          <cell r="G855">
            <v>1</v>
          </cell>
          <cell r="I855">
            <v>1</v>
          </cell>
          <cell r="K855">
            <v>1</v>
          </cell>
          <cell r="M855">
            <v>1</v>
          </cell>
          <cell r="Q855">
            <v>1</v>
          </cell>
          <cell r="T855" t="str">
            <v>NA</v>
          </cell>
          <cell r="W855" t="str">
            <v>NA</v>
          </cell>
          <cell r="Y855" t="str">
            <v>ok</v>
          </cell>
          <cell r="AA855">
            <v>1</v>
          </cell>
        </row>
        <row r="856">
          <cell r="C856">
            <v>1</v>
          </cell>
          <cell r="E856">
            <v>1</v>
          </cell>
          <cell r="G856">
            <v>0.66666666666666663</v>
          </cell>
          <cell r="I856">
            <v>1</v>
          </cell>
          <cell r="K856">
            <v>1</v>
          </cell>
          <cell r="M856">
            <v>1</v>
          </cell>
          <cell r="Q856">
            <v>0.95</v>
          </cell>
          <cell r="T856" t="str">
            <v>NA</v>
          </cell>
          <cell r="W856" t="str">
            <v>NA</v>
          </cell>
          <cell r="Y856" t="str">
            <v>ok</v>
          </cell>
          <cell r="AA856">
            <v>1</v>
          </cell>
        </row>
        <row r="857">
          <cell r="C857">
            <v>1</v>
          </cell>
          <cell r="E857">
            <v>1</v>
          </cell>
          <cell r="G857">
            <v>1</v>
          </cell>
          <cell r="I857">
            <v>1</v>
          </cell>
          <cell r="K857">
            <v>1</v>
          </cell>
          <cell r="M857">
            <v>1</v>
          </cell>
          <cell r="Q857">
            <v>1</v>
          </cell>
          <cell r="T857" t="str">
            <v>NA</v>
          </cell>
          <cell r="W857" t="str">
            <v>NA</v>
          </cell>
          <cell r="Y857" t="str">
            <v>ok</v>
          </cell>
          <cell r="AA857">
            <v>1</v>
          </cell>
        </row>
        <row r="858">
          <cell r="C858">
            <v>1</v>
          </cell>
          <cell r="E858">
            <v>1</v>
          </cell>
          <cell r="G858">
            <v>1</v>
          </cell>
          <cell r="I858">
            <v>1</v>
          </cell>
          <cell r="K858">
            <v>1</v>
          </cell>
          <cell r="M858">
            <v>1</v>
          </cell>
          <cell r="Q858">
            <v>1</v>
          </cell>
          <cell r="T858" t="str">
            <v>NA</v>
          </cell>
          <cell r="W858" t="str">
            <v>NA</v>
          </cell>
          <cell r="Y858" t="str">
            <v>ok</v>
          </cell>
          <cell r="AA858">
            <v>1</v>
          </cell>
        </row>
        <row r="859">
          <cell r="C859">
            <v>1</v>
          </cell>
          <cell r="E859">
            <v>1</v>
          </cell>
          <cell r="G859">
            <v>0.66666666666666663</v>
          </cell>
          <cell r="I859">
            <v>1</v>
          </cell>
          <cell r="K859">
            <v>1</v>
          </cell>
          <cell r="M859">
            <v>0.66666666666666663</v>
          </cell>
          <cell r="Q859">
            <v>0.9</v>
          </cell>
          <cell r="T859" t="str">
            <v>NA</v>
          </cell>
          <cell r="W859" t="str">
            <v>NA</v>
          </cell>
          <cell r="Y859" t="str">
            <v>ok</v>
          </cell>
          <cell r="AA859">
            <v>1</v>
          </cell>
        </row>
        <row r="860">
          <cell r="C860">
            <v>0.66666666666666663</v>
          </cell>
          <cell r="E860">
            <v>1</v>
          </cell>
          <cell r="G860">
            <v>0.33333333333333331</v>
          </cell>
          <cell r="I860">
            <v>0.33333333333333331</v>
          </cell>
          <cell r="K860">
            <v>1</v>
          </cell>
          <cell r="M860" t="str">
            <v/>
          </cell>
          <cell r="Q860">
            <v>0.60784313725490191</v>
          </cell>
          <cell r="T860" t="str">
            <v>NA</v>
          </cell>
          <cell r="W860" t="str">
            <v>NA</v>
          </cell>
          <cell r="Y860" t="str">
            <v>ok</v>
          </cell>
          <cell r="AA860">
            <v>1</v>
          </cell>
        </row>
        <row r="861">
          <cell r="C861">
            <v>1</v>
          </cell>
          <cell r="E861">
            <v>1</v>
          </cell>
          <cell r="G861">
            <v>0.66666666666666663</v>
          </cell>
          <cell r="I861">
            <v>1</v>
          </cell>
          <cell r="K861">
            <v>1</v>
          </cell>
          <cell r="M861">
            <v>0.66666666666666663</v>
          </cell>
          <cell r="Q861">
            <v>0.9</v>
          </cell>
          <cell r="T861" t="str">
            <v>DS</v>
          </cell>
          <cell r="W861" t="str">
            <v>GEN</v>
          </cell>
          <cell r="Y861" t="str">
            <v>ok</v>
          </cell>
          <cell r="AA861">
            <v>1</v>
          </cell>
        </row>
        <row r="862">
          <cell r="C862">
            <v>1</v>
          </cell>
          <cell r="E862">
            <v>1</v>
          </cell>
          <cell r="G862">
            <v>1</v>
          </cell>
          <cell r="I862">
            <v>1</v>
          </cell>
          <cell r="K862">
            <v>1</v>
          </cell>
          <cell r="M862">
            <v>1</v>
          </cell>
          <cell r="Q862">
            <v>1</v>
          </cell>
          <cell r="T862" t="str">
            <v>HP</v>
          </cell>
          <cell r="W862" t="str">
            <v>GEN</v>
          </cell>
          <cell r="Y862" t="str">
            <v>ok</v>
          </cell>
          <cell r="AA862">
            <v>1</v>
          </cell>
        </row>
        <row r="863">
          <cell r="C863">
            <v>1</v>
          </cell>
          <cell r="E863">
            <v>1</v>
          </cell>
          <cell r="G863">
            <v>1</v>
          </cell>
          <cell r="I863">
            <v>1</v>
          </cell>
          <cell r="K863">
            <v>1</v>
          </cell>
          <cell r="M863">
            <v>1</v>
          </cell>
          <cell r="Q863">
            <v>1</v>
          </cell>
          <cell r="T863" t="str">
            <v>HP</v>
          </cell>
          <cell r="W863" t="str">
            <v>AIR</v>
          </cell>
          <cell r="Y863" t="str">
            <v>ok</v>
          </cell>
          <cell r="AA863">
            <v>1</v>
          </cell>
        </row>
        <row r="864">
          <cell r="C864">
            <v>1</v>
          </cell>
          <cell r="E864">
            <v>1</v>
          </cell>
          <cell r="G864">
            <v>1</v>
          </cell>
          <cell r="I864">
            <v>1</v>
          </cell>
          <cell r="K864">
            <v>1</v>
          </cell>
          <cell r="M864">
            <v>1</v>
          </cell>
          <cell r="Q864">
            <v>1</v>
          </cell>
          <cell r="T864" t="str">
            <v>HP</v>
          </cell>
          <cell r="W864" t="str">
            <v>AIR</v>
          </cell>
          <cell r="Y864" t="str">
            <v>ok</v>
          </cell>
          <cell r="AA864">
            <v>1</v>
          </cell>
        </row>
        <row r="865">
          <cell r="C865">
            <v>1</v>
          </cell>
          <cell r="E865">
            <v>1</v>
          </cell>
          <cell r="G865">
            <v>1</v>
          </cell>
          <cell r="I865">
            <v>0.66666666666666663</v>
          </cell>
          <cell r="K865">
            <v>1</v>
          </cell>
          <cell r="M865">
            <v>1</v>
          </cell>
          <cell r="Q865">
            <v>0.9</v>
          </cell>
          <cell r="T865" t="str">
            <v>DS</v>
          </cell>
          <cell r="W865" t="str">
            <v>GEN</v>
          </cell>
          <cell r="Y865" t="str">
            <v>ok</v>
          </cell>
          <cell r="AA865">
            <v>1</v>
          </cell>
        </row>
        <row r="866">
          <cell r="C866" t="str">
            <v/>
          </cell>
          <cell r="E866" t="str">
            <v/>
          </cell>
          <cell r="G866" t="str">
            <v/>
          </cell>
          <cell r="I866">
            <v>0.33333333333333331</v>
          </cell>
          <cell r="K866" t="str">
            <v/>
          </cell>
          <cell r="M866" t="str">
            <v/>
          </cell>
          <cell r="Q866">
            <v>0.33333333333333331</v>
          </cell>
          <cell r="T866" t="str">
            <v>HP</v>
          </cell>
          <cell r="W866" t="str">
            <v>GEN</v>
          </cell>
          <cell r="Y866" t="str">
            <v>ok</v>
          </cell>
          <cell r="AA866">
            <v>1</v>
          </cell>
        </row>
        <row r="867">
          <cell r="C867">
            <v>1</v>
          </cell>
          <cell r="E867">
            <v>1</v>
          </cell>
          <cell r="G867" t="str">
            <v/>
          </cell>
          <cell r="I867">
            <v>1</v>
          </cell>
          <cell r="K867">
            <v>1</v>
          </cell>
          <cell r="M867">
            <v>1</v>
          </cell>
          <cell r="Q867">
            <v>1</v>
          </cell>
          <cell r="T867" t="str">
            <v>DS</v>
          </cell>
          <cell r="W867" t="str">
            <v>GEN</v>
          </cell>
          <cell r="Y867" t="str">
            <v>ok</v>
          </cell>
          <cell r="AA867">
            <v>1</v>
          </cell>
        </row>
        <row r="868">
          <cell r="C868">
            <v>1</v>
          </cell>
          <cell r="E868">
            <v>1</v>
          </cell>
          <cell r="G868">
            <v>1</v>
          </cell>
          <cell r="I868">
            <v>0.33333333333333331</v>
          </cell>
          <cell r="K868">
            <v>1</v>
          </cell>
          <cell r="M868">
            <v>1</v>
          </cell>
          <cell r="Q868">
            <v>0.8</v>
          </cell>
          <cell r="T868" t="str">
            <v>DS</v>
          </cell>
          <cell r="W868" t="str">
            <v>GEN</v>
          </cell>
          <cell r="Y868" t="str">
            <v>ok</v>
          </cell>
          <cell r="AA868">
            <v>1</v>
          </cell>
        </row>
        <row r="869">
          <cell r="C869">
            <v>1</v>
          </cell>
          <cell r="E869">
            <v>0.33333333333333331</v>
          </cell>
          <cell r="G869">
            <v>1</v>
          </cell>
          <cell r="I869">
            <v>0.33333333333333331</v>
          </cell>
          <cell r="K869">
            <v>1</v>
          </cell>
          <cell r="M869">
            <v>1</v>
          </cell>
          <cell r="Q869">
            <v>0.7</v>
          </cell>
          <cell r="T869" t="str">
            <v>DS</v>
          </cell>
          <cell r="W869" t="str">
            <v>GEN</v>
          </cell>
          <cell r="Y869" t="str">
            <v>ok</v>
          </cell>
          <cell r="AA869">
            <v>1</v>
          </cell>
        </row>
        <row r="870">
          <cell r="C870" t="str">
            <v/>
          </cell>
          <cell r="E870" t="str">
            <v/>
          </cell>
          <cell r="G870">
            <v>0.33333333333333331</v>
          </cell>
          <cell r="I870" t="str">
            <v/>
          </cell>
          <cell r="K870" t="str">
            <v/>
          </cell>
          <cell r="M870" t="str">
            <v/>
          </cell>
          <cell r="Q870">
            <v>0.33333333333333331</v>
          </cell>
          <cell r="T870" t="str">
            <v>DS</v>
          </cell>
          <cell r="W870" t="str">
            <v>GEN</v>
          </cell>
          <cell r="Y870" t="str">
            <v>ok</v>
          </cell>
          <cell r="AA870">
            <v>1</v>
          </cell>
        </row>
        <row r="871">
          <cell r="C871">
            <v>1</v>
          </cell>
          <cell r="E871">
            <v>1</v>
          </cell>
          <cell r="G871">
            <v>1</v>
          </cell>
          <cell r="I871">
            <v>1</v>
          </cell>
          <cell r="K871">
            <v>1</v>
          </cell>
          <cell r="M871">
            <v>1</v>
          </cell>
          <cell r="Q871">
            <v>1</v>
          </cell>
          <cell r="T871" t="str">
            <v>DS</v>
          </cell>
          <cell r="W871" t="str">
            <v>GEN</v>
          </cell>
          <cell r="Y871" t="str">
            <v>ok</v>
          </cell>
          <cell r="AA871">
            <v>1</v>
          </cell>
        </row>
        <row r="872">
          <cell r="C872">
            <v>1</v>
          </cell>
          <cell r="E872">
            <v>1</v>
          </cell>
          <cell r="G872">
            <v>0.66666666666666663</v>
          </cell>
          <cell r="I872">
            <v>1</v>
          </cell>
          <cell r="K872">
            <v>1</v>
          </cell>
          <cell r="M872">
            <v>1</v>
          </cell>
          <cell r="Q872">
            <v>0.95</v>
          </cell>
          <cell r="T872" t="str">
            <v>DS</v>
          </cell>
          <cell r="W872" t="str">
            <v>GEN</v>
          </cell>
          <cell r="Y872" t="str">
            <v>ok</v>
          </cell>
          <cell r="AA872">
            <v>1</v>
          </cell>
        </row>
        <row r="873">
          <cell r="C873">
            <v>1</v>
          </cell>
          <cell r="E873">
            <v>1</v>
          </cell>
          <cell r="G873">
            <v>1</v>
          </cell>
          <cell r="I873">
            <v>1</v>
          </cell>
          <cell r="K873">
            <v>1</v>
          </cell>
          <cell r="M873">
            <v>1</v>
          </cell>
          <cell r="Q873">
            <v>1</v>
          </cell>
          <cell r="T873" t="str">
            <v>DS</v>
          </cell>
          <cell r="W873" t="str">
            <v>GEN</v>
          </cell>
          <cell r="Y873" t="str">
            <v>ok</v>
          </cell>
          <cell r="AA873">
            <v>1</v>
          </cell>
        </row>
        <row r="874">
          <cell r="C874" t="str">
            <v/>
          </cell>
          <cell r="E874" t="str">
            <v/>
          </cell>
          <cell r="G874" t="str">
            <v/>
          </cell>
          <cell r="I874">
            <v>0.33333333333333331</v>
          </cell>
          <cell r="K874" t="str">
            <v/>
          </cell>
          <cell r="M874" t="str">
            <v/>
          </cell>
          <cell r="Q874">
            <v>0.33333333333333331</v>
          </cell>
          <cell r="T874" t="str">
            <v>DS</v>
          </cell>
          <cell r="W874" t="str">
            <v>GEN</v>
          </cell>
          <cell r="Y874" t="str">
            <v>ok</v>
          </cell>
          <cell r="AA874">
            <v>1</v>
          </cell>
        </row>
        <row r="875">
          <cell r="C875">
            <v>0.66666666666666663</v>
          </cell>
          <cell r="E875">
            <v>1</v>
          </cell>
          <cell r="G875" t="str">
            <v/>
          </cell>
          <cell r="I875">
            <v>1</v>
          </cell>
          <cell r="K875">
            <v>1</v>
          </cell>
          <cell r="M875">
            <v>1</v>
          </cell>
          <cell r="Q875">
            <v>0.96078431372549011</v>
          </cell>
          <cell r="T875" t="str">
            <v>DS</v>
          </cell>
          <cell r="W875" t="str">
            <v>GEN</v>
          </cell>
          <cell r="Y875" t="str">
            <v>ok</v>
          </cell>
          <cell r="AA875">
            <v>1</v>
          </cell>
        </row>
        <row r="876">
          <cell r="C876">
            <v>1</v>
          </cell>
          <cell r="E876">
            <v>1</v>
          </cell>
          <cell r="G876">
            <v>1</v>
          </cell>
          <cell r="I876">
            <v>1</v>
          </cell>
          <cell r="K876">
            <v>1</v>
          </cell>
          <cell r="M876">
            <v>1</v>
          </cell>
          <cell r="Q876">
            <v>1</v>
          </cell>
          <cell r="T876" t="str">
            <v>DS</v>
          </cell>
          <cell r="W876" t="str">
            <v>GEN</v>
          </cell>
          <cell r="Y876" t="str">
            <v>ok</v>
          </cell>
          <cell r="AA876">
            <v>1</v>
          </cell>
        </row>
        <row r="877">
          <cell r="C877">
            <v>1</v>
          </cell>
          <cell r="E877">
            <v>1</v>
          </cell>
          <cell r="G877">
            <v>1</v>
          </cell>
          <cell r="I877">
            <v>1</v>
          </cell>
          <cell r="K877">
            <v>1</v>
          </cell>
          <cell r="M877">
            <v>1</v>
          </cell>
          <cell r="Q877">
            <v>1</v>
          </cell>
          <cell r="T877" t="str">
            <v>HP</v>
          </cell>
          <cell r="W877" t="str">
            <v>GEN</v>
          </cell>
          <cell r="Y877" t="str">
            <v>ok</v>
          </cell>
          <cell r="AA877">
            <v>1</v>
          </cell>
        </row>
        <row r="878">
          <cell r="C878">
            <v>1</v>
          </cell>
          <cell r="E878">
            <v>1</v>
          </cell>
          <cell r="G878">
            <v>1</v>
          </cell>
          <cell r="I878">
            <v>1</v>
          </cell>
          <cell r="K878">
            <v>1</v>
          </cell>
          <cell r="M878">
            <v>1</v>
          </cell>
          <cell r="Q878">
            <v>1</v>
          </cell>
          <cell r="T878" t="str">
            <v>DS</v>
          </cell>
          <cell r="W878" t="str">
            <v>GEN</v>
          </cell>
          <cell r="Y878" t="str">
            <v>ok</v>
          </cell>
          <cell r="AA878">
            <v>1</v>
          </cell>
        </row>
        <row r="879">
          <cell r="C879">
            <v>1</v>
          </cell>
          <cell r="E879">
            <v>1</v>
          </cell>
          <cell r="G879">
            <v>1</v>
          </cell>
          <cell r="I879">
            <v>1</v>
          </cell>
          <cell r="K879">
            <v>1</v>
          </cell>
          <cell r="M879">
            <v>1</v>
          </cell>
          <cell r="Q879">
            <v>1</v>
          </cell>
          <cell r="T879" t="str">
            <v>DS</v>
          </cell>
          <cell r="W879" t="str">
            <v>GEN</v>
          </cell>
          <cell r="Y879" t="str">
            <v>ok</v>
          </cell>
          <cell r="AA879">
            <v>1</v>
          </cell>
        </row>
        <row r="880">
          <cell r="C880">
            <v>1</v>
          </cell>
          <cell r="E880">
            <v>0.66666666666666663</v>
          </cell>
          <cell r="G880">
            <v>0.66666666666666663</v>
          </cell>
          <cell r="I880">
            <v>1</v>
          </cell>
          <cell r="K880">
            <v>1</v>
          </cell>
          <cell r="M880">
            <v>1</v>
          </cell>
          <cell r="Q880">
            <v>0.9</v>
          </cell>
          <cell r="T880" t="str">
            <v>HP</v>
          </cell>
          <cell r="W880" t="str">
            <v>AV</v>
          </cell>
          <cell r="Y880" t="str">
            <v>ok</v>
          </cell>
          <cell r="AA880">
            <v>1</v>
          </cell>
        </row>
        <row r="881">
          <cell r="C881">
            <v>1</v>
          </cell>
          <cell r="E881">
            <v>1</v>
          </cell>
          <cell r="G881">
            <v>1</v>
          </cell>
          <cell r="I881">
            <v>1</v>
          </cell>
          <cell r="K881">
            <v>1</v>
          </cell>
          <cell r="M881">
            <v>1</v>
          </cell>
          <cell r="Q881">
            <v>1</v>
          </cell>
          <cell r="T881" t="str">
            <v>DS</v>
          </cell>
          <cell r="W881" t="str">
            <v>GEN</v>
          </cell>
          <cell r="Y881" t="str">
            <v>ok</v>
          </cell>
          <cell r="AA881">
            <v>1</v>
          </cell>
        </row>
        <row r="882">
          <cell r="C882">
            <v>1</v>
          </cell>
          <cell r="E882">
            <v>1</v>
          </cell>
          <cell r="G882">
            <v>0.66666666666666663</v>
          </cell>
          <cell r="I882">
            <v>1</v>
          </cell>
          <cell r="K882">
            <v>1</v>
          </cell>
          <cell r="M882">
            <v>1</v>
          </cell>
          <cell r="Q882">
            <v>0.95</v>
          </cell>
          <cell r="T882" t="str">
            <v>DS</v>
          </cell>
          <cell r="W882" t="str">
            <v>GEN</v>
          </cell>
          <cell r="Y882" t="str">
            <v>ok</v>
          </cell>
          <cell r="AA882">
            <v>1</v>
          </cell>
        </row>
        <row r="883">
          <cell r="C883">
            <v>1</v>
          </cell>
          <cell r="E883">
            <v>1</v>
          </cell>
          <cell r="G883">
            <v>1</v>
          </cell>
          <cell r="I883">
            <v>1</v>
          </cell>
          <cell r="K883">
            <v>1</v>
          </cell>
          <cell r="M883">
            <v>1</v>
          </cell>
          <cell r="Q883">
            <v>1</v>
          </cell>
          <cell r="T883" t="str">
            <v>DS</v>
          </cell>
          <cell r="W883" t="str">
            <v>GEN</v>
          </cell>
          <cell r="Y883" t="str">
            <v>ok</v>
          </cell>
          <cell r="AA883">
            <v>1</v>
          </cell>
        </row>
        <row r="884">
          <cell r="C884">
            <v>1</v>
          </cell>
          <cell r="E884">
            <v>1</v>
          </cell>
          <cell r="G884">
            <v>1</v>
          </cell>
          <cell r="I884">
            <v>1</v>
          </cell>
          <cell r="K884">
            <v>1</v>
          </cell>
          <cell r="M884">
            <v>1</v>
          </cell>
          <cell r="Q884">
            <v>1</v>
          </cell>
          <cell r="T884" t="str">
            <v>DS</v>
          </cell>
          <cell r="W884" t="str">
            <v>GEN</v>
          </cell>
          <cell r="Y884" t="str">
            <v>ok</v>
          </cell>
          <cell r="AA884">
            <v>1</v>
          </cell>
        </row>
        <row r="885">
          <cell r="C885">
            <v>1</v>
          </cell>
          <cell r="E885">
            <v>1</v>
          </cell>
          <cell r="G885">
            <v>1</v>
          </cell>
          <cell r="I885">
            <v>1</v>
          </cell>
          <cell r="K885">
            <v>1</v>
          </cell>
          <cell r="M885">
            <v>1</v>
          </cell>
          <cell r="Q885">
            <v>1</v>
          </cell>
          <cell r="T885" t="str">
            <v>DS</v>
          </cell>
          <cell r="W885" t="str">
            <v>GEN</v>
          </cell>
          <cell r="Y885" t="str">
            <v>ok</v>
          </cell>
          <cell r="AA885">
            <v>1</v>
          </cell>
        </row>
        <row r="886">
          <cell r="C886">
            <v>1</v>
          </cell>
          <cell r="E886" t="str">
            <v/>
          </cell>
          <cell r="G886">
            <v>1</v>
          </cell>
          <cell r="I886">
            <v>1</v>
          </cell>
          <cell r="K886">
            <v>1</v>
          </cell>
          <cell r="M886">
            <v>1</v>
          </cell>
          <cell r="Q886">
            <v>1</v>
          </cell>
          <cell r="T886" t="str">
            <v>DS</v>
          </cell>
          <cell r="W886" t="str">
            <v>GEN</v>
          </cell>
          <cell r="Y886" t="str">
            <v>ok</v>
          </cell>
          <cell r="AA886">
            <v>1</v>
          </cell>
        </row>
        <row r="887">
          <cell r="C887">
            <v>1</v>
          </cell>
          <cell r="E887">
            <v>1</v>
          </cell>
          <cell r="G887">
            <v>1</v>
          </cell>
          <cell r="I887">
            <v>1</v>
          </cell>
          <cell r="K887">
            <v>1</v>
          </cell>
          <cell r="M887">
            <v>1</v>
          </cell>
          <cell r="Q887">
            <v>1</v>
          </cell>
          <cell r="T887" t="str">
            <v>HP</v>
          </cell>
          <cell r="W887" t="str">
            <v>AIR</v>
          </cell>
          <cell r="Y887" t="str">
            <v>ok</v>
          </cell>
          <cell r="AA887">
            <v>1</v>
          </cell>
        </row>
        <row r="888">
          <cell r="C888">
            <v>0.66666666666666663</v>
          </cell>
          <cell r="E888">
            <v>0.66666666666666663</v>
          </cell>
          <cell r="G888">
            <v>0.66666666666666663</v>
          </cell>
          <cell r="I888">
            <v>1</v>
          </cell>
          <cell r="K888">
            <v>1</v>
          </cell>
          <cell r="M888">
            <v>1</v>
          </cell>
          <cell r="Q888">
            <v>0.86666666666666659</v>
          </cell>
          <cell r="T888" t="str">
            <v>DS</v>
          </cell>
          <cell r="W888" t="str">
            <v>GEN</v>
          </cell>
          <cell r="Y888" t="str">
            <v>ok</v>
          </cell>
          <cell r="AA888">
            <v>1</v>
          </cell>
        </row>
        <row r="889">
          <cell r="C889">
            <v>1</v>
          </cell>
          <cell r="E889">
            <v>1</v>
          </cell>
          <cell r="G889">
            <v>1</v>
          </cell>
          <cell r="I889">
            <v>1</v>
          </cell>
          <cell r="K889">
            <v>1</v>
          </cell>
          <cell r="M889">
            <v>1</v>
          </cell>
          <cell r="Q889">
            <v>1</v>
          </cell>
          <cell r="T889" t="str">
            <v>HP</v>
          </cell>
          <cell r="W889" t="str">
            <v>GEN</v>
          </cell>
          <cell r="Y889" t="str">
            <v>ok</v>
          </cell>
          <cell r="AA889">
            <v>1</v>
          </cell>
        </row>
        <row r="890">
          <cell r="C890">
            <v>1</v>
          </cell>
          <cell r="E890">
            <v>1</v>
          </cell>
          <cell r="G890">
            <v>1</v>
          </cell>
          <cell r="I890">
            <v>1</v>
          </cell>
          <cell r="K890">
            <v>1</v>
          </cell>
          <cell r="M890" t="str">
            <v/>
          </cell>
          <cell r="Q890">
            <v>1</v>
          </cell>
          <cell r="T890" t="str">
            <v>DS</v>
          </cell>
          <cell r="W890" t="str">
            <v>XFC</v>
          </cell>
          <cell r="Y890" t="str">
            <v>ok</v>
          </cell>
          <cell r="AA890">
            <v>1</v>
          </cell>
        </row>
        <row r="891">
          <cell r="C891">
            <v>1</v>
          </cell>
          <cell r="E891">
            <v>1</v>
          </cell>
          <cell r="G891">
            <v>1</v>
          </cell>
          <cell r="I891">
            <v>1</v>
          </cell>
          <cell r="K891" t="str">
            <v/>
          </cell>
          <cell r="M891" t="str">
            <v/>
          </cell>
          <cell r="Q891">
            <v>1</v>
          </cell>
          <cell r="T891" t="str">
            <v>DS</v>
          </cell>
          <cell r="W891" t="str">
            <v>XFC</v>
          </cell>
          <cell r="Y891" t="str">
            <v>ok</v>
          </cell>
          <cell r="AA891">
            <v>1</v>
          </cell>
        </row>
        <row r="892">
          <cell r="C892">
            <v>1</v>
          </cell>
          <cell r="E892">
            <v>1</v>
          </cell>
          <cell r="G892">
            <v>1</v>
          </cell>
          <cell r="I892">
            <v>1</v>
          </cell>
          <cell r="K892">
            <v>1</v>
          </cell>
          <cell r="M892">
            <v>1</v>
          </cell>
          <cell r="Q892">
            <v>1</v>
          </cell>
          <cell r="T892" t="str">
            <v>DS</v>
          </cell>
          <cell r="W892" t="str">
            <v>GEN</v>
          </cell>
          <cell r="Y892" t="str">
            <v>ok</v>
          </cell>
          <cell r="AA892">
            <v>1</v>
          </cell>
        </row>
        <row r="893">
          <cell r="C893">
            <v>1</v>
          </cell>
          <cell r="E893">
            <v>1</v>
          </cell>
          <cell r="G893">
            <v>1</v>
          </cell>
          <cell r="I893">
            <v>1</v>
          </cell>
          <cell r="K893">
            <v>1</v>
          </cell>
          <cell r="M893">
            <v>1</v>
          </cell>
          <cell r="Q893">
            <v>1</v>
          </cell>
          <cell r="T893" t="str">
            <v>HP</v>
          </cell>
          <cell r="W893" t="str">
            <v>GEN</v>
          </cell>
          <cell r="Y893" t="str">
            <v>ok</v>
          </cell>
          <cell r="AA893">
            <v>1</v>
          </cell>
        </row>
        <row r="894">
          <cell r="C894">
            <v>1</v>
          </cell>
          <cell r="E894">
            <v>1</v>
          </cell>
          <cell r="G894">
            <v>1</v>
          </cell>
          <cell r="I894">
            <v>1</v>
          </cell>
          <cell r="K894">
            <v>1</v>
          </cell>
          <cell r="M894">
            <v>1</v>
          </cell>
          <cell r="Q894">
            <v>1</v>
          </cell>
          <cell r="T894" t="str">
            <v>DS</v>
          </cell>
          <cell r="W894" t="str">
            <v>GEN</v>
          </cell>
          <cell r="Y894" t="str">
            <v>ok</v>
          </cell>
          <cell r="AA894">
            <v>1</v>
          </cell>
        </row>
        <row r="895">
          <cell r="C895">
            <v>1</v>
          </cell>
          <cell r="E895">
            <v>1</v>
          </cell>
          <cell r="G895" t="str">
            <v/>
          </cell>
          <cell r="I895">
            <v>1</v>
          </cell>
          <cell r="K895">
            <v>1</v>
          </cell>
          <cell r="M895">
            <v>1</v>
          </cell>
          <cell r="Q895">
            <v>1</v>
          </cell>
          <cell r="T895" t="str">
            <v>DS</v>
          </cell>
          <cell r="W895" t="str">
            <v>XFC</v>
          </cell>
          <cell r="Y895" t="str">
            <v>ok</v>
          </cell>
          <cell r="AA895">
            <v>1</v>
          </cell>
        </row>
        <row r="896">
          <cell r="C896">
            <v>1</v>
          </cell>
          <cell r="E896">
            <v>1</v>
          </cell>
          <cell r="G896">
            <v>1</v>
          </cell>
          <cell r="I896">
            <v>1</v>
          </cell>
          <cell r="K896">
            <v>1</v>
          </cell>
          <cell r="M896">
            <v>0.66666666666666663</v>
          </cell>
          <cell r="Q896">
            <v>0.95</v>
          </cell>
          <cell r="T896" t="str">
            <v>HP</v>
          </cell>
          <cell r="W896" t="str">
            <v>MS</v>
          </cell>
          <cell r="Y896" t="str">
            <v>ok</v>
          </cell>
          <cell r="AA896">
            <v>1</v>
          </cell>
        </row>
        <row r="897">
          <cell r="C897">
            <v>1</v>
          </cell>
          <cell r="E897">
            <v>1</v>
          </cell>
          <cell r="G897">
            <v>1</v>
          </cell>
          <cell r="I897">
            <v>1</v>
          </cell>
          <cell r="K897">
            <v>1</v>
          </cell>
          <cell r="M897">
            <v>1</v>
          </cell>
          <cell r="Q897">
            <v>1</v>
          </cell>
          <cell r="T897" t="str">
            <v>HP</v>
          </cell>
          <cell r="W897" t="str">
            <v>MS</v>
          </cell>
          <cell r="Y897" t="str">
            <v>ok</v>
          </cell>
          <cell r="AA897">
            <v>1</v>
          </cell>
        </row>
        <row r="898">
          <cell r="C898">
            <v>1</v>
          </cell>
          <cell r="E898">
            <v>1</v>
          </cell>
          <cell r="G898">
            <v>1</v>
          </cell>
          <cell r="I898">
            <v>1</v>
          </cell>
          <cell r="K898">
            <v>1</v>
          </cell>
          <cell r="M898">
            <v>1</v>
          </cell>
          <cell r="Q898">
            <v>1</v>
          </cell>
          <cell r="T898" t="str">
            <v>HP</v>
          </cell>
          <cell r="W898" t="str">
            <v>AIR</v>
          </cell>
          <cell r="Y898" t="str">
            <v>ok</v>
          </cell>
          <cell r="AA898">
            <v>1</v>
          </cell>
        </row>
        <row r="899">
          <cell r="C899">
            <v>1</v>
          </cell>
          <cell r="E899">
            <v>1</v>
          </cell>
          <cell r="G899">
            <v>1</v>
          </cell>
          <cell r="I899">
            <v>1</v>
          </cell>
          <cell r="K899">
            <v>1</v>
          </cell>
          <cell r="M899">
            <v>1</v>
          </cell>
          <cell r="Q899">
            <v>1</v>
          </cell>
          <cell r="T899" t="str">
            <v>HP</v>
          </cell>
          <cell r="W899" t="str">
            <v>GEN</v>
          </cell>
          <cell r="Y899" t="str">
            <v>ok</v>
          </cell>
          <cell r="AA899">
            <v>1</v>
          </cell>
        </row>
        <row r="900">
          <cell r="C900" t="str">
            <v/>
          </cell>
          <cell r="E900">
            <v>1</v>
          </cell>
          <cell r="G900">
            <v>1</v>
          </cell>
          <cell r="I900">
            <v>1</v>
          </cell>
          <cell r="K900">
            <v>1</v>
          </cell>
          <cell r="M900">
            <v>1</v>
          </cell>
          <cell r="Q900">
            <v>1</v>
          </cell>
          <cell r="T900" t="str">
            <v>HP</v>
          </cell>
          <cell r="W900" t="str">
            <v>GEN</v>
          </cell>
          <cell r="Y900" t="str">
            <v>ok</v>
          </cell>
          <cell r="AA900">
            <v>1</v>
          </cell>
        </row>
        <row r="901">
          <cell r="C901">
            <v>1</v>
          </cell>
          <cell r="E901">
            <v>1</v>
          </cell>
          <cell r="G901">
            <v>0.66666666666666663</v>
          </cell>
          <cell r="I901">
            <v>1</v>
          </cell>
          <cell r="K901">
            <v>1</v>
          </cell>
          <cell r="M901">
            <v>1</v>
          </cell>
          <cell r="Q901">
            <v>0.95</v>
          </cell>
          <cell r="T901" t="str">
            <v>HP</v>
          </cell>
          <cell r="W901" t="str">
            <v>AIR</v>
          </cell>
          <cell r="Y901" t="str">
            <v>ok</v>
          </cell>
          <cell r="AA901">
            <v>1</v>
          </cell>
        </row>
        <row r="902">
          <cell r="C902">
            <v>1</v>
          </cell>
          <cell r="E902">
            <v>1</v>
          </cell>
          <cell r="G902">
            <v>1</v>
          </cell>
          <cell r="I902">
            <v>1</v>
          </cell>
          <cell r="K902">
            <v>1</v>
          </cell>
          <cell r="M902">
            <v>1</v>
          </cell>
          <cell r="Q902">
            <v>1</v>
          </cell>
          <cell r="T902" t="str">
            <v>HP</v>
          </cell>
          <cell r="W902" t="str">
            <v>MS</v>
          </cell>
          <cell r="Y902" t="str">
            <v>ok</v>
          </cell>
          <cell r="AA902">
            <v>1</v>
          </cell>
        </row>
        <row r="903">
          <cell r="C903">
            <v>1</v>
          </cell>
          <cell r="E903">
            <v>1</v>
          </cell>
          <cell r="G903">
            <v>1</v>
          </cell>
          <cell r="I903">
            <v>1</v>
          </cell>
          <cell r="K903">
            <v>1</v>
          </cell>
          <cell r="M903">
            <v>1</v>
          </cell>
          <cell r="Q903">
            <v>1</v>
          </cell>
          <cell r="T903" t="str">
            <v>DS</v>
          </cell>
          <cell r="W903" t="str">
            <v>GEN</v>
          </cell>
          <cell r="Y903" t="str">
            <v>ok</v>
          </cell>
          <cell r="AA903">
            <v>1</v>
          </cell>
        </row>
        <row r="904">
          <cell r="C904">
            <v>1</v>
          </cell>
          <cell r="E904">
            <v>1</v>
          </cell>
          <cell r="G904">
            <v>1</v>
          </cell>
          <cell r="I904">
            <v>1</v>
          </cell>
          <cell r="K904">
            <v>1</v>
          </cell>
          <cell r="M904">
            <v>1</v>
          </cell>
          <cell r="Q904">
            <v>1</v>
          </cell>
          <cell r="T904" t="str">
            <v>DS</v>
          </cell>
          <cell r="W904" t="str">
            <v>GEN</v>
          </cell>
          <cell r="Y904" t="str">
            <v>ok</v>
          </cell>
          <cell r="AA904">
            <v>1</v>
          </cell>
        </row>
        <row r="905">
          <cell r="C905">
            <v>1</v>
          </cell>
          <cell r="E905">
            <v>1</v>
          </cell>
          <cell r="G905">
            <v>1</v>
          </cell>
          <cell r="I905">
            <v>1</v>
          </cell>
          <cell r="K905">
            <v>1</v>
          </cell>
          <cell r="M905">
            <v>1</v>
          </cell>
          <cell r="Q905">
            <v>1</v>
          </cell>
          <cell r="T905" t="str">
            <v>DS</v>
          </cell>
          <cell r="W905" t="str">
            <v>GEN</v>
          </cell>
          <cell r="Y905" t="str">
            <v>ok</v>
          </cell>
          <cell r="AA905">
            <v>1</v>
          </cell>
        </row>
        <row r="906">
          <cell r="C906">
            <v>1</v>
          </cell>
          <cell r="E906">
            <v>1</v>
          </cell>
          <cell r="G906">
            <v>1</v>
          </cell>
          <cell r="I906">
            <v>1</v>
          </cell>
          <cell r="K906">
            <v>1</v>
          </cell>
          <cell r="M906">
            <v>1</v>
          </cell>
          <cell r="Q906">
            <v>1</v>
          </cell>
          <cell r="T906" t="str">
            <v>DS</v>
          </cell>
          <cell r="W906" t="str">
            <v>GEN</v>
          </cell>
          <cell r="Y906" t="str">
            <v>ok</v>
          </cell>
          <cell r="AA906">
            <v>1</v>
          </cell>
        </row>
        <row r="907">
          <cell r="C907">
            <v>1</v>
          </cell>
          <cell r="E907">
            <v>1</v>
          </cell>
          <cell r="G907">
            <v>1</v>
          </cell>
          <cell r="I907">
            <v>1</v>
          </cell>
          <cell r="K907">
            <v>1</v>
          </cell>
          <cell r="M907">
            <v>1</v>
          </cell>
          <cell r="Q907">
            <v>1</v>
          </cell>
          <cell r="T907" t="str">
            <v>HP</v>
          </cell>
          <cell r="W907" t="str">
            <v>AV</v>
          </cell>
          <cell r="Y907" t="str">
            <v>ok</v>
          </cell>
          <cell r="AA907">
            <v>1</v>
          </cell>
        </row>
        <row r="908">
          <cell r="C908">
            <v>1</v>
          </cell>
          <cell r="E908">
            <v>1</v>
          </cell>
          <cell r="G908">
            <v>0.33333333333333331</v>
          </cell>
          <cell r="I908">
            <v>1</v>
          </cell>
          <cell r="K908">
            <v>0.33333333333333331</v>
          </cell>
          <cell r="M908">
            <v>0.33333333333333331</v>
          </cell>
          <cell r="Q908">
            <v>0.7</v>
          </cell>
          <cell r="T908" t="str">
            <v>DS</v>
          </cell>
          <cell r="W908" t="str">
            <v>GEN</v>
          </cell>
          <cell r="Y908" t="str">
            <v>ok</v>
          </cell>
          <cell r="AA908">
            <v>1</v>
          </cell>
        </row>
        <row r="909">
          <cell r="C909">
            <v>1</v>
          </cell>
          <cell r="E909">
            <v>1</v>
          </cell>
          <cell r="G909">
            <v>1</v>
          </cell>
          <cell r="I909">
            <v>1</v>
          </cell>
          <cell r="K909">
            <v>1</v>
          </cell>
          <cell r="M909">
            <v>1</v>
          </cell>
          <cell r="Q909">
            <v>1</v>
          </cell>
          <cell r="T909" t="str">
            <v>DS</v>
          </cell>
          <cell r="W909" t="str">
            <v>GEN</v>
          </cell>
          <cell r="Y909" t="str">
            <v>ok</v>
          </cell>
          <cell r="AA909">
            <v>1</v>
          </cell>
        </row>
        <row r="910">
          <cell r="C910">
            <v>1</v>
          </cell>
          <cell r="E910">
            <v>1</v>
          </cell>
          <cell r="G910">
            <v>1</v>
          </cell>
          <cell r="I910">
            <v>1</v>
          </cell>
          <cell r="K910">
            <v>1</v>
          </cell>
          <cell r="M910">
            <v>1</v>
          </cell>
          <cell r="Q910">
            <v>1</v>
          </cell>
          <cell r="T910" t="str">
            <v>HP</v>
          </cell>
          <cell r="W910" t="str">
            <v>GEN</v>
          </cell>
          <cell r="Y910" t="str">
            <v>ok</v>
          </cell>
          <cell r="AA910">
            <v>1</v>
          </cell>
        </row>
        <row r="911">
          <cell r="C911">
            <v>1</v>
          </cell>
          <cell r="E911">
            <v>1</v>
          </cell>
          <cell r="G911">
            <v>1</v>
          </cell>
          <cell r="I911">
            <v>1</v>
          </cell>
          <cell r="K911">
            <v>1</v>
          </cell>
          <cell r="M911">
            <v>1</v>
          </cell>
          <cell r="Q911">
            <v>1</v>
          </cell>
          <cell r="T911" t="str">
            <v>DS</v>
          </cell>
          <cell r="W911" t="str">
            <v>GEN</v>
          </cell>
          <cell r="Y911" t="str">
            <v>ok</v>
          </cell>
          <cell r="AA911">
            <v>1</v>
          </cell>
        </row>
        <row r="912">
          <cell r="C912">
            <v>1</v>
          </cell>
          <cell r="E912">
            <v>1</v>
          </cell>
          <cell r="G912">
            <v>1</v>
          </cell>
          <cell r="I912">
            <v>1</v>
          </cell>
          <cell r="K912">
            <v>1</v>
          </cell>
          <cell r="M912">
            <v>1</v>
          </cell>
          <cell r="Q912">
            <v>1</v>
          </cell>
          <cell r="T912" t="str">
            <v>DS</v>
          </cell>
          <cell r="W912" t="str">
            <v>GEN</v>
          </cell>
          <cell r="Y912" t="str">
            <v>ok</v>
          </cell>
          <cell r="AA912">
            <v>1</v>
          </cell>
        </row>
        <row r="913">
          <cell r="C913">
            <v>1</v>
          </cell>
          <cell r="E913">
            <v>1</v>
          </cell>
          <cell r="G913">
            <v>1</v>
          </cell>
          <cell r="I913">
            <v>1</v>
          </cell>
          <cell r="K913">
            <v>1</v>
          </cell>
          <cell r="M913">
            <v>1</v>
          </cell>
          <cell r="Q913">
            <v>1</v>
          </cell>
          <cell r="T913" t="str">
            <v>HP</v>
          </cell>
          <cell r="W913" t="str">
            <v>AIR</v>
          </cell>
          <cell r="Y913" t="str">
            <v>ok</v>
          </cell>
          <cell r="AA913">
            <v>1</v>
          </cell>
        </row>
        <row r="914">
          <cell r="C914">
            <v>1</v>
          </cell>
          <cell r="E914">
            <v>1</v>
          </cell>
          <cell r="G914">
            <v>1</v>
          </cell>
          <cell r="I914">
            <v>1</v>
          </cell>
          <cell r="K914">
            <v>1</v>
          </cell>
          <cell r="M914">
            <v>1</v>
          </cell>
          <cell r="Q914">
            <v>1</v>
          </cell>
          <cell r="T914" t="str">
            <v>HP</v>
          </cell>
          <cell r="W914" t="str">
            <v>MS</v>
          </cell>
          <cell r="Y914" t="str">
            <v>ok</v>
          </cell>
          <cell r="AA914">
            <v>1</v>
          </cell>
        </row>
        <row r="915">
          <cell r="C915">
            <v>1</v>
          </cell>
          <cell r="E915">
            <v>1</v>
          </cell>
          <cell r="G915">
            <v>1</v>
          </cell>
          <cell r="I915">
            <v>1</v>
          </cell>
          <cell r="K915">
            <v>1</v>
          </cell>
          <cell r="M915">
            <v>1</v>
          </cell>
          <cell r="Q915">
            <v>1</v>
          </cell>
          <cell r="T915" t="str">
            <v>HP</v>
          </cell>
          <cell r="W915" t="str">
            <v>AIR</v>
          </cell>
          <cell r="Y915" t="str">
            <v>ok</v>
          </cell>
          <cell r="AA915">
            <v>1</v>
          </cell>
        </row>
        <row r="916">
          <cell r="C916">
            <v>1</v>
          </cell>
          <cell r="E916">
            <v>1</v>
          </cell>
          <cell r="G916">
            <v>1</v>
          </cell>
          <cell r="I916">
            <v>1</v>
          </cell>
          <cell r="K916">
            <v>1</v>
          </cell>
          <cell r="M916">
            <v>1</v>
          </cell>
          <cell r="Q916">
            <v>1</v>
          </cell>
          <cell r="T916" t="str">
            <v>HP</v>
          </cell>
          <cell r="W916" t="str">
            <v>MS</v>
          </cell>
          <cell r="Y916" t="str">
            <v>ok</v>
          </cell>
          <cell r="AA916">
            <v>1</v>
          </cell>
        </row>
        <row r="917">
          <cell r="C917">
            <v>1</v>
          </cell>
          <cell r="E917">
            <v>1</v>
          </cell>
          <cell r="G917">
            <v>1</v>
          </cell>
          <cell r="I917">
            <v>1</v>
          </cell>
          <cell r="K917">
            <v>1</v>
          </cell>
          <cell r="M917">
            <v>1</v>
          </cell>
          <cell r="Q917">
            <v>1</v>
          </cell>
          <cell r="T917" t="str">
            <v>HP</v>
          </cell>
          <cell r="W917" t="str">
            <v>AIR</v>
          </cell>
          <cell r="Y917" t="str">
            <v>ok</v>
          </cell>
          <cell r="AA917">
            <v>1</v>
          </cell>
        </row>
        <row r="918">
          <cell r="C918">
            <v>1</v>
          </cell>
          <cell r="E918">
            <v>1</v>
          </cell>
          <cell r="G918">
            <v>1</v>
          </cell>
          <cell r="I918">
            <v>1</v>
          </cell>
          <cell r="K918" t="str">
            <v/>
          </cell>
          <cell r="M918">
            <v>1</v>
          </cell>
          <cell r="Q918">
            <v>1</v>
          </cell>
          <cell r="T918" t="str">
            <v>HP</v>
          </cell>
          <cell r="W918" t="str">
            <v>AIR</v>
          </cell>
          <cell r="Y918" t="str">
            <v>ok</v>
          </cell>
          <cell r="AA918">
            <v>1</v>
          </cell>
        </row>
        <row r="919">
          <cell r="C919">
            <v>1</v>
          </cell>
          <cell r="E919">
            <v>1</v>
          </cell>
          <cell r="G919">
            <v>1</v>
          </cell>
          <cell r="I919">
            <v>1</v>
          </cell>
          <cell r="K919">
            <v>1</v>
          </cell>
          <cell r="M919">
            <v>1</v>
          </cell>
          <cell r="Q919">
            <v>1</v>
          </cell>
          <cell r="T919" t="str">
            <v>DS</v>
          </cell>
          <cell r="W919" t="str">
            <v>GEN</v>
          </cell>
          <cell r="Y919" t="str">
            <v>ok</v>
          </cell>
          <cell r="AA919">
            <v>1</v>
          </cell>
        </row>
        <row r="920">
          <cell r="C920">
            <v>1</v>
          </cell>
          <cell r="E920">
            <v>1</v>
          </cell>
          <cell r="G920">
            <v>1</v>
          </cell>
          <cell r="I920">
            <v>1</v>
          </cell>
          <cell r="K920">
            <v>1</v>
          </cell>
          <cell r="M920">
            <v>1</v>
          </cell>
          <cell r="Q920">
            <v>1</v>
          </cell>
          <cell r="T920" t="str">
            <v>HP</v>
          </cell>
          <cell r="W920" t="str">
            <v>AV</v>
          </cell>
          <cell r="Y920" t="str">
            <v>ok</v>
          </cell>
          <cell r="AA920">
            <v>1</v>
          </cell>
        </row>
        <row r="921">
          <cell r="C921">
            <v>1</v>
          </cell>
          <cell r="E921">
            <v>1</v>
          </cell>
          <cell r="G921">
            <v>1</v>
          </cell>
          <cell r="I921">
            <v>1</v>
          </cell>
          <cell r="K921">
            <v>1</v>
          </cell>
          <cell r="M921">
            <v>1</v>
          </cell>
          <cell r="Q921">
            <v>1</v>
          </cell>
          <cell r="T921" t="str">
            <v>DS</v>
          </cell>
          <cell r="W921" t="str">
            <v>GEN</v>
          </cell>
          <cell r="Y921" t="str">
            <v>ok</v>
          </cell>
          <cell r="AA921">
            <v>1</v>
          </cell>
        </row>
        <row r="922">
          <cell r="C922">
            <v>1</v>
          </cell>
          <cell r="E922">
            <v>1</v>
          </cell>
          <cell r="G922">
            <v>1</v>
          </cell>
          <cell r="I922">
            <v>1</v>
          </cell>
          <cell r="K922">
            <v>1</v>
          </cell>
          <cell r="M922">
            <v>1</v>
          </cell>
          <cell r="Q922">
            <v>1</v>
          </cell>
          <cell r="T922" t="str">
            <v>DS</v>
          </cell>
          <cell r="W922" t="str">
            <v>GEN</v>
          </cell>
          <cell r="Y922" t="str">
            <v>ok</v>
          </cell>
          <cell r="AA922">
            <v>1</v>
          </cell>
        </row>
        <row r="923">
          <cell r="C923">
            <v>1</v>
          </cell>
          <cell r="E923">
            <v>1</v>
          </cell>
          <cell r="G923">
            <v>1</v>
          </cell>
          <cell r="I923">
            <v>1</v>
          </cell>
          <cell r="K923">
            <v>1</v>
          </cell>
          <cell r="M923">
            <v>1</v>
          </cell>
          <cell r="Q923">
            <v>1</v>
          </cell>
          <cell r="T923" t="str">
            <v>DS</v>
          </cell>
          <cell r="W923" t="str">
            <v>GEN</v>
          </cell>
          <cell r="Y923" t="str">
            <v>ok</v>
          </cell>
          <cell r="AA923">
            <v>1</v>
          </cell>
        </row>
        <row r="924">
          <cell r="C924">
            <v>1</v>
          </cell>
          <cell r="E924">
            <v>1</v>
          </cell>
          <cell r="G924">
            <v>1</v>
          </cell>
          <cell r="I924">
            <v>1</v>
          </cell>
          <cell r="K924">
            <v>1</v>
          </cell>
          <cell r="M924">
            <v>1</v>
          </cell>
          <cell r="Q924">
            <v>1</v>
          </cell>
          <cell r="T924" t="str">
            <v>DS</v>
          </cell>
          <cell r="W924" t="str">
            <v>GEN</v>
          </cell>
          <cell r="Y924" t="str">
            <v>ok</v>
          </cell>
          <cell r="AA924">
            <v>1</v>
          </cell>
        </row>
        <row r="925">
          <cell r="C925">
            <v>1</v>
          </cell>
          <cell r="E925">
            <v>1</v>
          </cell>
          <cell r="G925">
            <v>1</v>
          </cell>
          <cell r="I925">
            <v>1</v>
          </cell>
          <cell r="K925">
            <v>1</v>
          </cell>
          <cell r="M925">
            <v>1</v>
          </cell>
          <cell r="Q925">
            <v>1</v>
          </cell>
          <cell r="T925" t="str">
            <v>DS</v>
          </cell>
          <cell r="W925" t="str">
            <v>GEN</v>
          </cell>
          <cell r="Y925" t="str">
            <v>ok</v>
          </cell>
          <cell r="AA925">
            <v>1</v>
          </cell>
        </row>
        <row r="926">
          <cell r="C926">
            <v>1</v>
          </cell>
          <cell r="E926">
            <v>1</v>
          </cell>
          <cell r="G926">
            <v>1</v>
          </cell>
          <cell r="I926">
            <v>1</v>
          </cell>
          <cell r="K926">
            <v>1</v>
          </cell>
          <cell r="M926">
            <v>1</v>
          </cell>
          <cell r="Q926">
            <v>1</v>
          </cell>
          <cell r="T926" t="str">
            <v>DS</v>
          </cell>
          <cell r="W926" t="str">
            <v>XFC</v>
          </cell>
          <cell r="Y926" t="str">
            <v>ok</v>
          </cell>
          <cell r="AA926">
            <v>1</v>
          </cell>
        </row>
        <row r="927">
          <cell r="C927">
            <v>1</v>
          </cell>
          <cell r="E927">
            <v>1</v>
          </cell>
          <cell r="G927">
            <v>1</v>
          </cell>
          <cell r="I927">
            <v>1</v>
          </cell>
          <cell r="K927">
            <v>1</v>
          </cell>
          <cell r="M927">
            <v>1</v>
          </cell>
          <cell r="Q927">
            <v>1</v>
          </cell>
          <cell r="T927" t="str">
            <v>DS</v>
          </cell>
          <cell r="W927" t="str">
            <v>XFC</v>
          </cell>
          <cell r="Y927" t="str">
            <v>ok</v>
          </cell>
          <cell r="AA927">
            <v>1</v>
          </cell>
        </row>
        <row r="928">
          <cell r="C928">
            <v>1</v>
          </cell>
          <cell r="E928">
            <v>1</v>
          </cell>
          <cell r="G928">
            <v>1</v>
          </cell>
          <cell r="I928">
            <v>1</v>
          </cell>
          <cell r="K928">
            <v>1</v>
          </cell>
          <cell r="M928">
            <v>1</v>
          </cell>
          <cell r="Q928">
            <v>1</v>
          </cell>
          <cell r="T928" t="str">
            <v>DS</v>
          </cell>
          <cell r="W928" t="str">
            <v>GEN</v>
          </cell>
          <cell r="Y928" t="str">
            <v>ok</v>
          </cell>
          <cell r="AA928">
            <v>1</v>
          </cell>
        </row>
        <row r="929">
          <cell r="C929">
            <v>1</v>
          </cell>
          <cell r="E929">
            <v>1</v>
          </cell>
          <cell r="G929">
            <v>1</v>
          </cell>
          <cell r="I929">
            <v>1</v>
          </cell>
          <cell r="K929">
            <v>1</v>
          </cell>
          <cell r="M929">
            <v>1</v>
          </cell>
          <cell r="Q929">
            <v>1</v>
          </cell>
          <cell r="T929" t="str">
            <v>HP</v>
          </cell>
          <cell r="W929" t="str">
            <v>GEN</v>
          </cell>
          <cell r="Y929" t="str">
            <v>ok</v>
          </cell>
          <cell r="AA929">
            <v>1</v>
          </cell>
        </row>
        <row r="930">
          <cell r="C930">
            <v>1</v>
          </cell>
          <cell r="E930">
            <v>1</v>
          </cell>
          <cell r="G930">
            <v>1</v>
          </cell>
          <cell r="I930">
            <v>1</v>
          </cell>
          <cell r="K930">
            <v>1</v>
          </cell>
          <cell r="M930">
            <v>1</v>
          </cell>
          <cell r="Q930">
            <v>1</v>
          </cell>
          <cell r="T930" t="str">
            <v>DS</v>
          </cell>
          <cell r="W930" t="str">
            <v>GEN</v>
          </cell>
          <cell r="Y930" t="str">
            <v>ok</v>
          </cell>
          <cell r="AA930">
            <v>1</v>
          </cell>
        </row>
        <row r="931">
          <cell r="C931">
            <v>0.66666666666666663</v>
          </cell>
          <cell r="E931">
            <v>1</v>
          </cell>
          <cell r="G931">
            <v>1</v>
          </cell>
          <cell r="I931">
            <v>1</v>
          </cell>
          <cell r="K931">
            <v>1</v>
          </cell>
          <cell r="M931" t="str">
            <v/>
          </cell>
          <cell r="Q931">
            <v>0.96078431372549011</v>
          </cell>
          <cell r="T931" t="str">
            <v>DS</v>
          </cell>
          <cell r="W931" t="str">
            <v>GEN</v>
          </cell>
          <cell r="Y931" t="str">
            <v>ok</v>
          </cell>
          <cell r="AA931">
            <v>1</v>
          </cell>
        </row>
        <row r="932">
          <cell r="C932">
            <v>0.66666666666666663</v>
          </cell>
          <cell r="E932">
            <v>0.66666666666666663</v>
          </cell>
          <cell r="G932">
            <v>1</v>
          </cell>
          <cell r="I932">
            <v>1</v>
          </cell>
          <cell r="K932">
            <v>1</v>
          </cell>
          <cell r="M932">
            <v>1</v>
          </cell>
          <cell r="Q932">
            <v>0.91666666666666652</v>
          </cell>
          <cell r="T932" t="str">
            <v>DS</v>
          </cell>
          <cell r="W932" t="str">
            <v>GEN</v>
          </cell>
          <cell r="Y932" t="str">
            <v>ok</v>
          </cell>
          <cell r="AA932">
            <v>1</v>
          </cell>
        </row>
        <row r="933">
          <cell r="C933">
            <v>1</v>
          </cell>
          <cell r="E933">
            <v>1</v>
          </cell>
          <cell r="G933" t="str">
            <v/>
          </cell>
          <cell r="I933">
            <v>1</v>
          </cell>
          <cell r="K933">
            <v>1</v>
          </cell>
          <cell r="M933">
            <v>1</v>
          </cell>
          <cell r="Q933">
            <v>1</v>
          </cell>
          <cell r="T933" t="str">
            <v>HP</v>
          </cell>
          <cell r="W933" t="str">
            <v>AIR</v>
          </cell>
          <cell r="Y933" t="str">
            <v>ok</v>
          </cell>
          <cell r="AA933">
            <v>1</v>
          </cell>
        </row>
        <row r="934">
          <cell r="C934">
            <v>1</v>
          </cell>
          <cell r="E934">
            <v>1</v>
          </cell>
          <cell r="G934">
            <v>1</v>
          </cell>
          <cell r="I934">
            <v>1</v>
          </cell>
          <cell r="K934">
            <v>1</v>
          </cell>
          <cell r="M934">
            <v>1</v>
          </cell>
          <cell r="Q934">
            <v>1</v>
          </cell>
          <cell r="T934" t="str">
            <v>NA</v>
          </cell>
          <cell r="W934" t="str">
            <v>NA</v>
          </cell>
          <cell r="Y934" t="str">
            <v>ok</v>
          </cell>
          <cell r="AA934">
            <v>1</v>
          </cell>
        </row>
        <row r="935">
          <cell r="C935">
            <v>1</v>
          </cell>
          <cell r="E935">
            <v>0.66666666666666663</v>
          </cell>
          <cell r="G935">
            <v>0.66666666666666663</v>
          </cell>
          <cell r="I935">
            <v>1</v>
          </cell>
          <cell r="K935">
            <v>1</v>
          </cell>
          <cell r="M935">
            <v>1</v>
          </cell>
          <cell r="Q935">
            <v>0.9</v>
          </cell>
          <cell r="T935" t="str">
            <v>NA</v>
          </cell>
          <cell r="W935" t="str">
            <v>NA</v>
          </cell>
          <cell r="Y935" t="str">
            <v>ok</v>
          </cell>
          <cell r="AA935">
            <v>1</v>
          </cell>
        </row>
        <row r="936">
          <cell r="C936">
            <v>0.66666666666666663</v>
          </cell>
          <cell r="E936">
            <v>1</v>
          </cell>
          <cell r="G936">
            <v>1</v>
          </cell>
          <cell r="I936">
            <v>1</v>
          </cell>
          <cell r="K936">
            <v>1</v>
          </cell>
          <cell r="M936">
            <v>1</v>
          </cell>
          <cell r="Q936">
            <v>0.96666666666666656</v>
          </cell>
          <cell r="T936" t="str">
            <v>NA</v>
          </cell>
          <cell r="W936" t="str">
            <v>NA</v>
          </cell>
          <cell r="Y936" t="str">
            <v>ok</v>
          </cell>
          <cell r="AA936">
            <v>1</v>
          </cell>
        </row>
        <row r="937">
          <cell r="C937">
            <v>1</v>
          </cell>
          <cell r="E937">
            <v>1</v>
          </cell>
          <cell r="G937">
            <v>1</v>
          </cell>
          <cell r="I937">
            <v>1</v>
          </cell>
          <cell r="K937">
            <v>1</v>
          </cell>
          <cell r="M937">
            <v>1</v>
          </cell>
          <cell r="Q937">
            <v>1</v>
          </cell>
          <cell r="T937" t="str">
            <v>NA</v>
          </cell>
          <cell r="W937" t="str">
            <v>NA</v>
          </cell>
          <cell r="Y937" t="str">
            <v>ok</v>
          </cell>
          <cell r="AA937">
            <v>1</v>
          </cell>
        </row>
        <row r="938">
          <cell r="C938" t="str">
            <v/>
          </cell>
          <cell r="E938" t="str">
            <v/>
          </cell>
          <cell r="G938" t="str">
            <v/>
          </cell>
          <cell r="I938">
            <v>0.33333333333333331</v>
          </cell>
          <cell r="K938" t="str">
            <v/>
          </cell>
          <cell r="M938" t="str">
            <v/>
          </cell>
          <cell r="Q938">
            <v>0.33333333333333331</v>
          </cell>
          <cell r="T938" t="str">
            <v>NA</v>
          </cell>
          <cell r="W938" t="str">
            <v>NA</v>
          </cell>
          <cell r="Y938" t="str">
            <v>ok</v>
          </cell>
          <cell r="AA938">
            <v>1</v>
          </cell>
        </row>
        <row r="939">
          <cell r="C939">
            <v>1</v>
          </cell>
          <cell r="E939">
            <v>1</v>
          </cell>
          <cell r="G939">
            <v>1</v>
          </cell>
          <cell r="I939">
            <v>0.66666666666666663</v>
          </cell>
          <cell r="K939">
            <v>1</v>
          </cell>
          <cell r="M939">
            <v>1</v>
          </cell>
          <cell r="Q939">
            <v>0.9</v>
          </cell>
          <cell r="T939" t="str">
            <v>NA</v>
          </cell>
          <cell r="W939" t="str">
            <v>NA</v>
          </cell>
          <cell r="Y939" t="str">
            <v>ok</v>
          </cell>
          <cell r="AA939">
            <v>1</v>
          </cell>
        </row>
        <row r="940">
          <cell r="C940" t="str">
            <v/>
          </cell>
          <cell r="E940" t="str">
            <v/>
          </cell>
          <cell r="G940" t="str">
            <v/>
          </cell>
          <cell r="I940">
            <v>0.33333333333333331</v>
          </cell>
          <cell r="K940" t="str">
            <v/>
          </cell>
          <cell r="M940" t="str">
            <v/>
          </cell>
          <cell r="Q940">
            <v>0.33333333333333331</v>
          </cell>
          <cell r="T940" t="str">
            <v>NA</v>
          </cell>
          <cell r="W940" t="str">
            <v>NA</v>
          </cell>
          <cell r="Y940" t="str">
            <v>ok</v>
          </cell>
          <cell r="AA940">
            <v>1</v>
          </cell>
        </row>
        <row r="941">
          <cell r="C941">
            <v>1</v>
          </cell>
          <cell r="E941">
            <v>1</v>
          </cell>
          <cell r="G941">
            <v>1</v>
          </cell>
          <cell r="I941">
            <v>0.33333333333333331</v>
          </cell>
          <cell r="K941">
            <v>1</v>
          </cell>
          <cell r="M941">
            <v>1</v>
          </cell>
          <cell r="Q941">
            <v>0.8</v>
          </cell>
          <cell r="T941" t="str">
            <v>NA</v>
          </cell>
          <cell r="W941" t="str">
            <v>NA</v>
          </cell>
          <cell r="Y941" t="str">
            <v>ok</v>
          </cell>
          <cell r="AA941">
            <v>1</v>
          </cell>
        </row>
        <row r="942">
          <cell r="C942">
            <v>1</v>
          </cell>
          <cell r="E942">
            <v>1</v>
          </cell>
          <cell r="G942">
            <v>1</v>
          </cell>
          <cell r="I942">
            <v>1</v>
          </cell>
          <cell r="K942">
            <v>1</v>
          </cell>
          <cell r="M942">
            <v>1</v>
          </cell>
          <cell r="Q942">
            <v>1</v>
          </cell>
          <cell r="T942" t="str">
            <v>NA</v>
          </cell>
          <cell r="W942" t="str">
            <v>NA</v>
          </cell>
          <cell r="Y942" t="str">
            <v>ok</v>
          </cell>
          <cell r="AA942">
            <v>1</v>
          </cell>
        </row>
        <row r="943">
          <cell r="C943">
            <v>1</v>
          </cell>
          <cell r="E943">
            <v>1</v>
          </cell>
          <cell r="G943">
            <v>1</v>
          </cell>
          <cell r="I943">
            <v>1</v>
          </cell>
          <cell r="K943">
            <v>1</v>
          </cell>
          <cell r="M943">
            <v>1</v>
          </cell>
          <cell r="Q943">
            <v>1</v>
          </cell>
          <cell r="T943" t="str">
            <v>NA</v>
          </cell>
          <cell r="W943" t="str">
            <v>NA</v>
          </cell>
          <cell r="Y943" t="str">
            <v>ok</v>
          </cell>
          <cell r="AA943">
            <v>1</v>
          </cell>
        </row>
        <row r="944">
          <cell r="C944">
            <v>0.66666666666666663</v>
          </cell>
          <cell r="E944">
            <v>1</v>
          </cell>
          <cell r="G944">
            <v>0.66666666666666663</v>
          </cell>
          <cell r="I944">
            <v>1</v>
          </cell>
          <cell r="K944">
            <v>1</v>
          </cell>
          <cell r="M944">
            <v>1</v>
          </cell>
          <cell r="Q944">
            <v>0.91666666666666652</v>
          </cell>
          <cell r="T944" t="str">
            <v>NA</v>
          </cell>
          <cell r="W944" t="str">
            <v>NA</v>
          </cell>
          <cell r="Y944" t="str">
            <v>ok</v>
          </cell>
          <cell r="AA944">
            <v>1</v>
          </cell>
        </row>
        <row r="945">
          <cell r="C945">
            <v>1</v>
          </cell>
          <cell r="E945">
            <v>1</v>
          </cell>
          <cell r="G945">
            <v>1</v>
          </cell>
          <cell r="I945">
            <v>1</v>
          </cell>
          <cell r="K945">
            <v>1</v>
          </cell>
          <cell r="M945">
            <v>1</v>
          </cell>
          <cell r="Q945">
            <v>1</v>
          </cell>
          <cell r="T945" t="str">
            <v>NA</v>
          </cell>
          <cell r="W945" t="str">
            <v>NA</v>
          </cell>
          <cell r="Y945" t="str">
            <v>ok</v>
          </cell>
          <cell r="AA945">
            <v>1</v>
          </cell>
        </row>
        <row r="946">
          <cell r="C946">
            <v>1</v>
          </cell>
          <cell r="E946">
            <v>1</v>
          </cell>
          <cell r="G946">
            <v>1</v>
          </cell>
          <cell r="I946">
            <v>1</v>
          </cell>
          <cell r="K946">
            <v>1</v>
          </cell>
          <cell r="M946">
            <v>1</v>
          </cell>
          <cell r="Q946">
            <v>1</v>
          </cell>
          <cell r="T946" t="str">
            <v>NA</v>
          </cell>
          <cell r="W946" t="str">
            <v>NA</v>
          </cell>
          <cell r="Y946" t="str">
            <v>ok</v>
          </cell>
          <cell r="AA946">
            <v>1</v>
          </cell>
        </row>
        <row r="947">
          <cell r="C947">
            <v>1</v>
          </cell>
          <cell r="E947">
            <v>1</v>
          </cell>
          <cell r="G947">
            <v>1</v>
          </cell>
          <cell r="I947">
            <v>1</v>
          </cell>
          <cell r="K947">
            <v>1</v>
          </cell>
          <cell r="M947">
            <v>1</v>
          </cell>
          <cell r="Q947">
            <v>1</v>
          </cell>
          <cell r="T947" t="str">
            <v>NA</v>
          </cell>
          <cell r="W947" t="str">
            <v>NA</v>
          </cell>
          <cell r="Y947" t="str">
            <v>ok</v>
          </cell>
          <cell r="AA947">
            <v>1</v>
          </cell>
        </row>
        <row r="948">
          <cell r="C948">
            <v>0.66666666666666663</v>
          </cell>
          <cell r="E948">
            <v>1</v>
          </cell>
          <cell r="G948" t="str">
            <v/>
          </cell>
          <cell r="I948">
            <v>0.33333333333333331</v>
          </cell>
          <cell r="K948">
            <v>1</v>
          </cell>
          <cell r="M948">
            <v>0.66666666666666663</v>
          </cell>
          <cell r="Q948">
            <v>0.66666666666666663</v>
          </cell>
          <cell r="T948" t="str">
            <v>NA</v>
          </cell>
          <cell r="W948" t="str">
            <v>NA</v>
          </cell>
          <cell r="Y948" t="str">
            <v>ok</v>
          </cell>
          <cell r="AA948">
            <v>1</v>
          </cell>
        </row>
        <row r="949">
          <cell r="C949">
            <v>1</v>
          </cell>
          <cell r="E949">
            <v>1</v>
          </cell>
          <cell r="G949">
            <v>0.66666666666666663</v>
          </cell>
          <cell r="I949">
            <v>1</v>
          </cell>
          <cell r="K949">
            <v>1</v>
          </cell>
          <cell r="M949">
            <v>1</v>
          </cell>
          <cell r="Q949">
            <v>0.95</v>
          </cell>
          <cell r="T949" t="str">
            <v>NA</v>
          </cell>
          <cell r="W949" t="str">
            <v>NA</v>
          </cell>
          <cell r="Y949" t="str">
            <v>ok</v>
          </cell>
          <cell r="AA949">
            <v>1</v>
          </cell>
        </row>
        <row r="950">
          <cell r="C950">
            <v>1</v>
          </cell>
          <cell r="E950">
            <v>1</v>
          </cell>
          <cell r="G950">
            <v>1</v>
          </cell>
          <cell r="I950">
            <v>1</v>
          </cell>
          <cell r="K950">
            <v>1</v>
          </cell>
          <cell r="M950">
            <v>1</v>
          </cell>
          <cell r="Q950">
            <v>1</v>
          </cell>
          <cell r="T950" t="str">
            <v>NA</v>
          </cell>
          <cell r="W950" t="str">
            <v>NA</v>
          </cell>
          <cell r="Y950" t="str">
            <v>ok</v>
          </cell>
          <cell r="AA950">
            <v>1</v>
          </cell>
        </row>
        <row r="951">
          <cell r="C951">
            <v>1</v>
          </cell>
          <cell r="E951">
            <v>1</v>
          </cell>
          <cell r="G951">
            <v>1</v>
          </cell>
          <cell r="I951">
            <v>1</v>
          </cell>
          <cell r="K951">
            <v>1</v>
          </cell>
          <cell r="M951">
            <v>1</v>
          </cell>
          <cell r="Q951">
            <v>1</v>
          </cell>
          <cell r="T951" t="str">
            <v>NA</v>
          </cell>
          <cell r="W951" t="str">
            <v>NA</v>
          </cell>
          <cell r="Y951" t="str">
            <v>ok</v>
          </cell>
          <cell r="AA951">
            <v>1</v>
          </cell>
        </row>
        <row r="952">
          <cell r="C952">
            <v>1</v>
          </cell>
          <cell r="E952">
            <v>1</v>
          </cell>
          <cell r="G952">
            <v>0.66666666666666663</v>
          </cell>
          <cell r="I952">
            <v>1</v>
          </cell>
          <cell r="K952">
            <v>1</v>
          </cell>
          <cell r="M952">
            <v>1</v>
          </cell>
          <cell r="Q952">
            <v>0.95</v>
          </cell>
          <cell r="T952" t="str">
            <v>NA</v>
          </cell>
          <cell r="W952" t="str">
            <v>NA</v>
          </cell>
          <cell r="Y952" t="str">
            <v>ok</v>
          </cell>
          <cell r="AA952">
            <v>1</v>
          </cell>
        </row>
        <row r="953">
          <cell r="C953">
            <v>1</v>
          </cell>
          <cell r="E953">
            <v>1</v>
          </cell>
          <cell r="G953">
            <v>1</v>
          </cell>
          <cell r="I953">
            <v>1</v>
          </cell>
          <cell r="K953">
            <v>1</v>
          </cell>
          <cell r="M953">
            <v>1</v>
          </cell>
          <cell r="Q953">
            <v>1</v>
          </cell>
          <cell r="T953" t="str">
            <v>NA</v>
          </cell>
          <cell r="W953" t="str">
            <v>NA</v>
          </cell>
          <cell r="Y953" t="str">
            <v>ok</v>
          </cell>
          <cell r="AA953">
            <v>1</v>
          </cell>
        </row>
        <row r="954">
          <cell r="C954">
            <v>0.66666666666666663</v>
          </cell>
          <cell r="E954">
            <v>0.66666666666666663</v>
          </cell>
          <cell r="G954">
            <v>0.66666666666666663</v>
          </cell>
          <cell r="I954">
            <v>0.33333333333333331</v>
          </cell>
          <cell r="K954">
            <v>1</v>
          </cell>
          <cell r="M954">
            <v>0.66666666666666663</v>
          </cell>
          <cell r="Q954">
            <v>0.6166666666666667</v>
          </cell>
          <cell r="T954" t="str">
            <v>NA</v>
          </cell>
          <cell r="W954" t="str">
            <v>NA</v>
          </cell>
          <cell r="Y954" t="str">
            <v>ok</v>
          </cell>
          <cell r="AA954">
            <v>1</v>
          </cell>
        </row>
        <row r="955">
          <cell r="C955">
            <v>1</v>
          </cell>
          <cell r="E955">
            <v>1</v>
          </cell>
          <cell r="G955">
            <v>0.66666666666666663</v>
          </cell>
          <cell r="I955">
            <v>1</v>
          </cell>
          <cell r="K955">
            <v>1</v>
          </cell>
          <cell r="M955">
            <v>1</v>
          </cell>
          <cell r="Q955">
            <v>0.95</v>
          </cell>
          <cell r="T955" t="str">
            <v>NA</v>
          </cell>
          <cell r="W955" t="str">
            <v>NA</v>
          </cell>
          <cell r="Y955" t="str">
            <v>ok</v>
          </cell>
          <cell r="AA955">
            <v>1</v>
          </cell>
        </row>
        <row r="956">
          <cell r="C956">
            <v>1</v>
          </cell>
          <cell r="E956">
            <v>1</v>
          </cell>
          <cell r="G956">
            <v>1</v>
          </cell>
          <cell r="I956">
            <v>1</v>
          </cell>
          <cell r="K956">
            <v>1</v>
          </cell>
          <cell r="M956">
            <v>1</v>
          </cell>
          <cell r="Q956">
            <v>1</v>
          </cell>
          <cell r="T956" t="str">
            <v>NA</v>
          </cell>
          <cell r="W956" t="str">
            <v>NA</v>
          </cell>
          <cell r="Y956" t="str">
            <v>ok</v>
          </cell>
          <cell r="AA956">
            <v>1</v>
          </cell>
        </row>
        <row r="957">
          <cell r="C957">
            <v>1</v>
          </cell>
          <cell r="E957">
            <v>1</v>
          </cell>
          <cell r="G957">
            <v>1</v>
          </cell>
          <cell r="I957">
            <v>1</v>
          </cell>
          <cell r="K957">
            <v>1</v>
          </cell>
          <cell r="M957">
            <v>1</v>
          </cell>
          <cell r="Q957">
            <v>1</v>
          </cell>
          <cell r="T957" t="str">
            <v>NA</v>
          </cell>
          <cell r="W957" t="str">
            <v>NA</v>
          </cell>
          <cell r="Y957" t="str">
            <v>ok</v>
          </cell>
          <cell r="AA957">
            <v>1</v>
          </cell>
        </row>
        <row r="958">
          <cell r="C958">
            <v>1</v>
          </cell>
          <cell r="E958">
            <v>1</v>
          </cell>
          <cell r="G958">
            <v>1</v>
          </cell>
          <cell r="I958">
            <v>1</v>
          </cell>
          <cell r="K958">
            <v>1</v>
          </cell>
          <cell r="M958">
            <v>1</v>
          </cell>
          <cell r="Q958">
            <v>1</v>
          </cell>
          <cell r="T958" t="str">
            <v>NA</v>
          </cell>
          <cell r="W958" t="str">
            <v>NA</v>
          </cell>
          <cell r="Y958" t="str">
            <v>ok</v>
          </cell>
          <cell r="AA958">
            <v>1</v>
          </cell>
        </row>
        <row r="959">
          <cell r="C959">
            <v>1</v>
          </cell>
          <cell r="E959">
            <v>1</v>
          </cell>
          <cell r="G959">
            <v>0.66666666666666663</v>
          </cell>
          <cell r="I959">
            <v>1</v>
          </cell>
          <cell r="K959" t="str">
            <v/>
          </cell>
          <cell r="M959">
            <v>1</v>
          </cell>
          <cell r="Q959">
            <v>0.94117647058823528</v>
          </cell>
          <cell r="T959" t="str">
            <v>NA</v>
          </cell>
          <cell r="W959" t="str">
            <v>NA</v>
          </cell>
          <cell r="Y959" t="str">
            <v>ok</v>
          </cell>
          <cell r="AA959">
            <v>1</v>
          </cell>
        </row>
        <row r="960">
          <cell r="C960">
            <v>1</v>
          </cell>
          <cell r="E960">
            <v>1</v>
          </cell>
          <cell r="G960">
            <v>0.66666666666666663</v>
          </cell>
          <cell r="I960">
            <v>1</v>
          </cell>
          <cell r="K960">
            <v>1</v>
          </cell>
          <cell r="M960">
            <v>1</v>
          </cell>
          <cell r="Q960">
            <v>0.95</v>
          </cell>
          <cell r="T960" t="str">
            <v>NA</v>
          </cell>
          <cell r="W960" t="str">
            <v>NA</v>
          </cell>
          <cell r="Y960" t="str">
            <v>ok</v>
          </cell>
          <cell r="AA960">
            <v>1</v>
          </cell>
        </row>
        <row r="961">
          <cell r="C961" t="str">
            <v/>
          </cell>
          <cell r="E961" t="str">
            <v/>
          </cell>
          <cell r="G961" t="str">
            <v/>
          </cell>
          <cell r="I961">
            <v>0.33333333333333331</v>
          </cell>
          <cell r="K961" t="str">
            <v/>
          </cell>
          <cell r="M961" t="str">
            <v/>
          </cell>
          <cell r="Q961">
            <v>0.33333333333333331</v>
          </cell>
          <cell r="T961" t="str">
            <v>NA</v>
          </cell>
          <cell r="W961" t="str">
            <v>NA</v>
          </cell>
          <cell r="Y961" t="str">
            <v>ok</v>
          </cell>
          <cell r="AA961">
            <v>1</v>
          </cell>
        </row>
        <row r="962">
          <cell r="C962">
            <v>0.66666666666666663</v>
          </cell>
          <cell r="E962">
            <v>0.66666666666666663</v>
          </cell>
          <cell r="G962">
            <v>0.66666666666666663</v>
          </cell>
          <cell r="I962">
            <v>0.33333333333333331</v>
          </cell>
          <cell r="K962">
            <v>1</v>
          </cell>
          <cell r="M962">
            <v>1</v>
          </cell>
          <cell r="Q962">
            <v>0.66666666666666652</v>
          </cell>
          <cell r="T962" t="str">
            <v>NA</v>
          </cell>
          <cell r="W962" t="str">
            <v>NA</v>
          </cell>
          <cell r="Y962" t="str">
            <v>ok</v>
          </cell>
          <cell r="AA962">
            <v>1</v>
          </cell>
        </row>
        <row r="963">
          <cell r="C963">
            <v>1</v>
          </cell>
          <cell r="E963">
            <v>1</v>
          </cell>
          <cell r="G963">
            <v>1</v>
          </cell>
          <cell r="I963">
            <v>1</v>
          </cell>
          <cell r="K963">
            <v>1</v>
          </cell>
          <cell r="M963">
            <v>1</v>
          </cell>
          <cell r="Q963">
            <v>1</v>
          </cell>
          <cell r="T963" t="str">
            <v>NA</v>
          </cell>
          <cell r="W963" t="str">
            <v>NA</v>
          </cell>
          <cell r="Y963" t="str">
            <v>ok</v>
          </cell>
          <cell r="AA963">
            <v>1</v>
          </cell>
        </row>
        <row r="964">
          <cell r="C964">
            <v>1</v>
          </cell>
          <cell r="E964">
            <v>1</v>
          </cell>
          <cell r="G964">
            <v>0.66666666666666663</v>
          </cell>
          <cell r="I964">
            <v>1</v>
          </cell>
          <cell r="K964">
            <v>1</v>
          </cell>
          <cell r="M964">
            <v>1</v>
          </cell>
          <cell r="Q964">
            <v>0.95</v>
          </cell>
          <cell r="T964" t="str">
            <v>NA</v>
          </cell>
          <cell r="W964" t="str">
            <v>NA</v>
          </cell>
          <cell r="Y964" t="str">
            <v>ok</v>
          </cell>
          <cell r="AA964">
            <v>1</v>
          </cell>
        </row>
        <row r="965">
          <cell r="C965">
            <v>0.66666666666666663</v>
          </cell>
          <cell r="E965">
            <v>1</v>
          </cell>
          <cell r="G965">
            <v>1</v>
          </cell>
          <cell r="I965">
            <v>1</v>
          </cell>
          <cell r="K965">
            <v>0.66666666666666663</v>
          </cell>
          <cell r="M965">
            <v>1</v>
          </cell>
          <cell r="Q965">
            <v>0.91666666666666652</v>
          </cell>
          <cell r="T965" t="str">
            <v>NA</v>
          </cell>
          <cell r="W965" t="str">
            <v>NA</v>
          </cell>
          <cell r="Y965" t="str">
            <v>ok</v>
          </cell>
          <cell r="AA965">
            <v>1</v>
          </cell>
        </row>
        <row r="966">
          <cell r="C966">
            <v>1</v>
          </cell>
          <cell r="E966">
            <v>1</v>
          </cell>
          <cell r="G966">
            <v>1</v>
          </cell>
          <cell r="I966" t="str">
            <v/>
          </cell>
          <cell r="K966">
            <v>1</v>
          </cell>
          <cell r="M966">
            <v>1</v>
          </cell>
          <cell r="Q966">
            <v>1</v>
          </cell>
          <cell r="T966" t="str">
            <v>NA</v>
          </cell>
          <cell r="W966" t="str">
            <v>NA</v>
          </cell>
          <cell r="Y966" t="str">
            <v>ok</v>
          </cell>
          <cell r="AA966">
            <v>1</v>
          </cell>
        </row>
        <row r="967">
          <cell r="C967">
            <v>1</v>
          </cell>
          <cell r="E967">
            <v>1</v>
          </cell>
          <cell r="G967">
            <v>1</v>
          </cell>
          <cell r="I967">
            <v>1</v>
          </cell>
          <cell r="K967">
            <v>1</v>
          </cell>
          <cell r="M967">
            <v>1</v>
          </cell>
          <cell r="Q967">
            <v>1</v>
          </cell>
          <cell r="T967" t="str">
            <v>NA</v>
          </cell>
          <cell r="W967" t="str">
            <v>NA</v>
          </cell>
          <cell r="Y967" t="str">
            <v>ok</v>
          </cell>
          <cell r="AA967">
            <v>1</v>
          </cell>
        </row>
        <row r="968">
          <cell r="C968">
            <v>1</v>
          </cell>
          <cell r="E968">
            <v>1</v>
          </cell>
          <cell r="G968">
            <v>1</v>
          </cell>
          <cell r="I968">
            <v>1</v>
          </cell>
          <cell r="K968">
            <v>1</v>
          </cell>
          <cell r="M968">
            <v>1</v>
          </cell>
          <cell r="Q968">
            <v>1</v>
          </cell>
          <cell r="T968" t="str">
            <v>NA</v>
          </cell>
          <cell r="W968" t="str">
            <v>NA</v>
          </cell>
          <cell r="Y968" t="str">
            <v>ok</v>
          </cell>
          <cell r="AA968">
            <v>1</v>
          </cell>
        </row>
        <row r="969">
          <cell r="C969">
            <v>1</v>
          </cell>
          <cell r="E969">
            <v>1</v>
          </cell>
          <cell r="G969">
            <v>1</v>
          </cell>
          <cell r="I969">
            <v>1</v>
          </cell>
          <cell r="K969">
            <v>1</v>
          </cell>
          <cell r="M969">
            <v>1</v>
          </cell>
          <cell r="Q969">
            <v>1</v>
          </cell>
          <cell r="T969" t="str">
            <v>NA</v>
          </cell>
          <cell r="W969" t="str">
            <v>NA</v>
          </cell>
          <cell r="Y969" t="str">
            <v>ok</v>
          </cell>
          <cell r="AA969">
            <v>1</v>
          </cell>
        </row>
      </sheetData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ุมบริหาร"/>
      <sheetName val="มุมSub"/>
      <sheetName val="มุมช่างHI"/>
      <sheetName val="มุมช่างMS"/>
      <sheetName val="มุมช่างPW"/>
      <sheetName val="dc"/>
      <sheetName val="dc_othe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VD"/>
      <sheetName val="vd"/>
      <sheetName val="vd_other"/>
      <sheetName val="note"/>
      <sheetName val="Sheet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ow"/>
      <sheetName val="form"/>
      <sheetName val="ประวัติการลงโทษ"/>
      <sheetName val="vendorName"/>
      <sheetName val="note"/>
      <sheetName val="สูตรเปลี่ยนวันที่"/>
      <sheetName val="รายชื่อ VD ปรับ"/>
      <sheetName val="Sheet2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A2" t="str">
            <v>108 โฮมดีไซน์ : VG639</v>
          </cell>
          <cell r="C2" t="str">
            <v>การพัฒนาคุณภาพบริการคู่ค้า เลขที่ 001/2552</v>
          </cell>
        </row>
        <row r="3">
          <cell r="A3" t="str">
            <v>3 มิติอุตสาหกรรม(ซิงค์) : VG1233</v>
          </cell>
          <cell r="C3" t="str">
            <v>การพัฒนาคุณภาพบริการคู่ค้า เลขที่ 002/2552</v>
          </cell>
        </row>
        <row r="4">
          <cell r="A4" t="str">
            <v>39 ลิฟวิ่ง : VG2100</v>
          </cell>
          <cell r="C4" t="str">
            <v>การพัฒนาคุณภาพบริการคู่ค้า เลขที่ 003/2552</v>
          </cell>
        </row>
        <row r="5">
          <cell r="A5" t="str">
            <v>GERMAN STANDARD CO.,LTD. : VG175</v>
          </cell>
          <cell r="C5" t="str">
            <v>ประกาศที่ 001_2553</v>
          </cell>
        </row>
        <row r="6">
          <cell r="A6" t="str">
            <v>กระเบื้องไทย : VG1367</v>
          </cell>
          <cell r="C6" t="str">
            <v>ประกาศที่ 002_2553</v>
          </cell>
        </row>
        <row r="7">
          <cell r="A7" t="str">
            <v>กรีน เทคโนโลยี่ เอ็นจิเนียริ่ง : VG177</v>
          </cell>
        </row>
        <row r="8">
          <cell r="A8" t="str">
            <v>กรุนด์ฟอส (ประเทศไทย) : VG149</v>
          </cell>
        </row>
        <row r="9">
          <cell r="A9" t="str">
            <v>กลอบอล รีช : VG1014</v>
          </cell>
        </row>
        <row r="10">
          <cell r="A10" t="str">
            <v>กลอรี : VG52</v>
          </cell>
        </row>
        <row r="11">
          <cell r="A11" t="str">
            <v>กอเลี่ยงเฮง : VG1022</v>
          </cell>
        </row>
        <row r="12">
          <cell r="A12" t="str">
            <v>กะรัต ฟอเซท : VG956</v>
          </cell>
        </row>
        <row r="13">
          <cell r="A13" t="str">
            <v>กัปตัน เพ้นท์ (ประเทศไทย) : VG794</v>
          </cell>
        </row>
        <row r="14">
          <cell r="A14" t="str">
            <v>กาต้า โฮม แอ็พพลายแอ๊นซ์(ประเทศไทย) : VG1315</v>
          </cell>
        </row>
        <row r="15">
          <cell r="A15" t="str">
            <v>กีฏะอินเตอร์เทรด : VG922</v>
          </cell>
        </row>
        <row r="16">
          <cell r="A16" t="str">
            <v>เกรทวู้ด : VG2101</v>
          </cell>
        </row>
        <row r="17">
          <cell r="A17" t="str">
            <v>เกรียงไทยวัฒนา : VG858</v>
          </cell>
        </row>
        <row r="18">
          <cell r="A18" t="str">
            <v>เกรียงไทยวัฒนา อินเตอร์เทรด : VG2082</v>
          </cell>
        </row>
        <row r="19">
          <cell r="A19" t="str">
            <v>แกรนด์ดิส : VG885</v>
          </cell>
        </row>
        <row r="20">
          <cell r="A20" t="str">
            <v>โกรว์ ริช เอ็นเทอร์ไพรซ์ : VG439</v>
          </cell>
        </row>
        <row r="21">
          <cell r="A21" t="str">
            <v>โกลด์เด้น สปอต อินเตอร์เนชั่นแนล : VG557</v>
          </cell>
        </row>
        <row r="22">
          <cell r="A22" t="str">
            <v>โกลบิซ เวนเจอร์ : VG396</v>
          </cell>
        </row>
        <row r="23">
          <cell r="A23" t="str">
            <v>ไกเซอร์ : VG2050</v>
          </cell>
        </row>
        <row r="24">
          <cell r="A24" t="str">
            <v>ควอลิตี้คอนสตรัคชั่นโปรดัคส์ : VG200</v>
          </cell>
        </row>
        <row r="25">
          <cell r="A25" t="str">
            <v>คอมฟอทต้า : VG1017</v>
          </cell>
        </row>
        <row r="26">
          <cell r="A26" t="str">
            <v>คัลมิเนท แอรี่ : VG155</v>
          </cell>
        </row>
        <row r="27">
          <cell r="A27" t="str">
            <v>คัลเลอร์ เทรนด์ : VG2095</v>
          </cell>
        </row>
        <row r="28">
          <cell r="A28" t="str">
            <v>คาโตจิไทย : VG2054</v>
          </cell>
        </row>
        <row r="29">
          <cell r="A29" t="str">
            <v>คามาร์ซิโอ(ไทย) : VG342</v>
          </cell>
        </row>
        <row r="30">
          <cell r="A30" t="str">
            <v>คาร์ คอสเมติก : VG244</v>
          </cell>
        </row>
        <row r="31">
          <cell r="A31" t="str">
            <v>คิงสตาร์ เฟอร์นิเจอร์ : VG587</v>
          </cell>
        </row>
        <row r="32">
          <cell r="A32" t="str">
            <v>คิวรอน : VG240</v>
          </cell>
        </row>
        <row r="33">
          <cell r="A33" t="str">
            <v>เค.ที.แม็กซ์</v>
          </cell>
        </row>
        <row r="34">
          <cell r="A34" t="str">
            <v>เค.พี.เฟอร์เทค : VG1174</v>
          </cell>
        </row>
        <row r="35">
          <cell r="A35" t="str">
            <v>เครื่องดับเพลิง อิมพีเรียล : VG851</v>
          </cell>
        </row>
        <row r="36">
          <cell r="A36" t="str">
            <v>เครื่องนอนไทย : VG1278</v>
          </cell>
        </row>
        <row r="37">
          <cell r="A37" t="str">
            <v>เครื่องไฟฟ้าบุญธนาภัณฑ์ : VG880</v>
          </cell>
        </row>
        <row r="38">
          <cell r="A38" t="str">
            <v>เคอร่าไทล์ เซรามิก : VG666</v>
          </cell>
        </row>
        <row r="39">
          <cell r="A39" t="str">
            <v>เคแอลวี เทรดดิ้ง : VG674</v>
          </cell>
        </row>
        <row r="40">
          <cell r="A40" t="str">
            <v xml:space="preserve">คิทซ์โช อินเตอร์เนชั่นแนล : VG715 </v>
          </cell>
        </row>
        <row r="41">
          <cell r="A41" t="str">
            <v>โคซาน อิเลคทรอนิคส์ (ประเทศไทย) : VG2049</v>
          </cell>
        </row>
        <row r="42">
          <cell r="A42" t="str">
            <v>โคไน้ซ์ อีเล็คโทรนิค : VG836</v>
          </cell>
        </row>
        <row r="43">
          <cell r="A43" t="str">
            <v>โคเมดะ เมดิแคร์(ประเทศไทย) : VG2105</v>
          </cell>
        </row>
        <row r="44">
          <cell r="A44" t="str">
            <v>โคห์เลอร์ (ประเทศไทย) : VG894</v>
          </cell>
        </row>
        <row r="45">
          <cell r="A45" t="str">
            <v>จอห์นสัน คอนโทรลส์ อินเตอร์เนชั่นแนล(ประเทศไทย) : VG2013</v>
          </cell>
        </row>
        <row r="46">
          <cell r="A46" t="str">
            <v>จีอี ไลท์ติ้ง (ประเทศไทย) : VG186</v>
          </cell>
        </row>
        <row r="47">
          <cell r="A47" t="str">
            <v>จุนกิจ อินเตอร์เทรด : VG754</v>
          </cell>
        </row>
        <row r="48">
          <cell r="A48" t="str">
            <v>เจตนัตว์ : VG390</v>
          </cell>
        </row>
        <row r="49">
          <cell r="A49" t="str">
            <v>ช.วัฒนาวู้ด : VG1365</v>
          </cell>
        </row>
        <row r="50">
          <cell r="A50" t="str">
            <v>ชฎา (1969) : VG868</v>
          </cell>
        </row>
        <row r="51">
          <cell r="A51" t="str">
            <v>ชาญไพบูลย์เทรดดิ้ง (1972) : VG888</v>
          </cell>
        </row>
        <row r="52">
          <cell r="A52" t="str">
            <v>ชาวเวอร์คิง แมนูแฟคเจอริ่ง : VG169</v>
          </cell>
        </row>
        <row r="53">
          <cell r="A53" t="str">
            <v>โชคลาภบุญไชย : VG142</v>
          </cell>
        </row>
        <row r="54">
          <cell r="A54" t="str">
            <v>โชติลาภ พาราวู้ด อินเตอร์เวิลด์ : VG1257</v>
          </cell>
        </row>
        <row r="55">
          <cell r="A55" t="str">
            <v>ซันดาร์ เทรดดิ้ง : VG1090</v>
          </cell>
        </row>
        <row r="56">
          <cell r="A56" t="str">
            <v>ซันฟลอริ่ง : VG2076</v>
          </cell>
        </row>
        <row r="57">
          <cell r="A57" t="str">
            <v>ซันวู้ดอินดัสทรีส์ : VG1708</v>
          </cell>
        </row>
        <row r="58">
          <cell r="A58" t="str">
            <v>ซัยโจ เด็นกิ อินเตอร์เนชั่นแนล : VG109</v>
          </cell>
        </row>
        <row r="59">
          <cell r="A59" t="str">
            <v>ซาวน่า แอนด์ สปา (ประเทศไทย) : VG1171</v>
          </cell>
        </row>
        <row r="60">
          <cell r="A60" t="str">
            <v>ซิว-เนชั่นแนล : VG769</v>
          </cell>
        </row>
        <row r="61">
          <cell r="A61" t="str">
            <v>ซี เอส เบดดิ้ง : VG1103</v>
          </cell>
        </row>
        <row r="62">
          <cell r="A62" t="str">
            <v>ซี เอส มาสเตอร์ : VG547</v>
          </cell>
        </row>
        <row r="63">
          <cell r="A63" t="str">
            <v>ซี.เอส.มาร์เก็ตติ้ง แอนด์ เซอร์วิส : VG705</v>
          </cell>
        </row>
        <row r="64">
          <cell r="A64" t="str">
            <v>ซี.แอล.บี.แมทเทรส : VG696</v>
          </cell>
        </row>
        <row r="65">
          <cell r="A65" t="str">
            <v>ซี.ไอ.ที. : VG876</v>
          </cell>
        </row>
        <row r="66">
          <cell r="A66" t="str">
            <v>ซีเอสที นีโอไลท์ : VG718</v>
          </cell>
        </row>
        <row r="67">
          <cell r="A67" t="str">
            <v>ซุยเม็กซ์พลาสติกอินดัสทรี่ส์ : VG2104</v>
          </cell>
        </row>
        <row r="68">
          <cell r="A68" t="str">
            <v>เซ็นทรัล พรีเมียร์ กรุ๊ป : VG136</v>
          </cell>
        </row>
        <row r="69">
          <cell r="A69" t="str">
            <v>เซ็นทรัลเทรดดิ้ง : VG829</v>
          </cell>
        </row>
        <row r="70">
          <cell r="A70" t="str">
            <v>เซรามิคอุตสาหกรรมไทย : VG856</v>
          </cell>
        </row>
        <row r="71">
          <cell r="A71" t="str">
            <v>เซเว่นโกลด์ มาร์เก็ตติ้ง : VG337</v>
          </cell>
        </row>
        <row r="72">
          <cell r="A72" t="str">
            <v>เซอรา ซี-เคียว : VG124</v>
          </cell>
        </row>
        <row r="73">
          <cell r="A73" t="str">
            <v>เซิ่งไท่ บราซแวร์(ประเทศไทย) : VG1051</v>
          </cell>
        </row>
        <row r="74">
          <cell r="A74" t="str">
            <v>ไซเลอร์ กรุ๊ป : VG579</v>
          </cell>
        </row>
        <row r="75">
          <cell r="A75" t="str">
            <v>ดันล้อปพิลโล่ (ประเทศไทย) : VG770</v>
          </cell>
        </row>
        <row r="76">
          <cell r="A76" t="str">
            <v>ดี.โปรดักส์ แอนด์ แอ็คเซ็สโซรี่ : VG619</v>
          </cell>
        </row>
        <row r="77">
          <cell r="A77" t="str">
            <v>ดีเคเอสเอช(ประเทศไทย) : VG849</v>
          </cell>
        </row>
        <row r="78">
          <cell r="A78" t="str">
            <v>ดีทแฮล์ม แอนด์ โก ลิมิเต็ด : VG1187</v>
          </cell>
        </row>
        <row r="79">
          <cell r="A79" t="str">
            <v>ดีอีพี เอ็นจิเนียริ่ง : VG182</v>
          </cell>
        </row>
        <row r="80">
          <cell r="A80" t="str">
            <v>ดีอีเอ็มเอ : VG724</v>
          </cell>
        </row>
        <row r="81">
          <cell r="A81" t="str">
            <v>ดีแอนด์ดี โฮมแอพพลายแอนซ์ : VG585</v>
          </cell>
        </row>
        <row r="82">
          <cell r="A82" t="str">
            <v>ไดนาสตี้เซรามิค : VG1038</v>
          </cell>
        </row>
        <row r="83">
          <cell r="A83" t="str">
            <v>ตราเพชร : VG860</v>
          </cell>
        </row>
        <row r="84">
          <cell r="A84" t="str">
            <v>ต้าถุง (ประเทศไทย) : VG1053</v>
          </cell>
        </row>
        <row r="85">
          <cell r="A85" t="str">
            <v>เตก้า (ประเทศไทย) : VG252</v>
          </cell>
        </row>
        <row r="86">
          <cell r="A86" t="str">
            <v>โตชิโน ซัพพลาย : VG338</v>
          </cell>
        </row>
        <row r="87">
          <cell r="A87" t="str">
            <v>โตโยโบ เอสทีซี (ประเทศไทย) : VG768</v>
          </cell>
        </row>
        <row r="88">
          <cell r="A88" t="str">
            <v>ไตตันโค อินเตอร์เนชั่นแนล : VG837</v>
          </cell>
        </row>
        <row r="89">
          <cell r="A89" t="str">
            <v>ทวีรุ่ง : VG1124</v>
          </cell>
        </row>
        <row r="90">
          <cell r="A90" t="str">
            <v>ทิพย์ธนาพร : VG179</v>
          </cell>
        </row>
        <row r="91">
          <cell r="A91" t="str">
            <v>ทิมแสง 2000 : VG400</v>
          </cell>
        </row>
        <row r="92">
          <cell r="A92" t="str">
            <v>ที แอล มาร์เก็ตติ้ง : VG1796</v>
          </cell>
        </row>
        <row r="93">
          <cell r="A93" t="str">
            <v>ที.เอส.ปาเท็กซ์ : VG256</v>
          </cell>
        </row>
        <row r="94">
          <cell r="A94" t="str">
            <v>ทีจี แคปปิตอล : VG376</v>
          </cell>
        </row>
        <row r="95">
          <cell r="A95" t="str">
            <v>ที่นอนดาร์ลิ่งขอนแก่น : VG1318</v>
          </cell>
        </row>
        <row r="96">
          <cell r="A96" t="str">
            <v>ทีพีไอ คอนกรีต : VG1106</v>
          </cell>
        </row>
        <row r="97">
          <cell r="A97" t="str">
            <v>ทีโอเอ เพ้นท์ (ประเทศไทย) : VG777</v>
          </cell>
        </row>
        <row r="98">
          <cell r="A98" t="str">
            <v>เท็กซ์ไทล์ แกลลอรี่ : VG609</v>
          </cell>
        </row>
        <row r="99">
          <cell r="A99" t="str">
            <v>เทอร์ราโก้ อินดัสตรี (ไทยแลนด์) : VG427</v>
          </cell>
        </row>
        <row r="100">
          <cell r="A100" t="str">
            <v>ไทยโตชิบาไลท์ติ้ง : VG1216</v>
          </cell>
        </row>
        <row r="101">
          <cell r="A101" t="str">
            <v>ไทยเยอรมัน-เซรามิคอินดัสตรี : VG1198</v>
          </cell>
        </row>
        <row r="102">
          <cell r="A102" t="str">
            <v>ไทยเวลล์เท็กซ์ อินเตอร์โปรดักส์ : VG307</v>
          </cell>
        </row>
        <row r="103">
          <cell r="A103" t="str">
            <v>ไทยเวลล์เท็กซ์อินเตอร์เนชั่นแนล : VG1783</v>
          </cell>
        </row>
        <row r="104">
          <cell r="A104" t="str">
            <v>ไทยสเตนเลสสตีล : VG776</v>
          </cell>
        </row>
        <row r="105">
          <cell r="A105" t="str">
            <v>ไทย-ออสท์ อะลูมิเนียม : VG1343</v>
          </cell>
        </row>
        <row r="106">
          <cell r="A106" t="str">
            <v>ธนบูลย์ อัศวนิรัติศัย : VG2107</v>
          </cell>
        </row>
        <row r="107">
          <cell r="A107" t="str">
            <v>ธรรมสรณ์ : VG68</v>
          </cell>
        </row>
        <row r="108">
          <cell r="A108" t="str">
            <v>ธีรวัฒน์ เครื่องอัดลม : VG76</v>
          </cell>
        </row>
        <row r="109">
          <cell r="A109" t="str">
            <v>นพัช อินเตอร์ : VG473</v>
          </cell>
        </row>
        <row r="110">
          <cell r="A110" t="str">
            <v>นภวัส โปรดักส์ : VG2006</v>
          </cell>
        </row>
        <row r="111">
          <cell r="A111" t="str">
            <v>นาป้า : VG1336</v>
          </cell>
        </row>
        <row r="112">
          <cell r="A112" t="str">
            <v>นาม สุขภัณฑ์ : VG207</v>
          </cell>
        </row>
        <row r="113">
          <cell r="A113" t="str">
            <v>นำง่ายฮง : VG1143</v>
          </cell>
        </row>
        <row r="114">
          <cell r="A114" t="str">
            <v>นิปปอนเพนต์(ประเทศไทย) : VG779</v>
          </cell>
        </row>
        <row r="115">
          <cell r="A115" t="str">
            <v>นีสเทิร์น อินดัสทรี : VG1304</v>
          </cell>
        </row>
        <row r="116">
          <cell r="A116" t="str">
            <v>เนเจอร์ สโตน : VG2020</v>
          </cell>
        </row>
        <row r="117">
          <cell r="A117" t="str">
            <v>เนเจอรา : VG1117</v>
          </cell>
        </row>
        <row r="118">
          <cell r="A118" t="str">
            <v>เนชั่นไลท์ (ประเทศไทย) : VG727</v>
          </cell>
        </row>
        <row r="119">
          <cell r="A119" t="str">
            <v>เนสโก้ ไดเร็กซ์ : VG656</v>
          </cell>
        </row>
        <row r="120">
          <cell r="A120" t="str">
            <v>โนวาเทร็นด้า : VG277</v>
          </cell>
        </row>
        <row r="121">
          <cell r="A121" t="str">
            <v>บางกอก เดคคอร์พลาส : VG526</v>
          </cell>
        </row>
        <row r="122">
          <cell r="A122" t="str">
            <v>บางกอก ไลท์ติ้ง อิมพอร์ตเอ็กซ์ปอร์ต : VG2035</v>
          </cell>
        </row>
        <row r="123">
          <cell r="A123" t="str">
            <v>บางกอกวอลล์เปเปอร์ : VG991</v>
          </cell>
        </row>
        <row r="124">
          <cell r="A124" t="str">
            <v>บ๊าทรูม อินเทรนด์ : VG714</v>
          </cell>
        </row>
        <row r="125">
          <cell r="A125" t="str">
            <v>บาธรูมดีไซน์ : VG254</v>
          </cell>
        </row>
        <row r="126">
          <cell r="A126" t="str">
            <v>บ้านไท-คริสตัล เซรามิค : VG2044</v>
          </cell>
        </row>
        <row r="127">
          <cell r="A127" t="str">
            <v>บิทิชีโน (ประเทศไทย) : VG100</v>
          </cell>
        </row>
        <row r="128">
          <cell r="A128" t="str">
            <v>บิลเลี่ยมโฮม</v>
          </cell>
        </row>
        <row r="129">
          <cell r="A129" t="str">
            <v>บี.ซี.เอฟ.แกรนด์วู้ด : VG605</v>
          </cell>
        </row>
        <row r="130">
          <cell r="A130" t="str">
            <v>บี.พี. (บุญนำพา) รุ่งเรือง : VG665</v>
          </cell>
        </row>
        <row r="131">
          <cell r="A131" t="str">
            <v>บี.แอล.ที.แอสโซซิเอทส์ : VG2070</v>
          </cell>
        </row>
        <row r="132">
          <cell r="A132" t="str">
            <v>บีเซน โปรดัคส์ : VG730</v>
          </cell>
        </row>
        <row r="133">
          <cell r="A133" t="str">
            <v>บีเอสเอช โฮมแอ็พพลายแอ็นซ์ : VG524</v>
          </cell>
        </row>
        <row r="134">
          <cell r="A134" t="str">
            <v>บุญบูม เซรามิกส์ ดีไซน์ : VG2056</v>
          </cell>
        </row>
        <row r="135">
          <cell r="A135" t="str">
            <v>ป่าไม้สันติ : VG2086</v>
          </cell>
        </row>
        <row r="136">
          <cell r="A136" t="str">
            <v>ปิ่นเกล้าหินอ่อนและแกรนิต : VG1059</v>
          </cell>
        </row>
        <row r="137">
          <cell r="A137" t="str">
            <v>โปรทาร์เก็ต (กรุงเทพ) : VG521</v>
          </cell>
        </row>
        <row r="138">
          <cell r="A138" t="str">
            <v>โปรเฟสชั่นนัล คลีนนิ่ง : VG2027</v>
          </cell>
        </row>
        <row r="139">
          <cell r="A139" t="str">
            <v>ผลิตภัณฑ์ไม้มหาชัย : VG1160</v>
          </cell>
        </row>
        <row r="140">
          <cell r="A140" t="str">
            <v>ผลิตอุปกรณ์ก่อสร้าง : VG791</v>
          </cell>
        </row>
        <row r="141">
          <cell r="A141" t="str">
            <v>พงษ์ชัยพัฒนา (1977) : VG832</v>
          </cell>
        </row>
        <row r="142">
          <cell r="A142" t="str">
            <v>พรีซีสชั่น เอนยีเนียริ่ง : VG792</v>
          </cell>
        </row>
        <row r="143">
          <cell r="A143" t="str">
            <v>พานาโซนิค อีเล็คทริค เวิร์คส์ เซลส์ (ประเทศไทย) : VG145</v>
          </cell>
        </row>
        <row r="144">
          <cell r="A144" t="str">
            <v>พาเรกซ์เดพโก้ (ประเทศไทย)</v>
          </cell>
        </row>
        <row r="145">
          <cell r="A145" t="str">
            <v>พีซ แอพพลายแอนซ์ : VG2097</v>
          </cell>
        </row>
        <row r="146">
          <cell r="A146" t="str">
            <v>เพ็น เค อินเตอร์เทรดดิ้ง : VG1045</v>
          </cell>
        </row>
        <row r="147">
          <cell r="A147" t="str">
            <v>เพมโก้ อินเตอร์ไลท์ : VG321</v>
          </cell>
        </row>
        <row r="148">
          <cell r="A148" t="str">
            <v>เพอร์ลาเทรดดิ้ง : VG150</v>
          </cell>
        </row>
        <row r="149">
          <cell r="A149" t="str">
            <v>เพอริโฮม : VG722</v>
          </cell>
        </row>
        <row r="150">
          <cell r="A150" t="str">
            <v>แพนสยาม แมนูแฟคเจอริ่ง : VG462</v>
          </cell>
        </row>
        <row r="151">
          <cell r="A151" t="str">
            <v>แพนสยามเอ็นจิเนียริ่ง : VG1231</v>
          </cell>
        </row>
        <row r="152">
          <cell r="A152" t="str">
            <v>ไพร์ซ ออฟ วู้ด : VG553</v>
          </cell>
        </row>
        <row r="153">
          <cell r="A153" t="str">
            <v>ไพร์ซ ออฟ วู้ด อินดรัสทรีส์ : VG745</v>
          </cell>
        </row>
        <row r="154">
          <cell r="A154" t="str">
            <v>ไพโอเนียร์ อีเล็คโทรนิคส์(ประเทศไทย) : VG64</v>
          </cell>
        </row>
        <row r="155">
          <cell r="A155" t="str">
            <v>ไพโอเนียอินดัสเตรียลครีเอทีฟ : VG908</v>
          </cell>
        </row>
        <row r="156">
          <cell r="A156" t="str">
            <v>ฟอร์เบส : VG928</v>
          </cell>
        </row>
        <row r="157">
          <cell r="A157" t="str">
            <v>ฟากอร์ โฮมอัพไพลแอนซ์(ประเทศไทย) : VG474</v>
          </cell>
        </row>
        <row r="158">
          <cell r="A158" t="str">
            <v>ฟ้าและดอกไม้ : VG720</v>
          </cell>
        </row>
        <row r="159">
          <cell r="A159" t="str">
            <v>ฟาอีสท์ เซรามิค : VG518</v>
          </cell>
        </row>
        <row r="160">
          <cell r="A160" t="str">
            <v>ฟิลเตอร์ มาร์ท : VG1194</v>
          </cell>
        </row>
        <row r="161">
          <cell r="A161" t="str">
            <v>ฟิลิปส์อิเล็คทรอนิกส์(ประเทศไทย) : VG799</v>
          </cell>
        </row>
        <row r="162">
          <cell r="A162" t="str">
            <v>ฟูจิก้า อิเลคทริค (ประเทศไทย) : VG453</v>
          </cell>
        </row>
        <row r="163">
          <cell r="A163" t="str">
            <v>ฟูจิเทล : VG1147</v>
          </cell>
        </row>
        <row r="164">
          <cell r="A164" t="str">
            <v>เฟอร์นิเจอร์ เจ แอล วี : VG401</v>
          </cell>
        </row>
        <row r="165">
          <cell r="A165" t="str">
            <v>แฟนตาซีแลนด์ : VG957</v>
          </cell>
        </row>
        <row r="166">
          <cell r="A166" t="str">
            <v>แฟรงกี้ (ประเทศไทย) : VG600</v>
          </cell>
        </row>
        <row r="167">
          <cell r="A167" t="str">
            <v>ภูเก็ตหินอ่อน : VG737</v>
          </cell>
        </row>
        <row r="168">
          <cell r="A168" t="str">
            <v>มหาจักรดีเวลอปเมนท์ : VG889</v>
          </cell>
        </row>
        <row r="169">
          <cell r="A169" t="str">
            <v>มหาโชค มหาชัย เทรดดิ้ง : VG644</v>
          </cell>
        </row>
        <row r="170">
          <cell r="A170" t="str">
            <v>มอเตอร์ เอ๊กซ์โป (2005) : VG2106</v>
          </cell>
        </row>
        <row r="171">
          <cell r="A171" t="str">
            <v>มอเตอร์ไซด์ไฟฟ้า : VG2046</v>
          </cell>
        </row>
        <row r="172">
          <cell r="A172" t="str">
            <v>มาซูม่า(ประเทศไทย) : VG146</v>
          </cell>
        </row>
        <row r="173">
          <cell r="A173" t="str">
            <v>มาสเตอร์คูล อินเตอร์เนชั่นแนล : VG582</v>
          </cell>
        </row>
        <row r="174">
          <cell r="A174" t="str">
            <v>มิตซูบิชิ อีเล็คทริค กันยงวัฒนา : VG761</v>
          </cell>
        </row>
        <row r="175">
          <cell r="A175" t="str">
            <v>แมส เฟอร์นิเจอร์ เซ็นเตอร์ : VG565</v>
          </cell>
        </row>
        <row r="176">
          <cell r="A176" t="str">
            <v>แมสโฮม : VG732</v>
          </cell>
        </row>
        <row r="177">
          <cell r="A177" t="str">
            <v>โมเก้น (ประเทศไทย) : VG692</v>
          </cell>
        </row>
        <row r="178">
          <cell r="A178" t="str">
            <v>ไมโครไฟเบอร์อุตสาหกรรม : VG808</v>
          </cell>
        </row>
        <row r="179">
          <cell r="A179" t="str">
            <v>ยัสปาล แอนด์ ซันส์ : VG923</v>
          </cell>
        </row>
        <row r="180">
          <cell r="A180" t="str">
            <v>ยู.พี.เอ.เอ็นเทอร์ไพรซ : VG485</v>
          </cell>
        </row>
        <row r="181">
          <cell r="A181" t="str">
            <v>รถไฟฟ้า (ประเทศไทย) : VG261</v>
          </cell>
        </row>
        <row r="182">
          <cell r="A182" t="str">
            <v>ระฆังทอง พลาสติก : VG438</v>
          </cell>
        </row>
        <row r="183">
          <cell r="A183" t="str">
            <v>รีไล(ประเทศไทย) : VG257</v>
          </cell>
        </row>
        <row r="184">
          <cell r="A184" t="str">
            <v>เรโปร เฮ้าส์ : VG213</v>
          </cell>
        </row>
        <row r="185">
          <cell r="A185" t="str">
            <v>โรเบิร์ตบ๊อช : VG1120</v>
          </cell>
        </row>
        <row r="186">
          <cell r="A186" t="str">
            <v>โรแยลซีรามิคอุตสาหกรรม : VG802</v>
          </cell>
        </row>
        <row r="187">
          <cell r="A187" t="str">
            <v>ล้อติ้งกวง : VG99</v>
          </cell>
        </row>
        <row r="188">
          <cell r="A188" t="str">
            <v>ลัคกี้เวิลด์กรุ๊ป : VG1292</v>
          </cell>
        </row>
        <row r="189">
          <cell r="A189" t="str">
            <v>ลัคกี้สตาร์อินเตอร์เนชั่นแนล(ประเทศไทย) : VG1097</v>
          </cell>
        </row>
        <row r="190">
          <cell r="A190" t="str">
            <v>ลากัวร์เทค : VG1068</v>
          </cell>
        </row>
        <row r="191">
          <cell r="A191" t="str">
            <v>ลาติน่า : VG1247</v>
          </cell>
        </row>
        <row r="192">
          <cell r="A192" t="str">
            <v>ลี้ กิจเจริญแสง : VG2096</v>
          </cell>
        </row>
        <row r="193">
          <cell r="A193" t="str">
            <v>ลีฟวิ่ง เซ็นเตอร์ : VG778</v>
          </cell>
        </row>
        <row r="194">
          <cell r="A194" t="str">
            <v>ลีโอวูด อินเตอร์เทรด : VG845</v>
          </cell>
        </row>
        <row r="195">
          <cell r="A195" t="str">
            <v>ลูเซิร์นอินเตอร์เนชั่นแนล : VG478</v>
          </cell>
        </row>
        <row r="196">
          <cell r="A196" t="str">
            <v>แลมป์ตัน ไลท์ติ้ง (2001) จำกัด : VG550</v>
          </cell>
        </row>
        <row r="197">
          <cell r="A197" t="str">
            <v>ไลท์ติ้ง แอนด์ อีควิปเมนท์ : VG143</v>
          </cell>
        </row>
        <row r="198">
          <cell r="A198" t="str">
            <v>วงจิน โคเวย์ (ประเทศไทย) : VG649</v>
          </cell>
        </row>
        <row r="199">
          <cell r="A199" t="str">
            <v>วงษ์ อินเวนชั่น : VG404</v>
          </cell>
        </row>
        <row r="200">
          <cell r="A200" t="str">
            <v>วัฒนาสุข อินเตอร์เนชั่นแนล : VG272</v>
          </cell>
        </row>
        <row r="201">
          <cell r="A201" t="str">
            <v>วินเดคคอร์ : VG363</v>
          </cell>
        </row>
        <row r="202">
          <cell r="A202" t="str">
            <v>วินเทค แมนูแฟคเจอริ่ง : VG2005</v>
          </cell>
        </row>
        <row r="203">
          <cell r="A203" t="str">
            <v>วี.ที.ซี. เอ็นเตอร์ไพรส์ : VG1008</v>
          </cell>
        </row>
        <row r="204">
          <cell r="A204" t="str">
            <v>วี.อาร์.แฮนด์เดิล : VG147</v>
          </cell>
        </row>
        <row r="205">
          <cell r="A205" t="str">
            <v>วี.เอส.พี.หินอ่อนและแกรนิต : VG2010</v>
          </cell>
        </row>
        <row r="206">
          <cell r="A206" t="str">
            <v>วีคอมเทค : VG2045</v>
          </cell>
        </row>
        <row r="207">
          <cell r="A207" t="str">
            <v>วีนัสเทคโนโลยี่ : VG215</v>
          </cell>
        </row>
        <row r="208">
          <cell r="A208" t="str">
            <v>วีรศา : VG375</v>
          </cell>
        </row>
        <row r="209">
          <cell r="A209" t="str">
            <v>วุ้ย ล้ง ไลท์ติ้ง : VG1208</v>
          </cell>
        </row>
        <row r="210">
          <cell r="A210" t="str">
            <v>วู้ดเทค เฟอร์นิช : VG357</v>
          </cell>
        </row>
        <row r="211">
          <cell r="A211" t="str">
            <v>เวสเทิร์น เดคอร์ คอร์ปอเรชั่น : VG630</v>
          </cell>
        </row>
        <row r="212">
          <cell r="A212" t="str">
            <v>ศาลา-ท่าน้ำ : VG374</v>
          </cell>
        </row>
        <row r="213">
          <cell r="A213" t="str">
            <v>สตาร์ ซานิทารีแวร์ : VG1080</v>
          </cell>
        </row>
        <row r="214">
          <cell r="A214" t="str">
            <v>สตาร์มาร์ค แมนูแฟคเชอร์ริ่ง : VG1355</v>
          </cell>
        </row>
        <row r="215">
          <cell r="A215" t="str">
            <v>สตาร์ไลท์ เซ็นทรัลเวิลด์ : VG756</v>
          </cell>
        </row>
        <row r="216">
          <cell r="A216" t="str">
            <v>สตีเบล เอลทรอน เอเซีย : VG719</v>
          </cell>
        </row>
        <row r="217">
          <cell r="A217" t="str">
            <v>สมพลเบดดิ้ง แอนด์ แมทเทรส อินดัสตรี : VG160</v>
          </cell>
        </row>
        <row r="218">
          <cell r="A218" t="str">
            <v>สมาย คอมเมอร์เชียล : VG755</v>
          </cell>
        </row>
        <row r="219">
          <cell r="A219" t="str">
            <v>สมาร์ท อีเล็คทริคอล ซัพพลายส์ : VG636</v>
          </cell>
        </row>
        <row r="220">
          <cell r="A220" t="str">
            <v>สยาม เฮ้าส์ แอนด์ โฮม : VG530</v>
          </cell>
        </row>
        <row r="221">
          <cell r="A221" t="str">
            <v>สยามซานิทารีแวร์อินดัสทรี : VG1027</v>
          </cell>
        </row>
        <row r="222">
          <cell r="A222" t="str">
            <v>สยามดนตรียามาฮ่า : VG1040</v>
          </cell>
        </row>
        <row r="223">
          <cell r="A223" t="str">
            <v>สยามไดกิ้นเซลส์ : VG869</v>
          </cell>
        </row>
        <row r="224">
          <cell r="A224" t="str">
            <v>สยามไฟเบอร์กลาส : VG1104</v>
          </cell>
        </row>
        <row r="225">
          <cell r="A225" t="str">
            <v>สยามสตีลอินเตอร์เนชั่นแนล : VG853</v>
          </cell>
        </row>
        <row r="226">
          <cell r="A226" t="str">
            <v>สยามอาร์ตเซรามิค : VG1073</v>
          </cell>
        </row>
        <row r="227">
          <cell r="A227" t="str">
            <v>สยามไอโดซ่า : VG1039</v>
          </cell>
        </row>
        <row r="228">
          <cell r="A228" t="str">
            <v>สลัมเบอร์แลนด์ (ประเทศไทย) : VG783</v>
          </cell>
        </row>
        <row r="229">
          <cell r="A229" t="str">
            <v>สลีพเวลล์ อุตสาหกรรม : VG420</v>
          </cell>
        </row>
        <row r="230">
          <cell r="A230" t="str">
            <v>สหเจริญลาภ พลาสติก : VG2042</v>
          </cell>
        </row>
        <row r="231">
          <cell r="A231" t="str">
            <v>สหโมเสคอุตสาหกรรม : VG809</v>
          </cell>
        </row>
        <row r="232">
          <cell r="A232" t="str">
            <v>สหศิลป์ไฮเทค : VG1041</v>
          </cell>
        </row>
        <row r="233">
          <cell r="A233" t="str">
            <v>สิ่งทอซาติน : VG1269</v>
          </cell>
        </row>
        <row r="234">
          <cell r="A234" t="str">
            <v>สินสงวน แอนด์ ซันส์ : VG854</v>
          </cell>
        </row>
        <row r="235">
          <cell r="A235" t="str">
            <v>สีเดลต้า : VG435</v>
          </cell>
        </row>
        <row r="236">
          <cell r="A236" t="str">
            <v>สุขภัณฑ์คริสตินา (ประเทศไทย) : VG235</v>
          </cell>
        </row>
        <row r="237">
          <cell r="A237" t="str">
            <v>แสงเจริญพัฒนาเอ็นเตอร์ไพรส์ : VG878</v>
          </cell>
        </row>
        <row r="238">
          <cell r="A238" t="str">
            <v>แสงชัยแอร์ควอลิตี้ : VG590</v>
          </cell>
        </row>
        <row r="239">
          <cell r="A239" t="str">
            <v>แสงทองผ้าใบ กันสาด : VG328</v>
          </cell>
        </row>
        <row r="240">
          <cell r="A240" t="str">
            <v>แสงทองเฮาส์ซิ่ง โปรดักส์ : VG267</v>
          </cell>
        </row>
        <row r="241">
          <cell r="A241" t="str">
            <v>แสงมิตรอีเลคตริค : VG139</v>
          </cell>
        </row>
        <row r="242">
          <cell r="A242" t="str">
            <v>โสสุโก้ เซรามิค : VG63</v>
          </cell>
        </row>
        <row r="243">
          <cell r="A243" t="str">
            <v>หลีแซอิมปอร์ต (1975) : VG1149</v>
          </cell>
        </row>
        <row r="244">
          <cell r="A244" t="str">
            <v>อาควาไลน์ โปรทาร์เก็ต : VG521</v>
          </cell>
        </row>
        <row r="245">
          <cell r="A245" t="str">
            <v>อเมริกัน สแตนดาร์ด บีแอนด์เค(ประเทศไทย) : VG764</v>
          </cell>
        </row>
        <row r="246">
          <cell r="A246" t="str">
            <v>อรนลิน : VG154</v>
          </cell>
        </row>
        <row r="247">
          <cell r="A247" t="str">
            <v>ออโตควิป : VG1156</v>
          </cell>
        </row>
        <row r="248">
          <cell r="A248" t="str">
            <v>ออเธนทิค ดีไซน์ กรุ๊ป : VG519</v>
          </cell>
        </row>
        <row r="249">
          <cell r="A249" t="str">
            <v>ออสแรม (ประเทศไทย) : VG218</v>
          </cell>
        </row>
        <row r="250">
          <cell r="A250" t="str">
            <v>อั๊คโซ่ โนเบล เพ้นท์ส (ประเทศไทย)... : VG1215</v>
          </cell>
        </row>
        <row r="251">
          <cell r="A251" t="str">
            <v>อัลฟา วัน เทรดดิ้ง : VG747</v>
          </cell>
        </row>
        <row r="252">
          <cell r="A252" t="str">
            <v>อัสซ่า อะบลอย(ประเทศไทย) : VG295</v>
          </cell>
        </row>
        <row r="253">
          <cell r="A253" t="str">
            <v>อาควา-เทค อินเตอร์เนชั่นแนล : VG679</v>
          </cell>
        </row>
        <row r="254">
          <cell r="A254" t="str">
            <v>อาร์ดีเซีย : VG1222</v>
          </cell>
        </row>
        <row r="255">
          <cell r="A255" t="str">
            <v>อิโตกิ เฟอร์นิเจอร์ เซ็นเตอร์ : VG735</v>
          </cell>
        </row>
        <row r="256">
          <cell r="A256" t="str">
            <v>อิทธิฤทธิ์ อิเลคตริค : VG418</v>
          </cell>
        </row>
        <row r="257">
          <cell r="A257" t="str">
            <v>อินเด็กซ์ ลิฟวิ่งมอลล์ : VG184</v>
          </cell>
        </row>
        <row r="258">
          <cell r="A258" t="str">
            <v>อินมายด์ : VG2064</v>
          </cell>
        </row>
        <row r="259">
          <cell r="A259" t="str">
            <v>อิโนวา เซนจูรี่ : VG704</v>
          </cell>
        </row>
        <row r="260">
          <cell r="A260" t="str">
            <v>อิมพีเรียล เครื่องดับเพลิง</v>
          </cell>
        </row>
        <row r="261">
          <cell r="A261" t="str">
            <v>อี.จี.โอ. มัลติแทสก์ : VG659</v>
          </cell>
        </row>
        <row r="262">
          <cell r="A262" t="str">
            <v>อี.แอนด์ วี. : VG699</v>
          </cell>
        </row>
        <row r="263">
          <cell r="A263" t="str">
            <v>อีโคโปรดักส์ : VG1750</v>
          </cell>
        </row>
        <row r="264">
          <cell r="A264" t="str">
            <v>อีฟโฮมเซ็นเตอร์ : VG316</v>
          </cell>
        </row>
        <row r="265">
          <cell r="A265" t="str">
            <v>อีเลคโทรลักซ์ ประเทศไทย : VG824</v>
          </cell>
        </row>
        <row r="266">
          <cell r="A266" t="str">
            <v>อีสต์โคสท์ อุตสาหกรรม : VG1265</v>
          </cell>
        </row>
        <row r="267">
          <cell r="A267" t="str">
            <v>เอคโค โคท : VG742</v>
          </cell>
        </row>
        <row r="268">
          <cell r="A268" t="str">
            <v>เอเชียประตู แอนด์ เฟอร์นิเจอร์ : VG1360</v>
          </cell>
        </row>
        <row r="269">
          <cell r="A269" t="str">
            <v>เอเซียดิสทริบิวชั่นแอนด์มาร์เก็ตติ้ง(ไทยแลนด์) : VG282</v>
          </cell>
        </row>
        <row r="270">
          <cell r="A270" t="str">
            <v>เอ็น.พี.แฟบริค : VG990</v>
          </cell>
        </row>
        <row r="271">
          <cell r="A271" t="str">
            <v>เอ็น.แอล.ซานิทารีฟิตติ้งส์ : VG971</v>
          </cell>
        </row>
        <row r="272">
          <cell r="A272" t="str">
            <v>เอบีบี : VG1277</v>
          </cell>
        </row>
        <row r="273">
          <cell r="A273" t="str">
            <v>เอ็ม อาร์ แซท สแตนดาร์ด : VG1035</v>
          </cell>
        </row>
        <row r="274">
          <cell r="A274" t="str">
            <v>เอ็ม.เอ็ม. โกลบอลเทรด : VG436</v>
          </cell>
        </row>
        <row r="275">
          <cell r="A275" t="str">
            <v>เอ็มดีไอ โฮมโปรดักส์ อินดัสทรี้ : VG1251</v>
          </cell>
        </row>
        <row r="276">
          <cell r="A276" t="str">
            <v>เอ็ม-พีอี อินดัสทรี : VG988</v>
          </cell>
        </row>
        <row r="277">
          <cell r="A277" t="str">
            <v>เอ็มไพร์ (สตาร์) : VG460</v>
          </cell>
        </row>
        <row r="278">
          <cell r="A278" t="str">
            <v>อาควาไลน์ โปรทาร์เก็ต : VG521</v>
          </cell>
        </row>
        <row r="279">
          <cell r="A279" t="str">
            <v>เอส เอส กลาสเซร่า : VG608</v>
          </cell>
        </row>
        <row r="280">
          <cell r="A280" t="str">
            <v>เอส.ดี.พี.เทรดดิ้ง : VG491</v>
          </cell>
        </row>
        <row r="281">
          <cell r="A281" t="str">
            <v>เอส.บี.อุตสาหกรรมเครื่องเรือน : VG1226</v>
          </cell>
        </row>
        <row r="282">
          <cell r="A282" t="str">
            <v>เอส.พี.การไฟฟ้าอิมปอร์ต : VG378</v>
          </cell>
        </row>
        <row r="283">
          <cell r="A283" t="str">
            <v>เอส.พี.เอส โคออพเพอเรท : VG992</v>
          </cell>
        </row>
        <row r="284">
          <cell r="A284" t="str">
            <v>เอสแอล โฮมโพรดักส์ : VG391</v>
          </cell>
        </row>
        <row r="285">
          <cell r="A285" t="str">
            <v>แอคมี ลานนา อินเตอร์เทรด : VG670</v>
          </cell>
        </row>
        <row r="286">
          <cell r="A286" t="str">
            <v>แอทซิส : VG2022</v>
          </cell>
        </row>
        <row r="287">
          <cell r="A287" t="str">
            <v>แอนเทียร์ กรุ๊ป : VG2039</v>
          </cell>
        </row>
        <row r="288">
          <cell r="A288" t="str">
            <v>แอร์โค : VG1102</v>
          </cell>
        </row>
        <row r="289">
          <cell r="A289" t="str">
            <v>แอโรว์เบดดิ้ง : VG263</v>
          </cell>
        </row>
        <row r="290">
          <cell r="A290" t="str">
            <v>แอล อี ฮวด : VG748</v>
          </cell>
        </row>
        <row r="291">
          <cell r="A291" t="str">
            <v>แอล ไอ เอ็ม อีควีปเม้นท์ : VG717</v>
          </cell>
        </row>
        <row r="292">
          <cell r="A292" t="str">
            <v>แอสทีน่า(ประเทศไทย) : VG326</v>
          </cell>
        </row>
        <row r="293">
          <cell r="A293" t="str">
            <v>โอ.ที.พี.เทรดดิ้ง(1995) : VG233</v>
          </cell>
        </row>
        <row r="294">
          <cell r="A294" t="str">
            <v>โอลิมเปียไทย : VG818</v>
          </cell>
        </row>
        <row r="295">
          <cell r="A295" t="str">
            <v>โอเวอร์ซีอลูมินั่ม : VG838</v>
          </cell>
        </row>
        <row r="296">
          <cell r="A296" t="str">
            <v>ไอ โซลูชั่น อินเตอร์เนชั่นแนล : VG2033</v>
          </cell>
        </row>
        <row r="297">
          <cell r="A297" t="str">
            <v>ไอ.ซี.โอ.อิมพอร์ต-เอ็กซ์พอร์ต : VG399</v>
          </cell>
        </row>
        <row r="298">
          <cell r="A298" t="str">
            <v>ไอคอน เดคคอร์เรทีฟ  : VG996</v>
          </cell>
        </row>
        <row r="299">
          <cell r="A299" t="str">
            <v>ไอดีล สแตนดาร์ด (ปทท.) : VG255</v>
          </cell>
        </row>
        <row r="300">
          <cell r="A300" t="str">
            <v>ไอนาโน๊ส (ประเทศไทย) : VG325</v>
          </cell>
        </row>
        <row r="301">
          <cell r="A301" t="str">
            <v>ฮอฟเฟ็น เอเซีย : VG432</v>
          </cell>
        </row>
        <row r="302">
          <cell r="A302" t="str">
            <v>ฮัทชิ (ประเทศไทย) : VG1025</v>
          </cell>
        </row>
        <row r="303">
          <cell r="A303" t="str">
            <v>ฮันเตอร์ ดักลาส (ประเทศไทย) : VG1009</v>
          </cell>
        </row>
        <row r="304">
          <cell r="A304" t="str">
            <v>ฮาโก้ อิเลคทริค (ประเทศไทย) : VG681</v>
          </cell>
        </row>
        <row r="305">
          <cell r="A305" t="str">
            <v>ฮาโก้กรุ๊ป (1991) : VG59</v>
          </cell>
        </row>
        <row r="306">
          <cell r="A306" t="str">
            <v>ฮาโก้ซานิทารี่ : VG130</v>
          </cell>
        </row>
        <row r="307">
          <cell r="A307" t="str">
            <v>ฮาเวลส์ ซีลวาเนีย (ประเทศไทย) : VG151</v>
          </cell>
        </row>
        <row r="308">
          <cell r="A308" t="str">
            <v>เฮกเกอร์ บราเดอร์ : VG479</v>
          </cell>
        </row>
        <row r="309">
          <cell r="A309" t="str">
            <v>เฮเฟเล่(ประเทศไทย) : VG206</v>
          </cell>
        </row>
        <row r="310">
          <cell r="A310" t="str">
            <v>เฮอร์ตัน : VG859</v>
          </cell>
        </row>
        <row r="311">
          <cell r="A311" t="str">
            <v>โฮม ซานิทารี ฟิตติ้ง : VG2090</v>
          </cell>
        </row>
        <row r="312">
          <cell r="A312" t="str">
            <v>โฮม แมทเทียเรียล เซ็นเตอร์ : VG563</v>
          </cell>
        </row>
        <row r="313">
          <cell r="A313" t="str">
            <v>โฮมเวล มาร์เก็ตติ้ง : VG1078</v>
          </cell>
        </row>
        <row r="314">
          <cell r="A314" t="str">
            <v>ไฮเทคพัฒนาอุตสาหกรรม : VG2048</v>
          </cell>
        </row>
        <row r="315">
          <cell r="A315" t="str">
            <v>ไฮไฟ ทาวเวอร์ : VG202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run"/>
      <sheetName val="pivot-DC"/>
      <sheetName val="pivot-DC (ช่าง)"/>
      <sheetName val="pivot-VD"/>
      <sheetName val="รายละเอียด ค.พอใจ"/>
      <sheetName val="ความพอใจDC"/>
      <sheetName val="ความพอใจVD"/>
    </sheetNames>
    <sheetDataSet>
      <sheetData sheetId="0"/>
      <sheetData sheetId="1"/>
      <sheetData sheetId="2"/>
      <sheetData sheetId="3"/>
      <sheetData sheetId="4"/>
      <sheetData sheetId="5">
        <row r="314">
          <cell r="S314" t="str">
            <v>MIT-กันยง</v>
          </cell>
        </row>
        <row r="315">
          <cell r="S315" t="str">
            <v>MIT-สารสมบัติ</v>
          </cell>
        </row>
        <row r="316">
          <cell r="S316" t="str">
            <v>MIT-สารสมบัติ</v>
          </cell>
        </row>
        <row r="317">
          <cell r="S317" t="str">
            <v>MIT-สารสมบัติ</v>
          </cell>
        </row>
        <row r="318">
          <cell r="S318" t="str">
            <v>MIT-กันยง</v>
          </cell>
        </row>
        <row r="319">
          <cell r="S319" t="str">
            <v>เซรามิคอุตสาหกรรมไทย</v>
          </cell>
        </row>
        <row r="320">
          <cell r="S320" t="str">
            <v>ไฮไฟ ทาวเวอร์</v>
          </cell>
        </row>
        <row r="321">
          <cell r="S321" t="str">
            <v>ยัสปาล แอนด์ ซันส์</v>
          </cell>
        </row>
        <row r="322">
          <cell r="S322" t="str">
            <v>เอส.บี.อุตสาหกรรมเครื่องเรือน</v>
          </cell>
        </row>
        <row r="323">
          <cell r="S323" t="str">
            <v>สตาร์มาร์ค</v>
          </cell>
        </row>
        <row r="324">
          <cell r="S324" t="str">
            <v>เอ็มดีไอ โฮมโปรดักส์ อินดัสทรี้</v>
          </cell>
        </row>
        <row r="325">
          <cell r="S325" t="str">
            <v>อรนลิน</v>
          </cell>
        </row>
        <row r="326">
          <cell r="S326" t="str">
            <v>ยัสปาล แอนด์ ซันส์</v>
          </cell>
        </row>
        <row r="327">
          <cell r="S327" t="str">
            <v>ยัสปาล แอนด์ ซันส์</v>
          </cell>
        </row>
        <row r="328">
          <cell r="S328" t="str">
            <v>แอโรว์เบดดิ้ง</v>
          </cell>
        </row>
        <row r="329">
          <cell r="S329" t="str">
            <v>อัลฟ่า เซลส์ แอนด์ เซอร์วิส</v>
          </cell>
        </row>
        <row r="330">
          <cell r="S330" t="str">
            <v>อรนลิน</v>
          </cell>
        </row>
        <row r="331">
          <cell r="S331" t="str">
            <v>สลัมเบอร์แลนด์ (ประเทศไทย)</v>
          </cell>
        </row>
        <row r="332">
          <cell r="S332" t="str">
            <v>สลัมเบอร์แลนด์ (ประเทศไทย)</v>
          </cell>
        </row>
        <row r="333">
          <cell r="S333" t="str">
            <v>สลัมเบอร์แลนด์ (ประเทศไทย)</v>
          </cell>
        </row>
        <row r="334">
          <cell r="S334" t="str">
            <v>วงจิน โคเวย์ (ประเทศไทย)</v>
          </cell>
        </row>
        <row r="335">
          <cell r="S335" t="str">
            <v>ธรรมสรณ์</v>
          </cell>
        </row>
        <row r="336">
          <cell r="S336" t="str">
            <v>นพัช อินเตอร์</v>
          </cell>
        </row>
        <row r="337">
          <cell r="S337" t="str">
            <v>อรนลิน</v>
          </cell>
        </row>
        <row r="338">
          <cell r="S338" t="str">
            <v>อรนลิน</v>
          </cell>
        </row>
        <row r="339">
          <cell r="S339" t="str">
            <v>เครื่องนอนไทย</v>
          </cell>
        </row>
        <row r="340">
          <cell r="S340" t="str">
            <v>ตราเพชร</v>
          </cell>
        </row>
        <row r="341">
          <cell r="S341" t="str">
            <v>บาธรูมดีไซน์</v>
          </cell>
        </row>
        <row r="342">
          <cell r="S342" t="str">
            <v>แมส เฟอร์นิเจอร์ เซ็นเตอร์</v>
          </cell>
        </row>
        <row r="343">
          <cell r="S343" t="str">
            <v>ฟากอร์ โฮมอัพไพลแอนซ์(ประเทศไทย)</v>
          </cell>
        </row>
        <row r="344">
          <cell r="S344" t="str">
            <v>เอส.บี.อุตสาหกรรมเครื่องเรือน</v>
          </cell>
        </row>
        <row r="345">
          <cell r="S345" t="str">
            <v>ยัสปาล แอนด์ ซันส์</v>
          </cell>
        </row>
        <row r="346">
          <cell r="S346" t="str">
            <v>สลัมเบอร์แลนด์ (ประเทศไทย)</v>
          </cell>
        </row>
        <row r="347">
          <cell r="S347" t="str">
            <v>สตาร์มาร์ค</v>
          </cell>
        </row>
        <row r="348">
          <cell r="S348" t="str">
            <v>มาซูม่า(ประเทศไทย)</v>
          </cell>
        </row>
        <row r="349">
          <cell r="S349" t="str">
            <v>เพ็น เค อินเตอร์เทรดดิ้ง</v>
          </cell>
        </row>
        <row r="350">
          <cell r="S350" t="str">
            <v>ที่นอนดาร์ลิ่งขอนแก่น</v>
          </cell>
        </row>
        <row r="351">
          <cell r="S351" t="str">
            <v>สตาร์มาร์ค</v>
          </cell>
        </row>
        <row r="352">
          <cell r="S352" t="str">
            <v>ชาวเวอร์คิง แมนูแฟคเจอริ่ง</v>
          </cell>
        </row>
        <row r="353">
          <cell r="S353" t="str">
            <v>สลัมเบอร์แลนด์ (ประเทศไทย)</v>
          </cell>
        </row>
        <row r="354">
          <cell r="S354" t="str">
            <v>MIT-สารสมบัติ</v>
          </cell>
        </row>
        <row r="355">
          <cell r="S355" t="str">
            <v>สมาร์ท อีเล็คทริคอล ซัพพลายส์</v>
          </cell>
        </row>
        <row r="356">
          <cell r="S356" t="str">
            <v>ยัสปาล แอนด์ ซันส์</v>
          </cell>
        </row>
        <row r="357">
          <cell r="S357" t="str">
            <v>อรนลิน</v>
          </cell>
        </row>
        <row r="358">
          <cell r="S358" t="str">
            <v>ธรรมสรณ์</v>
          </cell>
        </row>
        <row r="359">
          <cell r="S359" t="str">
            <v>สตาร์มาร์ค</v>
          </cell>
        </row>
        <row r="360">
          <cell r="S360" t="str">
            <v>สตาร์มาร์ค</v>
          </cell>
        </row>
        <row r="361">
          <cell r="S361" t="str">
            <v>สตาร์มาร์ค</v>
          </cell>
        </row>
        <row r="362">
          <cell r="S362" t="str">
            <v>สตาร์มาร์ค</v>
          </cell>
        </row>
        <row r="363">
          <cell r="S363" t="str">
            <v>สตาร์มาร์ค</v>
          </cell>
        </row>
        <row r="364">
          <cell r="S364" t="str">
            <v>โอเวอร์ซีอลูมินั่ม</v>
          </cell>
        </row>
        <row r="365">
          <cell r="S365" t="str">
            <v>เอ็มดีไอ โฮมโปรดักส์ อินดัสทรี้</v>
          </cell>
        </row>
        <row r="366">
          <cell r="S366" t="str">
            <v>ยัสปาล แอนด์ ซันส์</v>
          </cell>
        </row>
        <row r="367">
          <cell r="S367" t="str">
            <v>สลัมเบอร์แลนด์ (ประเทศไทย)</v>
          </cell>
        </row>
        <row r="368">
          <cell r="S368" t="str">
            <v>เอส.บี.อุตสาหกรรมเครื่องเรือน</v>
          </cell>
        </row>
        <row r="369">
          <cell r="S369" t="str">
            <v>โกลบิซ เวนเจอร์</v>
          </cell>
        </row>
        <row r="370">
          <cell r="S370" t="str">
            <v>ยัสปาล แอนด์ ซันส์</v>
          </cell>
        </row>
        <row r="371">
          <cell r="S371" t="str">
            <v>เฮกเกอร์ บราเดอร์</v>
          </cell>
        </row>
        <row r="372">
          <cell r="S372" t="str">
            <v>อรนลิน</v>
          </cell>
        </row>
        <row r="373">
          <cell r="S373" t="str">
            <v>เอ็มดีไอ โฮมโปรดักส์ อินดัสทรี้</v>
          </cell>
        </row>
        <row r="374">
          <cell r="S374" t="str">
            <v>เอส.บี.อุตสาหกรรมเครื่องเรือน</v>
          </cell>
        </row>
        <row r="375">
          <cell r="S375" t="str">
            <v>เฮกเกอร์ บราเดอร์</v>
          </cell>
        </row>
        <row r="376">
          <cell r="S376" t="str">
            <v>มาซูม่า(ประเทศไทย)</v>
          </cell>
        </row>
        <row r="377">
          <cell r="S377" t="str">
            <v>สตาร์มาร์ค</v>
          </cell>
        </row>
        <row r="378">
          <cell r="S378" t="str">
            <v>อรนลิน</v>
          </cell>
        </row>
        <row r="379">
          <cell r="S379" t="str">
            <v>ที่นอนดาร์ลิ่งขอนแก่น</v>
          </cell>
        </row>
        <row r="380">
          <cell r="S380" t="str">
            <v>อรนลิน</v>
          </cell>
        </row>
        <row r="381">
          <cell r="S381" t="str">
            <v>เอ็ม.เอ็ม. โกลบอลเทรด</v>
          </cell>
        </row>
        <row r="382">
          <cell r="S382" t="str">
            <v>แอโรว์เบดดิ้ง</v>
          </cell>
        </row>
        <row r="383">
          <cell r="S383" t="str">
            <v>เอ็มดีไอ โฮมโปรดักส์ อินดัสทรี้</v>
          </cell>
        </row>
        <row r="384">
          <cell r="S384" t="str">
            <v>วงจิน โคเวย์ (ประเทศไทย)</v>
          </cell>
        </row>
        <row r="385">
          <cell r="S385" t="str">
            <v>โกลบิซ เวนเจอร์</v>
          </cell>
        </row>
        <row r="386">
          <cell r="S386" t="str">
            <v>วี.ที.ซี. เอ็นเตอร์ไพรส์</v>
          </cell>
        </row>
        <row r="387">
          <cell r="S387" t="str">
            <v>สลัมเบอร์แลนด์ (ประเทศไทย)</v>
          </cell>
        </row>
        <row r="388">
          <cell r="S388" t="str">
            <v>เครื่องนอนไทย</v>
          </cell>
        </row>
        <row r="389">
          <cell r="S389" t="str">
            <v>MIT-สารสมบัติ</v>
          </cell>
        </row>
        <row r="390">
          <cell r="S390" t="str">
            <v>MIT-สารสมบัติ</v>
          </cell>
        </row>
        <row r="391">
          <cell r="S391" t="str">
            <v>MIT-กันยง</v>
          </cell>
        </row>
        <row r="392">
          <cell r="S392" t="str">
            <v>ดันล้อปพิลโล่ (ประเทศไทย)</v>
          </cell>
        </row>
        <row r="393">
          <cell r="S393" t="str">
            <v>คามาร์ซิโอ(ไทย)</v>
          </cell>
        </row>
        <row r="394">
          <cell r="S394" t="str">
            <v>อรนลิน</v>
          </cell>
        </row>
        <row r="395">
          <cell r="S395" t="str">
            <v>โตโยโบ เอสทีซี (ประเทศไทย)</v>
          </cell>
        </row>
        <row r="396">
          <cell r="S396" t="str">
            <v>คิงสตาร์ เฟอร์นิเจอร์</v>
          </cell>
        </row>
        <row r="397">
          <cell r="S397" t="str">
            <v>แมส เฟอร์นิเจอร์ เซ็นเตอร์</v>
          </cell>
        </row>
        <row r="398">
          <cell r="S398" t="str">
            <v>แสงทองเฮาส์ซิ่ง โปรดักส์</v>
          </cell>
        </row>
        <row r="399">
          <cell r="S399" t="str">
            <v>เอส.บี.อุตสาหกรรมเครื่องเรือน</v>
          </cell>
        </row>
        <row r="400">
          <cell r="S400" t="str">
            <v>เอส.บี.อุตสาหกรรมเครื่องเรือน</v>
          </cell>
        </row>
        <row r="401">
          <cell r="S401" t="str">
            <v>เอส.บี.อุตสาหกรรมเครื่องเรือน</v>
          </cell>
        </row>
        <row r="402">
          <cell r="S402" t="str">
            <v>อินเด็กซ์ ลิฟวิ่งมอลล์</v>
          </cell>
        </row>
        <row r="403">
          <cell r="S403" t="str">
            <v>เนเจอรา</v>
          </cell>
        </row>
        <row r="404">
          <cell r="S404" t="str">
            <v>เอ็มดีไอ โฮมโปรดักส์ อินดัสทรี้</v>
          </cell>
        </row>
        <row r="405">
          <cell r="S405" t="str">
            <v>สตาร์มาร์ค</v>
          </cell>
        </row>
        <row r="406">
          <cell r="S406" t="str">
            <v>สลัมเบอร์แลนด์ (ประเทศไทย)</v>
          </cell>
        </row>
        <row r="407">
          <cell r="S407" t="str">
            <v>แสงทองผ้าใบ กันสาด</v>
          </cell>
        </row>
        <row r="408">
          <cell r="S408" t="str">
            <v>อรนลิน</v>
          </cell>
        </row>
        <row r="409">
          <cell r="S409" t="str">
            <v>อรนลิน</v>
          </cell>
        </row>
        <row r="410">
          <cell r="S410" t="str">
            <v>เพอร์ลาเทรดดิ้ง</v>
          </cell>
        </row>
        <row r="411">
          <cell r="S411" t="str">
            <v>ที่นอนดาร์ลิ่งขอนแก่น</v>
          </cell>
        </row>
        <row r="412">
          <cell r="S412" t="str">
            <v>เครื่องนอนไทย</v>
          </cell>
        </row>
        <row r="413">
          <cell r="S413" t="str">
            <v>เครื่องนอนไทย</v>
          </cell>
        </row>
        <row r="414">
          <cell r="S414" t="str">
            <v>ฮอฟเฟ็น เอเซีย</v>
          </cell>
        </row>
        <row r="415">
          <cell r="S415" t="str">
            <v>เครื่องนอนไทย</v>
          </cell>
        </row>
        <row r="416">
          <cell r="S416" t="str">
            <v>มาซูม่า(ประเทศไทย)</v>
          </cell>
        </row>
        <row r="417">
          <cell r="S417" t="str">
            <v>สตาร์มาร์ค</v>
          </cell>
        </row>
        <row r="418">
          <cell r="S418" t="str">
            <v>สลัมเบอร์แลนด์ (ประเทศไทย)</v>
          </cell>
        </row>
        <row r="419">
          <cell r="S419" t="str">
            <v>อรนลิน</v>
          </cell>
        </row>
        <row r="420">
          <cell r="S420" t="str">
            <v>ดันล้อปพิลโล่ (ประเทศไทย)</v>
          </cell>
        </row>
        <row r="421">
          <cell r="S421" t="str">
            <v>เอส.บี.อุตสาหกรรมเครื่องเรือน</v>
          </cell>
        </row>
        <row r="422">
          <cell r="S422" t="str">
            <v>สุขภัณฑ์คริสตินา (ประเทศไทย)</v>
          </cell>
        </row>
        <row r="423">
          <cell r="S423" t="str">
            <v>แอโรว์เบดดิ้ง</v>
          </cell>
        </row>
        <row r="424">
          <cell r="S424" t="str">
            <v>GERMAN STANDARD CO.,LTD.</v>
          </cell>
        </row>
        <row r="425">
          <cell r="S425" t="str">
            <v>เพ็น เค อินเตอร์เทรดดิ้ง</v>
          </cell>
        </row>
        <row r="426">
          <cell r="S426" t="str">
            <v>ธรรมสรณ์</v>
          </cell>
        </row>
        <row r="427">
          <cell r="S427" t="str">
            <v>เอ็มดีไอ โฮมโปรดักส์ อินดัสทรี้</v>
          </cell>
        </row>
        <row r="428">
          <cell r="S428" t="str">
            <v>เนเจอรา</v>
          </cell>
        </row>
        <row r="429">
          <cell r="S429" t="str">
            <v>ธรรมสรณ์</v>
          </cell>
        </row>
        <row r="430">
          <cell r="S430" t="str">
            <v>สลัมเบอร์แลนด์ (ประเทศไทย)</v>
          </cell>
        </row>
        <row r="431">
          <cell r="S431" t="str">
            <v>สลัมเบอร์แลนด์ (ประเทศไทย)</v>
          </cell>
        </row>
        <row r="432">
          <cell r="S432" t="str">
            <v>อีสต์โคสท์ อุตสาหกรรม</v>
          </cell>
        </row>
        <row r="433">
          <cell r="S433" t="str">
            <v>โตโยโบ เอสทีซี (ประเทศไทย)</v>
          </cell>
        </row>
        <row r="434">
          <cell r="S434" t="str">
            <v>เอส.บี.อุตสาหกรรมเครื่องเรือน</v>
          </cell>
        </row>
        <row r="435">
          <cell r="S435" t="str">
            <v>เอส.บี.อุตสาหกรรมเครื่องเรือน</v>
          </cell>
        </row>
        <row r="436">
          <cell r="S436" t="str">
            <v>เอส.บี.อุตสาหกรรมเครื่องเรือน</v>
          </cell>
        </row>
        <row r="437">
          <cell r="S437" t="str">
            <v>สลัมเบอร์แลนด์ (ประเทศไทย)</v>
          </cell>
        </row>
        <row r="438">
          <cell r="S438" t="str">
            <v>สลัมเบอร์แลนด์ (ประเทศไทย)</v>
          </cell>
        </row>
        <row r="439">
          <cell r="S439" t="str">
            <v>สตาร์มาร์ค</v>
          </cell>
        </row>
        <row r="440">
          <cell r="S440" t="str">
            <v>โตโยโบ เอสทีซี (ประเทศไทย)</v>
          </cell>
        </row>
        <row r="441">
          <cell r="S441" t="str">
            <v>อรนลิน</v>
          </cell>
        </row>
        <row r="442">
          <cell r="S442" t="str">
            <v>อรนลิน</v>
          </cell>
        </row>
        <row r="443">
          <cell r="S443" t="str">
            <v>เอส.บี.อุตสาหกรรมเครื่องเรือน</v>
          </cell>
        </row>
        <row r="444">
          <cell r="S444" t="str">
            <v>เครื่องนอนไทย</v>
          </cell>
        </row>
        <row r="445">
          <cell r="S445" t="str">
            <v>แมส เฟอร์นิเจอร์ เซ็นเตอร์</v>
          </cell>
        </row>
        <row r="446">
          <cell r="S446" t="str">
            <v>สุขภัณฑ์คริสตินา (ประเทศไทย)</v>
          </cell>
        </row>
        <row r="447">
          <cell r="S447" t="str">
            <v>สลัมเบอร์แลนด์ (ประเทศไทย)</v>
          </cell>
        </row>
        <row r="448">
          <cell r="S448" t="str">
            <v>มาซูม่า(ประเทศไทย)</v>
          </cell>
        </row>
        <row r="449">
          <cell r="S449" t="str">
            <v>อัลฟ่า เซลส์ แอนด์ เซอร์วิส</v>
          </cell>
        </row>
        <row r="450">
          <cell r="S450" t="str">
            <v>ยัสปาล แอนด์ ซันส์</v>
          </cell>
        </row>
        <row r="451">
          <cell r="S451" t="str">
            <v>อรนลิน</v>
          </cell>
        </row>
        <row r="452">
          <cell r="S452" t="str">
            <v>ดันล้อปพิลโล่ (ประเทศไทย)</v>
          </cell>
        </row>
        <row r="453">
          <cell r="S453" t="str">
            <v>สลัมเบอร์แลนด์ (ประเทศไทย)</v>
          </cell>
        </row>
        <row r="454">
          <cell r="S454" t="str">
            <v>มาซูม่า(ประเทศไทย)</v>
          </cell>
        </row>
        <row r="455">
          <cell r="S455" t="str">
            <v>อรนลิน</v>
          </cell>
        </row>
        <row r="456">
          <cell r="S456" t="str">
            <v>อรนลิน</v>
          </cell>
        </row>
        <row r="457">
          <cell r="S457" t="str">
            <v>ธรรมสรณ์</v>
          </cell>
        </row>
        <row r="458">
          <cell r="S458" t="str">
            <v>สลัมเบอร์แลนด์ (ประเทศไทย)</v>
          </cell>
        </row>
        <row r="459">
          <cell r="S459" t="str">
            <v>อรนลิน</v>
          </cell>
        </row>
        <row r="460">
          <cell r="S460" t="str">
            <v>วงจิน โคเวย์ (ประเทศไทย)</v>
          </cell>
        </row>
        <row r="461">
          <cell r="S461" t="str">
            <v>เครื่องนอนไทย</v>
          </cell>
        </row>
        <row r="462">
          <cell r="S462" t="str">
            <v>อีสต์โคสท์ อุตสาหกรรม</v>
          </cell>
        </row>
        <row r="463">
          <cell r="S463" t="str">
            <v>ดันล้อปพิลโล่ (ประเทศไทย)</v>
          </cell>
        </row>
        <row r="464">
          <cell r="S464" t="str">
            <v>อรนลิน</v>
          </cell>
        </row>
        <row r="465">
          <cell r="S465" t="str">
            <v>ฮอฟเฟ็น เอเซีย</v>
          </cell>
        </row>
        <row r="466">
          <cell r="S466" t="str">
            <v>สลัมเบอร์แลนด์ (ประเทศไทย)</v>
          </cell>
        </row>
        <row r="467">
          <cell r="S467" t="str">
            <v>สลัมเบอร์แลนด์ (ประเทศไทย)</v>
          </cell>
        </row>
        <row r="468">
          <cell r="S468" t="str">
            <v>สลัมเบอร์แลนด์ (ประเทศไทย)</v>
          </cell>
        </row>
        <row r="469">
          <cell r="S469" t="str">
            <v>โฮม ไฮ-ไฟ</v>
          </cell>
        </row>
        <row r="470">
          <cell r="S470" t="str">
            <v>สตาร์มาร์ค</v>
          </cell>
        </row>
        <row r="471">
          <cell r="S471" t="str">
            <v>ธรรมสรณ์</v>
          </cell>
        </row>
        <row r="472">
          <cell r="S472" t="str">
            <v>สลัมเบอร์แลนด์ (ประเทศไทย)</v>
          </cell>
        </row>
        <row r="473">
          <cell r="S473" t="str">
            <v>ดันล้อปพิลโล่ (ประเทศไทย)</v>
          </cell>
        </row>
        <row r="474">
          <cell r="S474" t="str">
            <v>ที่นอนดาร์ลิ่งขอนแก่น</v>
          </cell>
        </row>
        <row r="475">
          <cell r="S475" t="str">
            <v>MIT-กันยง</v>
          </cell>
        </row>
        <row r="476">
          <cell r="S476" t="str">
            <v>เครื่องนอนไทย</v>
          </cell>
        </row>
        <row r="477">
          <cell r="S477" t="str">
            <v>ระฆังทอง พลาสติก</v>
          </cell>
        </row>
        <row r="478">
          <cell r="S478" t="str">
            <v>GERMAN STANDARD CO.,LTD.</v>
          </cell>
        </row>
        <row r="479">
          <cell r="S479" t="str">
            <v>ชาวเวอร์คิง แมนูแฟคเจอริ่ง</v>
          </cell>
        </row>
        <row r="480">
          <cell r="S480" t="str">
            <v>สลัมเบอร์แลนด์ (ประเทศไทย)</v>
          </cell>
        </row>
        <row r="481">
          <cell r="S481" t="str">
            <v>ดันล้อปพิลโล่ (ประเทศไทย)</v>
          </cell>
        </row>
        <row r="482">
          <cell r="S482" t="str">
            <v>บาธรูมดีไซน์</v>
          </cell>
        </row>
        <row r="483">
          <cell r="S483" t="str">
            <v>แอโรว์เบดดิ้ง</v>
          </cell>
        </row>
        <row r="484">
          <cell r="S484" t="str">
            <v>ธรรมสรณ์</v>
          </cell>
        </row>
        <row r="485">
          <cell r="S485" t="str">
            <v>ฮอฟเฟ็น เอเซีย</v>
          </cell>
        </row>
        <row r="486">
          <cell r="S486" t="str">
            <v>เจตนัตว์</v>
          </cell>
        </row>
        <row r="487">
          <cell r="S487" t="str">
            <v>สลัมเบอร์แลนด์ (ประเทศไทย)</v>
          </cell>
        </row>
        <row r="488">
          <cell r="S488" t="str">
            <v>ยัสปาล แอนด์ ซันส์</v>
          </cell>
        </row>
        <row r="489">
          <cell r="S489" t="str">
            <v>สุขภัณฑ์คริสตินา (ประเทศไทย)</v>
          </cell>
        </row>
        <row r="490">
          <cell r="S490" t="str">
            <v>ที่นอนดาร์ลิ่งขอนแก่น</v>
          </cell>
        </row>
        <row r="491">
          <cell r="S491" t="str">
            <v>เอ็มดีไอ โฮมโปรดักส์ อินดัสทรี้</v>
          </cell>
        </row>
        <row r="492">
          <cell r="S492" t="str">
            <v>อรนลิน</v>
          </cell>
        </row>
        <row r="493">
          <cell r="S493" t="str">
            <v>บาธรูมดีไซน์</v>
          </cell>
        </row>
        <row r="494">
          <cell r="S494" t="str">
            <v>โตโยโบ เอสทีซี (ประเทศไทย)</v>
          </cell>
        </row>
        <row r="495">
          <cell r="S495" t="str">
            <v>บาธรูมดีไซน์</v>
          </cell>
        </row>
        <row r="496">
          <cell r="S496" t="str">
            <v>ดันล้อปพิลโล่ (ประเทศไทย)</v>
          </cell>
        </row>
        <row r="497">
          <cell r="S497" t="str">
            <v>เนเจอรา</v>
          </cell>
        </row>
        <row r="498">
          <cell r="S498" t="str">
            <v>โตโยโบ เอสทีซี (ประเทศไทย)</v>
          </cell>
        </row>
        <row r="499">
          <cell r="S499" t="str">
            <v>เครื่องนอนไทย</v>
          </cell>
        </row>
        <row r="500">
          <cell r="S500" t="str">
            <v>อรนลิน</v>
          </cell>
        </row>
        <row r="501">
          <cell r="S501" t="str">
            <v>อรนลิน</v>
          </cell>
        </row>
        <row r="502">
          <cell r="S502" t="str">
            <v>ที่นอนดาร์ลิ่งขอนแก่น</v>
          </cell>
        </row>
        <row r="503">
          <cell r="S503" t="str">
            <v>ลีฟวิ่ง เซ็นเตอร์</v>
          </cell>
        </row>
        <row r="504">
          <cell r="S504" t="str">
            <v>สุขภัณฑ์คริสตินา (ประเทศไทย)</v>
          </cell>
        </row>
        <row r="505">
          <cell r="S505" t="str">
            <v>โอเวอร์ซีอลูมินั่ม</v>
          </cell>
        </row>
        <row r="506">
          <cell r="S506" t="str">
            <v>สุขภัณฑ์คริสตินา (ประเทศไทย)</v>
          </cell>
        </row>
        <row r="507">
          <cell r="S507" t="str">
            <v>ธรรมสรณ์</v>
          </cell>
        </row>
        <row r="508">
          <cell r="S508" t="str">
            <v>เอเซีย เบดดิ้ง</v>
          </cell>
        </row>
        <row r="509">
          <cell r="S509" t="str">
            <v>อีสต์โคสท์ อุตสาหกรรม</v>
          </cell>
        </row>
        <row r="510">
          <cell r="S510" t="str">
            <v>ธรรมสรณ์</v>
          </cell>
        </row>
        <row r="511">
          <cell r="S511" t="str">
            <v>บาธรูมดีไซน์</v>
          </cell>
        </row>
        <row r="512">
          <cell r="S512" t="str">
            <v>วี.ที.ซี. เอ็นเตอร์ไพรส์</v>
          </cell>
        </row>
        <row r="513">
          <cell r="S513" t="str">
            <v>สิ่งทอซาติน</v>
          </cell>
        </row>
        <row r="514">
          <cell r="S514" t="str">
            <v>โกลบิซ เวนเจอร์</v>
          </cell>
        </row>
        <row r="515">
          <cell r="S515" t="str">
            <v>บาธรูมดีไซน์</v>
          </cell>
        </row>
        <row r="516">
          <cell r="S516" t="str">
            <v>สลัมเบอร์แลนด์ (ประเทศไทย)</v>
          </cell>
        </row>
        <row r="517">
          <cell r="S517" t="str">
            <v>เนเจอรา</v>
          </cell>
        </row>
        <row r="518">
          <cell r="S518" t="str">
            <v>สลัมเบอร์แลนด์ (ประเทศไทย)</v>
          </cell>
        </row>
        <row r="519">
          <cell r="S519" t="str">
            <v>ชาวเวอร์คิง แมนูแฟคเจอริ่ง</v>
          </cell>
        </row>
        <row r="520">
          <cell r="S520" t="str">
            <v>แมส เฟอร์นิเจอร์ เซ็นเตอร์</v>
          </cell>
        </row>
        <row r="521">
          <cell r="S521" t="str">
            <v>อรนลิน</v>
          </cell>
        </row>
        <row r="522">
          <cell r="S522" t="str">
            <v>ที่นอนดาร์ลิ่งขอนแก่น</v>
          </cell>
        </row>
        <row r="523">
          <cell r="S523" t="str">
            <v>อรนลิน</v>
          </cell>
        </row>
        <row r="524">
          <cell r="S524" t="str">
            <v>เนเจอรา</v>
          </cell>
        </row>
        <row r="525">
          <cell r="S525" t="str">
            <v>วี.ที.ซี. เอ็นเตอร์ไพรส์</v>
          </cell>
        </row>
        <row r="526">
          <cell r="S526" t="str">
            <v>ธรรมสรณ์</v>
          </cell>
        </row>
        <row r="527">
          <cell r="S527" t="str">
            <v>สลัมเบอร์แลนด์ (ประเทศไทย)</v>
          </cell>
        </row>
        <row r="528">
          <cell r="S528" t="str">
            <v>เครื่องนอนไทย</v>
          </cell>
        </row>
        <row r="529">
          <cell r="S529" t="str">
            <v>สลัมเบอร์แลนด์ (ประเทศไทย)</v>
          </cell>
        </row>
        <row r="530">
          <cell r="S530" t="str">
            <v>ระฆังทอง พลาสติก</v>
          </cell>
        </row>
        <row r="531">
          <cell r="S531" t="str">
            <v>ดันล้อปพิลโล่ (ประเทศไทย)</v>
          </cell>
        </row>
        <row r="532">
          <cell r="S532" t="str">
            <v>วี.ที.ซี. เอ็นเตอร์ไพรส์</v>
          </cell>
        </row>
        <row r="533">
          <cell r="S533" t="str">
            <v>ดันล้อปพิลโล่ (ประเทศไทย)</v>
          </cell>
        </row>
        <row r="534">
          <cell r="S534" t="str">
            <v>สตาร์มาร์ค</v>
          </cell>
        </row>
        <row r="535">
          <cell r="S535" t="str">
            <v>สลัมเบอร์แลนด์ (ประเทศไทย)</v>
          </cell>
        </row>
        <row r="536">
          <cell r="S536" t="str">
            <v>สลัมเบอร์แลนด์ (ประเทศไทย)</v>
          </cell>
        </row>
        <row r="537">
          <cell r="S537" t="str">
            <v>ธรรมสรณ์</v>
          </cell>
        </row>
        <row r="538">
          <cell r="S538" t="str">
            <v>ที่นอนดาร์ลิ่งขอนแก่น</v>
          </cell>
        </row>
        <row r="539">
          <cell r="S539" t="str">
            <v>เอ็ม.เอ็ม. โกลบอลเทรด</v>
          </cell>
        </row>
        <row r="540">
          <cell r="S540" t="str">
            <v>สุขภัณฑ์คริสตินา (ประเทศไทย)</v>
          </cell>
        </row>
        <row r="541">
          <cell r="S541" t="str">
            <v>ลีฟวิ่ง เซ็นเตอร์</v>
          </cell>
        </row>
        <row r="542">
          <cell r="S542" t="str">
            <v>สลัมเบอร์แลนด์ (ประเทศไทย)</v>
          </cell>
        </row>
        <row r="543">
          <cell r="S543" t="str">
            <v>อรนลิน</v>
          </cell>
        </row>
        <row r="544">
          <cell r="S544" t="str">
            <v>อรนลิน</v>
          </cell>
        </row>
        <row r="545">
          <cell r="S545" t="str">
            <v>เครื่องนอนไทย</v>
          </cell>
        </row>
        <row r="546">
          <cell r="S546" t="str">
            <v>เอ็มดีไอ โฮมโปรดักส์ อินดัสทรี้</v>
          </cell>
        </row>
        <row r="547">
          <cell r="S547" t="str">
            <v>ตราเพชร</v>
          </cell>
        </row>
        <row r="548">
          <cell r="S548" t="str">
            <v>อรนลิน</v>
          </cell>
        </row>
        <row r="549">
          <cell r="S549" t="str">
            <v>MIT-กันยง</v>
          </cell>
        </row>
        <row r="550">
          <cell r="S550" t="str">
            <v>MIT-กันยง</v>
          </cell>
        </row>
        <row r="551">
          <cell r="S551" t="str">
            <v>MIT-สารสมบัติ</v>
          </cell>
        </row>
        <row r="552">
          <cell r="S552" t="str">
            <v>MIT-กันยง</v>
          </cell>
        </row>
        <row r="553">
          <cell r="S553" t="str">
            <v>MIT-กันยง</v>
          </cell>
        </row>
        <row r="554">
          <cell r="S554" t="str">
            <v>MIT-กันยง</v>
          </cell>
        </row>
        <row r="555">
          <cell r="S555" t="str">
            <v>MIT-กันยง</v>
          </cell>
        </row>
        <row r="1161">
          <cell r="S1161" t="str">
            <v>สตาร์มาร์ค</v>
          </cell>
        </row>
        <row r="1162">
          <cell r="S1162" t="str">
            <v>อรนลิน</v>
          </cell>
        </row>
        <row r="1163">
          <cell r="S1163" t="str">
            <v>แอโรว์เบดดิ้ง</v>
          </cell>
        </row>
        <row r="1164">
          <cell r="S1164" t="str">
            <v>คามาร์ซิโอ(ไทย)</v>
          </cell>
        </row>
        <row r="1165">
          <cell r="S1165" t="str">
            <v>นาป้า</v>
          </cell>
        </row>
        <row r="1166">
          <cell r="S1166" t="str">
            <v>แสงทองเฮาส์ซิ่ง โปรดักส์</v>
          </cell>
        </row>
        <row r="1167">
          <cell r="S1167" t="str">
            <v>เอส.บี.อุตสาหกรรมเครื่องเรือน</v>
          </cell>
        </row>
        <row r="1168">
          <cell r="S1168" t="str">
            <v>MIT-สารสมบัติ</v>
          </cell>
        </row>
        <row r="1169">
          <cell r="S1169" t="str">
            <v>MIT-สารสมบัติ</v>
          </cell>
        </row>
        <row r="1170">
          <cell r="S1170" t="str">
            <v>เอ็มดีไอ โฮมโปรดักส์ อินดัสทรี้</v>
          </cell>
        </row>
        <row r="1171">
          <cell r="S1171" t="str">
            <v>อรนลิน</v>
          </cell>
        </row>
        <row r="1172">
          <cell r="S1172" t="str">
            <v>วี.ที.ซี. เอ็นเตอร์ไพรส์</v>
          </cell>
        </row>
        <row r="1173">
          <cell r="S1173" t="str">
            <v>ธรรมสรณ์</v>
          </cell>
        </row>
        <row r="1174">
          <cell r="S1174" t="str">
            <v>อรนลิน</v>
          </cell>
        </row>
        <row r="1175">
          <cell r="S1175" t="str">
            <v>วี.ที.ซี. เอ็นเตอร์ไพรส์</v>
          </cell>
        </row>
        <row r="1176">
          <cell r="S1176" t="str">
            <v>ยัสปาล แอนด์ ซันส์</v>
          </cell>
        </row>
        <row r="1177">
          <cell r="S1177" t="str">
            <v>ที่นอนดาร์ลิ่งขอนแก่น</v>
          </cell>
        </row>
        <row r="1178">
          <cell r="S1178" t="str">
            <v>มหาจักรดีเวลอปเมนท์</v>
          </cell>
        </row>
        <row r="1179">
          <cell r="S1179" t="str">
            <v>คามาร์ซิโอ(ไทย)</v>
          </cell>
        </row>
        <row r="1180">
          <cell r="S1180" t="str">
            <v>MIT-สารสมบัติ</v>
          </cell>
        </row>
        <row r="1181">
          <cell r="S1181" t="str">
            <v>เฮกเกอร์ บราเดอร์</v>
          </cell>
        </row>
        <row r="1182">
          <cell r="S1182" t="str">
            <v>อรนลิน</v>
          </cell>
        </row>
        <row r="1183">
          <cell r="S1183" t="str">
            <v>เครื่องนอนไทย</v>
          </cell>
        </row>
        <row r="1184">
          <cell r="S1184" t="str">
            <v>เอส.บี.อุตสาหกรรมเครื่องเรือน</v>
          </cell>
        </row>
        <row r="1185">
          <cell r="S1185" t="str">
            <v>เอส.บี.อุตสาหกรรมเครื่องเรือน</v>
          </cell>
        </row>
        <row r="1186">
          <cell r="S1186" t="str">
            <v>ฮอฟเฟ็น เอเซีย</v>
          </cell>
        </row>
        <row r="1187">
          <cell r="S1187" t="str">
            <v>เอส.บี.อุตสาหกรรมเครื่องเรือน</v>
          </cell>
        </row>
        <row r="1188">
          <cell r="S1188" t="str">
            <v>เครื่องนอนไทย</v>
          </cell>
        </row>
        <row r="1189">
          <cell r="S1189" t="str">
            <v>อรนลิน</v>
          </cell>
        </row>
        <row r="1190">
          <cell r="S1190" t="str">
            <v>โกลบิซ เวนเจอร์</v>
          </cell>
        </row>
        <row r="1191">
          <cell r="S1191" t="str">
            <v>อรนลิน</v>
          </cell>
        </row>
        <row r="1192">
          <cell r="S1192" t="str">
            <v>แมส เฟอร์นิเจอร์ เซ็นเตอร์</v>
          </cell>
        </row>
        <row r="1193">
          <cell r="S1193" t="str">
            <v>เอ็มดีไอ โฮมโปรดักส์ อินดัสทรี้</v>
          </cell>
        </row>
        <row r="1194">
          <cell r="S1194" t="str">
            <v>เครื่องนอนไทย</v>
          </cell>
        </row>
        <row r="1195">
          <cell r="S1195" t="str">
            <v>เอส.บี.อุตสาหกรรมเครื่องเรือน</v>
          </cell>
        </row>
        <row r="1196">
          <cell r="S1196" t="str">
            <v>ดันล้อปพิลโล่ (ประเทศไทย)</v>
          </cell>
        </row>
        <row r="1197">
          <cell r="S1197" t="str">
            <v>เอส.บี.อุตสาหกรรมเครื่องเรือน</v>
          </cell>
        </row>
        <row r="1198">
          <cell r="S1198" t="str">
            <v>แมส เฟอร์นิเจอร์ เซ็นเตอร์</v>
          </cell>
        </row>
        <row r="1199">
          <cell r="S1199" t="str">
            <v>สมาร์ท อีเล็คทริคอล ซัพพลายส์</v>
          </cell>
        </row>
        <row r="1200">
          <cell r="S1200" t="str">
            <v>อรนลิน</v>
          </cell>
        </row>
        <row r="1201">
          <cell r="S1201" t="str">
            <v>ดันล้อปพิลโล่ (ประเทศไทย)</v>
          </cell>
        </row>
        <row r="1202">
          <cell r="S1202" t="str">
            <v>มาซูม่า(ประเทศไทย)</v>
          </cell>
        </row>
        <row r="1203">
          <cell r="S1203" t="str">
            <v>ลัคกี้เวิลด์กรุ๊ป</v>
          </cell>
        </row>
        <row r="1204">
          <cell r="S1204" t="str">
            <v>ลัคกี้เวิลด์กรุ๊ป</v>
          </cell>
        </row>
        <row r="1205">
          <cell r="S1205" t="str">
            <v>เอส.บี.อุตสาหกรรมเครื่องเรือน</v>
          </cell>
        </row>
        <row r="1206">
          <cell r="S1206" t="str">
            <v>แอล อี ฮวด</v>
          </cell>
        </row>
        <row r="1207">
          <cell r="S1207" t="str">
            <v>แอล อี ฮวด</v>
          </cell>
        </row>
        <row r="1208">
          <cell r="S1208" t="str">
            <v>ลีโอวูด อินเตอร์เทรด</v>
          </cell>
        </row>
        <row r="1209">
          <cell r="S1209" t="str">
            <v>ฟิลเตอร์ มาร์ท</v>
          </cell>
        </row>
        <row r="1210">
          <cell r="S1210" t="str">
            <v>ซัยโจ เด็นกิ อินเตอร์เนชั่นแนล</v>
          </cell>
        </row>
        <row r="1211">
          <cell r="S1211" t="str">
            <v>ฮอฟเฟ็น เอเซีย</v>
          </cell>
        </row>
        <row r="1212">
          <cell r="S1212" t="str">
            <v>เอส.บี.อุตสาหกรรมเครื่องเรือน</v>
          </cell>
        </row>
        <row r="1213">
          <cell r="S1213" t="str">
            <v>เครื่องนอนไทย</v>
          </cell>
        </row>
        <row r="1214">
          <cell r="S1214" t="str">
            <v>เครื่องนอนไทย</v>
          </cell>
        </row>
        <row r="1215">
          <cell r="S1215" t="str">
            <v>ลีโอวูด อินเตอร์เทรด</v>
          </cell>
        </row>
        <row r="1216">
          <cell r="S1216" t="str">
            <v>สมาร์ท อีเล็คทริคอล ซัพพลายส์</v>
          </cell>
        </row>
        <row r="1217">
          <cell r="S1217" t="str">
            <v>วี.ที.ซี. เอ็นเตอร์ไพรส์</v>
          </cell>
        </row>
        <row r="1218">
          <cell r="S1218" t="str">
            <v>เครื่องนอนไทย</v>
          </cell>
        </row>
        <row r="1219">
          <cell r="S1219" t="str">
            <v>เอส.บี.อุตสาหกรรมเครื่องเรือน</v>
          </cell>
        </row>
        <row r="1220">
          <cell r="S1220" t="str">
            <v>อรนลิน</v>
          </cell>
        </row>
        <row r="1221">
          <cell r="S1221" t="str">
            <v>ช.วัฒนาวู้ด</v>
          </cell>
        </row>
        <row r="1222">
          <cell r="S1222" t="str">
            <v>อรนลิน</v>
          </cell>
        </row>
        <row r="1223">
          <cell r="S1223" t="str">
            <v>แสงทองผ้าใบ กันสาด</v>
          </cell>
        </row>
        <row r="1224">
          <cell r="S1224" t="str">
            <v>ธรรมสรณ์</v>
          </cell>
        </row>
        <row r="1225">
          <cell r="S1225" t="str">
            <v>เพ็น เค อินเตอร์เทรดดิ้ง</v>
          </cell>
        </row>
        <row r="1226">
          <cell r="S1226" t="str">
            <v>ฟิลเตอร์ มาร์ท</v>
          </cell>
        </row>
        <row r="1227">
          <cell r="S1227" t="str">
            <v>แอล อี ฮวด</v>
          </cell>
        </row>
        <row r="1228">
          <cell r="S1228" t="str">
            <v>เอ็มดีไอ โฮมโปรดักส์ อินดัสทรี้</v>
          </cell>
        </row>
        <row r="1229">
          <cell r="S1229" t="str">
            <v>อรนลิน</v>
          </cell>
        </row>
        <row r="1230">
          <cell r="S1230" t="str">
            <v>ตราเพชร</v>
          </cell>
        </row>
        <row r="1231">
          <cell r="S1231" t="str">
            <v>แสงทองเฮาส์ซิ่ง โปรดักส์</v>
          </cell>
        </row>
        <row r="1232">
          <cell r="S1232" t="str">
            <v>เวนทรี่ (ประเทศไทย)</v>
          </cell>
        </row>
        <row r="1233">
          <cell r="S1233" t="str">
            <v>เอ็มดีไอ โฮมโปรดักส์ อินดัสทรี้</v>
          </cell>
        </row>
        <row r="1234">
          <cell r="S1234" t="str">
            <v>ธรรมสรณ์</v>
          </cell>
        </row>
        <row r="1235">
          <cell r="S1235" t="str">
            <v>โตโยโบ เอสทีซี (ประเทศไทย)</v>
          </cell>
        </row>
        <row r="1236">
          <cell r="S1236" t="str">
            <v>ลีโอวูด อินเตอร์เทรด</v>
          </cell>
        </row>
        <row r="1237">
          <cell r="S1237" t="str">
            <v>สยามไฟเบอร์กลาส</v>
          </cell>
        </row>
        <row r="1238">
          <cell r="S1238" t="str">
            <v>อรนลิน</v>
          </cell>
        </row>
        <row r="1239">
          <cell r="S1239" t="str">
            <v>ธรรมสรณ์</v>
          </cell>
        </row>
        <row r="1240">
          <cell r="S1240" t="str">
            <v>เอส.บี.อุตสาหกรรมเครื่องเรือน</v>
          </cell>
        </row>
        <row r="1241">
          <cell r="S1241" t="str">
            <v>โอเวอร์ซีอลูมินั่ม</v>
          </cell>
        </row>
        <row r="1242">
          <cell r="S1242" t="str">
            <v>สตาร์มาร์ค</v>
          </cell>
        </row>
        <row r="1243">
          <cell r="S1243" t="str">
            <v>แสงทองเฮาส์ซิ่ง โปรดักส์</v>
          </cell>
        </row>
        <row r="1244">
          <cell r="S1244" t="str">
            <v>โฮม ไฮ-ไฟ</v>
          </cell>
        </row>
        <row r="1245">
          <cell r="S1245" t="str">
            <v>เอส.บี.อุตสาหกรรมเครื่องเรือน</v>
          </cell>
        </row>
        <row r="1246">
          <cell r="S1246" t="str">
            <v>เนเจอรา</v>
          </cell>
        </row>
        <row r="1247">
          <cell r="S1247" t="str">
            <v>เอส.บี.อุตสาหกรรมเครื่องเรือน</v>
          </cell>
        </row>
        <row r="1248">
          <cell r="S1248" t="str">
            <v>โอ.ที.พี.เทรดดิ้ง(1995)</v>
          </cell>
        </row>
        <row r="1249">
          <cell r="S1249" t="str">
            <v>ธรรมสรณ์</v>
          </cell>
        </row>
        <row r="1250">
          <cell r="S1250" t="str">
            <v>ลีโอวูด อินเตอร์เทรด</v>
          </cell>
        </row>
        <row r="1251">
          <cell r="S1251" t="str">
            <v>ลีโอวูด อินเตอร์เทรด</v>
          </cell>
        </row>
        <row r="1252">
          <cell r="S1252" t="str">
            <v>เครื่องนอนไทย</v>
          </cell>
        </row>
        <row r="1253">
          <cell r="S1253" t="str">
            <v>สตาร์มาร์ค</v>
          </cell>
        </row>
        <row r="1254">
          <cell r="S1254" t="str">
            <v>ลีฟวิ่ง เซ็นเตอร์</v>
          </cell>
        </row>
        <row r="1255">
          <cell r="S1255" t="str">
            <v>ธรรมสรณ์</v>
          </cell>
        </row>
        <row r="1256">
          <cell r="S1256" t="str">
            <v>เอส.บี.อุตสาหกรรมเครื่องเรือน</v>
          </cell>
        </row>
        <row r="1257">
          <cell r="S1257" t="str">
            <v>ธรรมสรณ์</v>
          </cell>
        </row>
        <row r="1258">
          <cell r="S1258" t="str">
            <v>เอส.บี.อุตสาหกรรมเครื่องเรือน</v>
          </cell>
        </row>
        <row r="1259">
          <cell r="S1259" t="str">
            <v>เอส.บี.อุตสาหกรรมเครื่องเรือน</v>
          </cell>
        </row>
        <row r="1260">
          <cell r="S1260" t="str">
            <v>วี.ที.ซี. เอ็นเตอร์ไพรส์</v>
          </cell>
        </row>
        <row r="1261">
          <cell r="S1261" t="str">
            <v>ลัคกี้เวิลด์กรุ๊ป</v>
          </cell>
        </row>
        <row r="1262">
          <cell r="S1262" t="str">
            <v>ช.วัฒนาวู้ด</v>
          </cell>
        </row>
        <row r="1263">
          <cell r="S1263" t="str">
            <v>ตราเพชร</v>
          </cell>
        </row>
        <row r="1264">
          <cell r="S1264" t="str">
            <v>เอส.บี.อุตสาหกรรมเครื่องเรือน</v>
          </cell>
        </row>
        <row r="1265">
          <cell r="S1265" t="str">
            <v>อรนลิน</v>
          </cell>
        </row>
        <row r="1266">
          <cell r="S1266" t="str">
            <v>วงจิน โคเวย์ (ประเทศไทย)</v>
          </cell>
        </row>
        <row r="1267">
          <cell r="S1267" t="str">
            <v>ธรรมสรณ์</v>
          </cell>
        </row>
        <row r="1268">
          <cell r="S1268" t="str">
            <v>ธรรมสรณ์</v>
          </cell>
        </row>
        <row r="1269">
          <cell r="S1269" t="str">
            <v>เครื่องนอนไทย</v>
          </cell>
        </row>
        <row r="1270">
          <cell r="S1270" t="str">
            <v>คามาร์ซิโอ(ไทย)</v>
          </cell>
        </row>
        <row r="1271">
          <cell r="S1271" t="str">
            <v>โมเก้น (ประเทศไทย)</v>
          </cell>
        </row>
        <row r="1272">
          <cell r="S1272" t="str">
            <v>MIT-กันยง</v>
          </cell>
        </row>
        <row r="1273">
          <cell r="S1273" t="str">
            <v>ธรรมสรณ์</v>
          </cell>
        </row>
        <row r="1274">
          <cell r="S1274" t="str">
            <v>ธรรมสรณ์</v>
          </cell>
        </row>
        <row r="1275">
          <cell r="S1275" t="str">
            <v>มหาจักรดีเวลอปเมนท์</v>
          </cell>
        </row>
        <row r="1276">
          <cell r="S1276" t="str">
            <v>MIT-กันยง</v>
          </cell>
        </row>
        <row r="1277">
          <cell r="S1277" t="str">
            <v>MIT-กันยง</v>
          </cell>
        </row>
        <row r="1278">
          <cell r="S1278" t="str">
            <v>ลีโอวูด อินเตอร์เทรด</v>
          </cell>
        </row>
        <row r="1279">
          <cell r="S1279" t="str">
            <v>เอส.บี.อุตสาหกรรมเครื่องเรือน</v>
          </cell>
        </row>
        <row r="1280">
          <cell r="S1280" t="str">
            <v>เอส.บี.อุตสาหกรรมเครื่องเรือน</v>
          </cell>
        </row>
        <row r="1281">
          <cell r="S1281" t="str">
            <v>ลีโอวูด อินเตอร์เทรด</v>
          </cell>
        </row>
        <row r="1282">
          <cell r="S1282" t="str">
            <v>เอส.บี.อุตสาหกรรมเครื่องเรือน</v>
          </cell>
        </row>
        <row r="1283">
          <cell r="S1283" t="str">
            <v>เอส.บี.อุตสาหกรรมเครื่องเรือน</v>
          </cell>
        </row>
        <row r="1284">
          <cell r="S1284" t="str">
            <v>มาซูม่า(ประเทศไทย)</v>
          </cell>
        </row>
        <row r="1285">
          <cell r="S1285" t="str">
            <v>เอส.บี.อุตสาหกรรมเครื่องเรือน</v>
          </cell>
        </row>
        <row r="1286">
          <cell r="S1286" t="str">
            <v>เอนเทค โพรดักส์</v>
          </cell>
        </row>
        <row r="1287">
          <cell r="S1287" t="str">
            <v>เอส.บี.อุตสาหกรรมเครื่องเรือน</v>
          </cell>
        </row>
        <row r="1288">
          <cell r="S1288" t="str">
            <v>ลัคกี้เฟลม</v>
          </cell>
        </row>
        <row r="1289">
          <cell r="S1289" t="str">
            <v>สมาร์ท อีเล็คทริคอล ซัพพลายส์</v>
          </cell>
        </row>
        <row r="1290">
          <cell r="S1290" t="str">
            <v>วงจิน โคเวย์ (ประเทศไทย)</v>
          </cell>
        </row>
        <row r="1291">
          <cell r="S1291" t="str">
            <v>เอส.บี.อุตสาหกรรมเครื่องเรือน</v>
          </cell>
        </row>
        <row r="1292">
          <cell r="S1292" t="str">
            <v>เอส.บี.อุตสาหกรรมเครื่องเรือน</v>
          </cell>
        </row>
        <row r="1293">
          <cell r="S1293" t="str">
            <v>เอเซีย เบดดิ้ง</v>
          </cell>
        </row>
        <row r="1294">
          <cell r="S1294" t="str">
            <v>เอส.บี.อุตสาหกรรมเครื่องเรือน</v>
          </cell>
        </row>
        <row r="1295">
          <cell r="S1295" t="str">
            <v>เอส.บี.อุตสาหกรรมเครื่องเรือน</v>
          </cell>
        </row>
        <row r="1296">
          <cell r="S1296" t="str">
            <v>เอส.บี.อุตสาหกรรมเครื่องเรือน</v>
          </cell>
        </row>
        <row r="1297">
          <cell r="S1297" t="str">
            <v>เอส.บี.อุตสาหกรรมเครื่องเรือน</v>
          </cell>
        </row>
        <row r="1298">
          <cell r="S1298" t="str">
            <v>อัสซ่า อะบลอย(ประเทศไทย)</v>
          </cell>
        </row>
        <row r="1299">
          <cell r="S1299" t="str">
            <v>เอส.บี.อุตสาหกรรมเครื่องเรือน</v>
          </cell>
        </row>
        <row r="1300">
          <cell r="S1300" t="str">
            <v>เอส.บี.อุตสาหกรรมเครื่องเรือน</v>
          </cell>
        </row>
        <row r="1301">
          <cell r="S1301" t="str">
            <v>ฮอฟเฟ็น เอเซีย</v>
          </cell>
        </row>
        <row r="1302">
          <cell r="S1302" t="str">
            <v>เนเจอรา</v>
          </cell>
        </row>
        <row r="1303">
          <cell r="S1303" t="str">
            <v>เนเจอรา</v>
          </cell>
        </row>
        <row r="1304">
          <cell r="S1304" t="str">
            <v>เนเจอรา</v>
          </cell>
        </row>
        <row r="1305">
          <cell r="S1305" t="str">
            <v>MIT-สารสมบัติ</v>
          </cell>
        </row>
        <row r="1306">
          <cell r="S1306" t="str">
            <v>แอโรว์เบดดิ้ง</v>
          </cell>
        </row>
        <row r="1307">
          <cell r="S1307" t="str">
            <v>MIT-สารสมบัติ</v>
          </cell>
        </row>
        <row r="1308">
          <cell r="S1308" t="str">
            <v>แมส เฟอร์นิเจอร์ เซ็นเตอร์</v>
          </cell>
        </row>
        <row r="1309">
          <cell r="S1309" t="str">
            <v>เอ็ม.เอ็ม. โกลบอลเทรด</v>
          </cell>
        </row>
        <row r="1310">
          <cell r="S1310" t="str">
            <v>สลัมเบอร์แลนด์ (ประเทศไทย)</v>
          </cell>
        </row>
        <row r="1311">
          <cell r="S1311" t="str">
            <v>ยัสปาล แอนด์ ซันส์</v>
          </cell>
        </row>
        <row r="1312">
          <cell r="S1312" t="str">
            <v>สลัมเบอร์แลนด์ (ประเทศไทย)</v>
          </cell>
        </row>
        <row r="1313">
          <cell r="S1313" t="str">
            <v>ยัสปาล แอนด์ ซันส์</v>
          </cell>
        </row>
        <row r="1314">
          <cell r="S1314" t="str">
            <v>อินเด็กซ์ ลิฟวิ่งมอลล์</v>
          </cell>
        </row>
        <row r="1315">
          <cell r="S1315" t="str">
            <v>อรนลิน</v>
          </cell>
        </row>
        <row r="1316">
          <cell r="S1316" t="str">
            <v>ที่นอนดาร์ลิ่งขอนแก่น</v>
          </cell>
        </row>
        <row r="1317">
          <cell r="S1317" t="str">
            <v>เอส.บี.อุตสาหกรรมเครื่องเรือน</v>
          </cell>
        </row>
        <row r="1318">
          <cell r="S1318" t="str">
            <v>แอโรว์เบดดิ้ง</v>
          </cell>
        </row>
        <row r="1319">
          <cell r="S1319" t="str">
            <v>ยัสปาล แอนด์ ซันส์</v>
          </cell>
        </row>
        <row r="1320">
          <cell r="S1320" t="str">
            <v>อินเด็กซ์ ลิฟวิ่งมอลล์</v>
          </cell>
        </row>
        <row r="1321">
          <cell r="S1321" t="str">
            <v>ที่นอนดาร์ลิ่งขอนแก่น</v>
          </cell>
        </row>
        <row r="1322">
          <cell r="S1322" t="str">
            <v>มาซูม่า(ประเทศไทย)</v>
          </cell>
        </row>
        <row r="1323">
          <cell r="S1323" t="str">
            <v>สลัมเบอร์แลนด์ (ประเทศไทย)</v>
          </cell>
        </row>
        <row r="1324">
          <cell r="S1324" t="str">
            <v>อีสต์โคสท์ อุตสาหกรรม</v>
          </cell>
        </row>
        <row r="1325">
          <cell r="S1325" t="str">
            <v>ดันล้อปพิลโล่ (ประเทศไทย)</v>
          </cell>
        </row>
        <row r="1326">
          <cell r="S1326" t="str">
            <v>อรนลิน</v>
          </cell>
        </row>
        <row r="1327">
          <cell r="S1327" t="str">
            <v>ยัสปาล แอนด์ ซันส์</v>
          </cell>
        </row>
        <row r="1328">
          <cell r="S1328" t="str">
            <v>สลัมเบอร์แลนด์ (ประเทศไทย)</v>
          </cell>
        </row>
        <row r="1329">
          <cell r="S1329" t="str">
            <v>โนวาเทร็นด้า</v>
          </cell>
        </row>
        <row r="1330">
          <cell r="S1330" t="str">
            <v>ยัสปาล แอนด์ ซันส์</v>
          </cell>
        </row>
        <row r="1331">
          <cell r="S1331" t="str">
            <v>เพอร์ลาเทรดดิ้ง</v>
          </cell>
        </row>
        <row r="1332">
          <cell r="S1332" t="str">
            <v>สลัมเบอร์แลนด์ (ประเทศไทย)</v>
          </cell>
        </row>
        <row r="1333">
          <cell r="S1333" t="str">
            <v>บาธรูมดีไซน์</v>
          </cell>
        </row>
        <row r="1334">
          <cell r="S1334" t="str">
            <v>สตาร์มาร์ค</v>
          </cell>
        </row>
        <row r="1335">
          <cell r="S1335" t="str">
            <v>ที่นอนดาร์ลิ่งขอนแก่น</v>
          </cell>
        </row>
        <row r="1336">
          <cell r="S1336" t="str">
            <v>ตราเพชร</v>
          </cell>
        </row>
        <row r="1337">
          <cell r="S1337" t="str">
            <v>สมาร์ท อีเล็คทริคอล ซัพพลายส์</v>
          </cell>
        </row>
        <row r="1338">
          <cell r="S1338" t="str">
            <v>สลัมเบอร์แลนด์ (ประเทศไทย)</v>
          </cell>
        </row>
        <row r="1339">
          <cell r="S1339" t="str">
            <v>อรนลิน</v>
          </cell>
        </row>
        <row r="1340">
          <cell r="S1340" t="str">
            <v>เนเจอรา</v>
          </cell>
        </row>
        <row r="1341">
          <cell r="S1341" t="str">
            <v>เพอร์ลาเทรดดิ้ง</v>
          </cell>
        </row>
        <row r="1342">
          <cell r="S1342" t="str">
            <v>อีสต์โคสท์ อุตสาหกรรม</v>
          </cell>
        </row>
        <row r="1343">
          <cell r="S1343" t="str">
            <v>ยัสปาล แอนด์ ซันส์</v>
          </cell>
        </row>
        <row r="1344">
          <cell r="S1344" t="str">
            <v>ที่นอนดาร์ลิ่งขอนแก่น</v>
          </cell>
        </row>
        <row r="1345">
          <cell r="S1345" t="str">
            <v>สลัมเบอร์แลนด์ (ประเทศไทย)</v>
          </cell>
        </row>
        <row r="1346">
          <cell r="S1346" t="str">
            <v>เพอร์ลาเทรดดิ้ง</v>
          </cell>
        </row>
        <row r="1347">
          <cell r="S1347" t="str">
            <v>บาธรูมดีไซน์</v>
          </cell>
        </row>
        <row r="1348">
          <cell r="S1348" t="str">
            <v>สลัมเบอร์แลนด์ (ประเทศไทย)</v>
          </cell>
        </row>
        <row r="1349">
          <cell r="S1349" t="str">
            <v>อรนลิน</v>
          </cell>
        </row>
        <row r="1350">
          <cell r="S1350" t="str">
            <v>ที่นอนดาร์ลิ่งขอนแก่น</v>
          </cell>
        </row>
        <row r="1351">
          <cell r="S1351" t="str">
            <v>สลัมเบอร์แลนด์ (ประเทศไทย)</v>
          </cell>
        </row>
        <row r="1352">
          <cell r="S1352" t="str">
            <v>อรนลิน</v>
          </cell>
        </row>
        <row r="1353">
          <cell r="S1353" t="str">
            <v>ที่นอนดาร์ลิ่งขอนแก่น</v>
          </cell>
        </row>
        <row r="1354">
          <cell r="S1354" t="str">
            <v>ธรรมสรณ์</v>
          </cell>
        </row>
        <row r="1355">
          <cell r="S1355" t="str">
            <v>ตราเพชร</v>
          </cell>
        </row>
        <row r="1356">
          <cell r="S1356" t="str">
            <v>นาม สุขภัณฑ์</v>
          </cell>
        </row>
        <row r="1357">
          <cell r="S1357" t="str">
            <v>ลัคกี้เวิลด์กรุ๊ป</v>
          </cell>
        </row>
        <row r="1358">
          <cell r="S1358" t="str">
            <v>ลัคกี้เวิลด์กรุ๊ป</v>
          </cell>
        </row>
        <row r="1359">
          <cell r="S1359" t="str">
            <v>ดันล้อปพิลโล่ (ประเทศไทย)</v>
          </cell>
        </row>
        <row r="1360">
          <cell r="S1360" t="str">
            <v>อรนลิน</v>
          </cell>
        </row>
        <row r="1361">
          <cell r="S1361" t="str">
            <v>เอ็ม.เอ็ม. โกลบอลเทรด</v>
          </cell>
        </row>
        <row r="1362">
          <cell r="S1362" t="str">
            <v>แมส เฟอร์นิเจอร์ เซ็นเตอร์</v>
          </cell>
        </row>
        <row r="1363">
          <cell r="S1363" t="str">
            <v>ยัสปาล แอนด์ ซันส์</v>
          </cell>
        </row>
        <row r="1364">
          <cell r="S1364" t="str">
            <v>สลัมเบอร์แลนด์ (ประเทศไทย)</v>
          </cell>
        </row>
        <row r="1365">
          <cell r="S1365" t="str">
            <v>สลัมเบอร์แลนด์ (ประเทศไทย)</v>
          </cell>
        </row>
        <row r="1366">
          <cell r="S1366" t="str">
            <v>สลัมเบอร์แลนด์ (ประเทศไทย)</v>
          </cell>
        </row>
        <row r="1367">
          <cell r="S1367" t="str">
            <v>สตาร์มาร์ค</v>
          </cell>
        </row>
        <row r="1368">
          <cell r="S1368" t="str">
            <v>อาควาไลน์ โปรทาร์เก็ต (กรุงเทพ)</v>
          </cell>
        </row>
        <row r="1369">
          <cell r="S1369" t="str">
            <v>เอ็ม.เอ็ม. โกลบอลเทรด</v>
          </cell>
        </row>
        <row r="1370">
          <cell r="S1370" t="str">
            <v>อรนลิน</v>
          </cell>
        </row>
        <row r="1371">
          <cell r="S1371" t="str">
            <v>ที่นอนดาร์ลิ่งขอนแก่น</v>
          </cell>
        </row>
        <row r="1372">
          <cell r="S1372" t="str">
            <v>ยัสปาล แอนด์ ซันส์</v>
          </cell>
        </row>
        <row r="1373">
          <cell r="S1373" t="str">
            <v>แอโรว์เบดดิ้ง</v>
          </cell>
        </row>
        <row r="1374">
          <cell r="S1374" t="str">
            <v>ยัสปาล แอนด์ ซันส์</v>
          </cell>
        </row>
        <row r="1375">
          <cell r="S1375" t="str">
            <v>สลัมเบอร์แลนด์ (ประเทศไทย)</v>
          </cell>
        </row>
        <row r="1376">
          <cell r="S1376" t="str">
            <v>อรนลิน</v>
          </cell>
        </row>
        <row r="1377">
          <cell r="S1377" t="str">
            <v>สตาร์มาร์ค</v>
          </cell>
        </row>
        <row r="1378">
          <cell r="S1378" t="str">
            <v>ที่นอนดาร์ลิ่งขอนแก่น</v>
          </cell>
        </row>
        <row r="1379">
          <cell r="S1379" t="str">
            <v>แอโรว์เบดดิ้ง</v>
          </cell>
        </row>
        <row r="1380">
          <cell r="S1380" t="str">
            <v>เครื่องนอนไทย</v>
          </cell>
        </row>
        <row r="1381">
          <cell r="S1381" t="str">
            <v>สลัมเบอร์แลนด์ (ประเทศไทย)</v>
          </cell>
        </row>
        <row r="1382">
          <cell r="S1382" t="str">
            <v>ตราเพชร</v>
          </cell>
        </row>
        <row r="1383">
          <cell r="S1383" t="str">
            <v>ยัสปาล แอนด์ ซันส์</v>
          </cell>
        </row>
        <row r="1384">
          <cell r="S1384" t="str">
            <v>ยัสปาล แอนด์ ซันส์</v>
          </cell>
        </row>
        <row r="1385">
          <cell r="S1385" t="str">
            <v>สมาร์ท อีเล็คทริคอล ซัพพลายส์</v>
          </cell>
        </row>
        <row r="1386">
          <cell r="S1386" t="str">
            <v>อี.แอนด์ วี.</v>
          </cell>
        </row>
        <row r="1387">
          <cell r="S1387" t="str">
            <v>ดันล้อปพิลโล่ (ประเทศไทย)</v>
          </cell>
        </row>
        <row r="1388">
          <cell r="S1388" t="str">
            <v>โนวาเทร็นด้า</v>
          </cell>
        </row>
        <row r="1389">
          <cell r="S1389" t="str">
            <v>เอ็ม.เอ็ม. โกลบอลเทรด</v>
          </cell>
        </row>
        <row r="1390">
          <cell r="S1390" t="str">
            <v>อรนลิน</v>
          </cell>
        </row>
        <row r="1391">
          <cell r="S1391" t="str">
            <v>คามาร์ซิโอ(ไทย)</v>
          </cell>
        </row>
        <row r="1392">
          <cell r="S1392" t="str">
            <v>ดันล้อปพิลโล่ (ประเทศไทย)</v>
          </cell>
        </row>
        <row r="1393">
          <cell r="S1393" t="str">
            <v>MIT-กันยง</v>
          </cell>
        </row>
        <row r="1394">
          <cell r="S1394" t="str">
            <v>ดันล้อปพิลโล่ (ประเทศไทย)</v>
          </cell>
        </row>
        <row r="1395">
          <cell r="S1395" t="str">
            <v>เครื่องนอนไทย</v>
          </cell>
        </row>
        <row r="1396">
          <cell r="S1396" t="str">
            <v>เอส.บี.อุตสาหกรรมเครื่องเรือน</v>
          </cell>
        </row>
        <row r="1397">
          <cell r="S1397" t="str">
            <v>คิทซ์โช อินเตอร์เนชั่นแนล</v>
          </cell>
        </row>
        <row r="1398">
          <cell r="S1398" t="str">
            <v>แอโรว์เบดดิ้ง</v>
          </cell>
        </row>
        <row r="1399">
          <cell r="S1399" t="str">
            <v>แอโรว์เบดดิ้ง</v>
          </cell>
        </row>
        <row r="1400">
          <cell r="S1400" t="str">
            <v>สลัมเบอร์แลนด์ (ประเทศไทย)</v>
          </cell>
        </row>
        <row r="1401">
          <cell r="S1401" t="str">
            <v>ลัคกี้เวิลด์กรุ๊ป</v>
          </cell>
        </row>
        <row r="1402">
          <cell r="S1402" t="str">
            <v>ธรรมสรณ์</v>
          </cell>
        </row>
        <row r="1403">
          <cell r="S1403" t="str">
            <v>โอเวอร์ซีอลูมินั่ม</v>
          </cell>
        </row>
        <row r="1404">
          <cell r="S1404" t="str">
            <v>แมส เฟอร์นิเจอร์ เซ็นเตอร์</v>
          </cell>
        </row>
        <row r="1405">
          <cell r="S1405" t="str">
            <v>เครื่องนอนไทย</v>
          </cell>
        </row>
        <row r="1406">
          <cell r="S1406" t="str">
            <v>ตราเพชร</v>
          </cell>
        </row>
        <row r="1407">
          <cell r="S1407" t="str">
            <v>กรีน เทคโนโลยี่ เอ็นจิเนียริ่ง</v>
          </cell>
        </row>
        <row r="1408">
          <cell r="S1408" t="str">
            <v>เนเจอรา</v>
          </cell>
        </row>
        <row r="1409">
          <cell r="S1409" t="str">
            <v>สลัมเบอร์แลนด์ (ประเทศไทย)</v>
          </cell>
        </row>
        <row r="1410">
          <cell r="S1410" t="str">
            <v>สลัมเบอร์แลนด์ (ประเทศไทย)</v>
          </cell>
        </row>
        <row r="1411">
          <cell r="S1411" t="str">
            <v>สมาร์ท อีเล็คทริคอล ซัพพลายส์</v>
          </cell>
        </row>
        <row r="1412">
          <cell r="S1412" t="str">
            <v>ชาวเวอร์คิง แมนูแฟคเจอริ่ง</v>
          </cell>
        </row>
        <row r="1413">
          <cell r="S1413" t="str">
            <v>ดันล้อปพิลโล่ (ประเทศไทย)</v>
          </cell>
        </row>
        <row r="1414">
          <cell r="S1414" t="str">
            <v>สลัมเบอร์แลนด์ (ประเทศไทย)</v>
          </cell>
        </row>
        <row r="1415">
          <cell r="S1415" t="str">
            <v>ธรรมสรณ์</v>
          </cell>
        </row>
        <row r="1416">
          <cell r="S1416" t="str">
            <v>เซรามิคอุตสาหกรรมไทย</v>
          </cell>
        </row>
        <row r="1417">
          <cell r="S1417" t="str">
            <v>เอส.บี.อุตสาหกรรมเครื่องเรือน</v>
          </cell>
        </row>
        <row r="1418">
          <cell r="S1418" t="str">
            <v>เครื่องนอนไทย</v>
          </cell>
        </row>
        <row r="1419">
          <cell r="S1419" t="str">
            <v>ตราเพชร</v>
          </cell>
        </row>
        <row r="1420">
          <cell r="S1420" t="str">
            <v>วี.ที.ซี. เอ็นเตอร์ไพรส์</v>
          </cell>
        </row>
        <row r="1421">
          <cell r="S1421" t="str">
            <v>ลีฟวิ่ง เซ็นเตอร์</v>
          </cell>
        </row>
        <row r="1422">
          <cell r="S1422" t="str">
            <v>เอ็มดีไอ โฮมโปรดักส์ อินดัสทรี้</v>
          </cell>
        </row>
        <row r="1423">
          <cell r="S1423" t="str">
            <v>เอ็ม.เอ็ม. โกลบอลเทรด</v>
          </cell>
        </row>
        <row r="1424">
          <cell r="S1424" t="str">
            <v>สตาร์มาร์ค</v>
          </cell>
        </row>
        <row r="1425">
          <cell r="S1425" t="str">
            <v>เครื่องนอนไทย</v>
          </cell>
        </row>
        <row r="1426">
          <cell r="S1426" t="str">
            <v>เอส.บี.อุตสาหกรรมเครื่องเรือน</v>
          </cell>
        </row>
        <row r="1427">
          <cell r="S1427" t="str">
            <v>ยัสปาล แอนด์ ซันส์</v>
          </cell>
        </row>
        <row r="1428">
          <cell r="S1428" t="str">
            <v>อรนลิน</v>
          </cell>
        </row>
        <row r="1429">
          <cell r="S1429" t="str">
            <v>ธรรมสรณ์</v>
          </cell>
        </row>
        <row r="1430">
          <cell r="S1430" t="str">
            <v>MIT-สารสมบัติ</v>
          </cell>
        </row>
        <row r="1431">
          <cell r="S1431" t="str">
            <v>MIT-สารสมบัติ</v>
          </cell>
        </row>
        <row r="1432">
          <cell r="S1432" t="str">
            <v>MIT-สารสมบัติ</v>
          </cell>
        </row>
        <row r="1433">
          <cell r="S1433" t="str">
            <v>MIT-กันยง</v>
          </cell>
        </row>
        <row r="1434">
          <cell r="S1434" t="str">
            <v>ธรรมสรณ์</v>
          </cell>
        </row>
        <row r="1435">
          <cell r="S1435" t="str">
            <v>อินเด็กซ์ ลิฟวิ่งมอลล์</v>
          </cell>
        </row>
        <row r="1436">
          <cell r="S1436" t="str">
            <v>เอส.บี.อุตสาหกรรมเครื่องเรือน</v>
          </cell>
        </row>
        <row r="1437">
          <cell r="S1437" t="str">
            <v>เอ็ม.เอ็ม. โกลบอลเทรด</v>
          </cell>
        </row>
        <row r="1438">
          <cell r="S1438" t="str">
            <v>อรนลิน</v>
          </cell>
        </row>
        <row r="1439">
          <cell r="S1439" t="str">
            <v>สลัมเบอร์แลนด์ (ประเทศไทย)</v>
          </cell>
        </row>
        <row r="1440">
          <cell r="S1440" t="str">
            <v>เอส.บี.อุตสาหกรรมเครื่องเรือน</v>
          </cell>
        </row>
        <row r="1441">
          <cell r="S1441" t="str">
            <v>สตาร์มาร์ค</v>
          </cell>
        </row>
        <row r="1442">
          <cell r="S1442" t="str">
            <v>เอส.บี.อุตสาหกรรมเครื่องเรือน</v>
          </cell>
        </row>
        <row r="1443">
          <cell r="S1443" t="str">
            <v>เอส.บี.อุตสาหกรรมเครื่องเรือน</v>
          </cell>
        </row>
        <row r="1444">
          <cell r="S1444" t="str">
            <v>เอส.บี.อุตสาหกรรมเครื่องเรือน</v>
          </cell>
        </row>
        <row r="1445">
          <cell r="S1445" t="str">
            <v>บาธรูมดีไซน์</v>
          </cell>
        </row>
        <row r="1446">
          <cell r="S1446" t="str">
            <v>เอส.บี.อุตสาหกรรมเครื่องเรือน</v>
          </cell>
        </row>
        <row r="1447">
          <cell r="S1447" t="str">
            <v>สุขภัณฑ์คริสตินา (ประเทศไทย)</v>
          </cell>
        </row>
        <row r="1448">
          <cell r="S1448" t="str">
            <v>สลัมเบอร์แลนด์ (ประเทศไทย)</v>
          </cell>
        </row>
        <row r="1449">
          <cell r="S1449" t="str">
            <v>ธรรมสรณ์</v>
          </cell>
        </row>
        <row r="1450">
          <cell r="S1450" t="str">
            <v>เอส.บี.อุตสาหกรรมเครื่องเรือน</v>
          </cell>
        </row>
        <row r="1451">
          <cell r="S1451" t="str">
            <v>ที่นอนดาร์ลิ่งขอนแก่น</v>
          </cell>
        </row>
        <row r="1452">
          <cell r="S1452" t="str">
            <v>ธรรมสรณ์</v>
          </cell>
        </row>
        <row r="1453">
          <cell r="S1453" t="str">
            <v>สตาร์มาร์ค</v>
          </cell>
        </row>
        <row r="1454">
          <cell r="S1454" t="str">
            <v>เอส.บี.อุตสาหกรรมเครื่องเรือน</v>
          </cell>
        </row>
        <row r="1455">
          <cell r="S1455" t="str">
            <v>เนเจอรา</v>
          </cell>
        </row>
        <row r="1456">
          <cell r="S1456" t="str">
            <v>เอส.บี.อุตสาหกรรมเครื่องเรือน</v>
          </cell>
        </row>
        <row r="1457">
          <cell r="S1457" t="str">
            <v>อรนลิน</v>
          </cell>
        </row>
        <row r="1458">
          <cell r="S1458" t="str">
            <v>เอส.บี.อุตสาหกรรมเครื่องเรือน</v>
          </cell>
        </row>
        <row r="1459">
          <cell r="S1459" t="str">
            <v>เอส.บี.อุตสาหกรรมเครื่องเรือน</v>
          </cell>
        </row>
        <row r="1460">
          <cell r="S1460" t="str">
            <v>แมส เฟอร์นิเจอร์ เซ็นเตอร์</v>
          </cell>
        </row>
        <row r="1461">
          <cell r="S1461" t="str">
            <v>ดันล้อปพิลโล่ (ประเทศไทย)</v>
          </cell>
        </row>
        <row r="1462">
          <cell r="S1462" t="str">
            <v>เอส.บี.อุตสาหกรรมเครื่องเรือน</v>
          </cell>
        </row>
        <row r="1463">
          <cell r="S1463" t="str">
            <v>สลัมเบอร์แลนด์ (ประเทศไทย)</v>
          </cell>
        </row>
        <row r="1464">
          <cell r="S1464" t="str">
            <v>ธรรมสรณ์</v>
          </cell>
        </row>
        <row r="1465">
          <cell r="S1465" t="str">
            <v>ธรรมสรณ์</v>
          </cell>
        </row>
        <row r="1466">
          <cell r="S1466" t="str">
            <v>เครื่องนอนไทย</v>
          </cell>
        </row>
        <row r="1467">
          <cell r="S1467" t="str">
            <v>มาซูม่า(ประเทศไทย)</v>
          </cell>
        </row>
        <row r="1468">
          <cell r="S1468" t="str">
            <v>เอส.บี.อุตสาหกรรมเครื่องเรือน</v>
          </cell>
        </row>
        <row r="1469">
          <cell r="S1469" t="str">
            <v>ชาวเวอร์คิง แมนูแฟคเจอริ่ง</v>
          </cell>
        </row>
        <row r="1470">
          <cell r="S1470" t="str">
            <v>สลัมเบอร์แลนด์ (ประเทศไทย)</v>
          </cell>
        </row>
        <row r="1471">
          <cell r="S1471" t="str">
            <v>เอส.บี.อุตสาหกรรมเครื่องเรือน</v>
          </cell>
        </row>
        <row r="1472">
          <cell r="S1472" t="str">
            <v>เอส.บี.อุตสาหกรรมเครื่องเรือน</v>
          </cell>
        </row>
        <row r="1473">
          <cell r="S1473" t="str">
            <v>เอส.บี.อุตสาหกรรมเครื่องเรือน</v>
          </cell>
        </row>
        <row r="1474">
          <cell r="S1474" t="str">
            <v>เอส.บี.อุตสาหกรรมเครื่องเรือน</v>
          </cell>
        </row>
        <row r="1475">
          <cell r="S1475" t="str">
            <v>อินเด็กซ์ ลิฟวิ่งมอลล์</v>
          </cell>
        </row>
        <row r="1476">
          <cell r="S1476" t="str">
            <v>ธรรมสรณ์</v>
          </cell>
        </row>
        <row r="1477">
          <cell r="S1477" t="str">
            <v>ฟิลเตอร์ มาร์ท</v>
          </cell>
        </row>
        <row r="1478">
          <cell r="S1478" t="str">
            <v>อรนลิน</v>
          </cell>
        </row>
        <row r="1479">
          <cell r="S1479" t="str">
            <v>เอส.บี.อุตสาหกรรมเครื่องเรือน</v>
          </cell>
        </row>
        <row r="1480">
          <cell r="S1480" t="str">
            <v>ฟิลเตอร์ มาร์ท</v>
          </cell>
        </row>
        <row r="1481">
          <cell r="S1481" t="str">
            <v>ที่นอนดาร์ลิ่งขอนแก่น</v>
          </cell>
        </row>
        <row r="1482">
          <cell r="S1482" t="str">
            <v>อรนลิน</v>
          </cell>
        </row>
        <row r="1483">
          <cell r="S1483" t="str">
            <v>สุขภัณฑ์คริสตินา (ประเทศไทย)</v>
          </cell>
        </row>
        <row r="1484">
          <cell r="S1484" t="str">
            <v>เอส.บี.อุตสาหกรรมเครื่องเรือน</v>
          </cell>
        </row>
        <row r="1485">
          <cell r="S1485" t="str">
            <v>เอส.บี.อุตสาหกรรมเครื่องเรือน</v>
          </cell>
        </row>
        <row r="1486">
          <cell r="S1486" t="str">
            <v>ธรรมสรณ์</v>
          </cell>
        </row>
        <row r="1487">
          <cell r="S1487" t="str">
            <v>เอส.บี.อุตสาหกรรมเครื่องเรือน</v>
          </cell>
        </row>
        <row r="1488">
          <cell r="S1488" t="str">
            <v>เอส.บี.อุตสาหกรรมเครื่องเรือน</v>
          </cell>
        </row>
        <row r="1489">
          <cell r="S1489" t="str">
            <v>คามาร์ซิโอ(ไทย)</v>
          </cell>
        </row>
        <row r="1490">
          <cell r="S1490" t="str">
            <v>เอส.บี.อุตสาหกรรมเครื่องเรือน</v>
          </cell>
        </row>
        <row r="1491">
          <cell r="S1491" t="str">
            <v>ยัสปาล แอนด์ ซันส์</v>
          </cell>
        </row>
        <row r="1492">
          <cell r="S1492" t="str">
            <v>เอส.บี.อุตสาหกรรมเครื่องเรือน</v>
          </cell>
        </row>
        <row r="1493">
          <cell r="S1493" t="str">
            <v>ธรรมสรณ์</v>
          </cell>
        </row>
        <row r="1494">
          <cell r="S1494" t="str">
            <v>ที่นอนดาร์ลิ่งขอนแก่น</v>
          </cell>
        </row>
        <row r="1495">
          <cell r="S1495" t="str">
            <v>เอส.บี.อุตสาหกรรมเครื่องเรือน</v>
          </cell>
        </row>
        <row r="1496">
          <cell r="S1496" t="str">
            <v>สลัมเบอร์แลนด์ (ประเทศไทย)</v>
          </cell>
        </row>
        <row r="1497">
          <cell r="S1497" t="str">
            <v>อินเด็กซ์ ลิฟวิ่งมอลล์</v>
          </cell>
        </row>
        <row r="1498">
          <cell r="S1498" t="str">
            <v>มาซูม่า(ประเทศไทย)</v>
          </cell>
        </row>
        <row r="1499">
          <cell r="S1499" t="str">
            <v>MIT-กันยง</v>
          </cell>
        </row>
        <row r="1500">
          <cell r="S1500" t="str">
            <v>MIT-สารสมบัติ</v>
          </cell>
        </row>
        <row r="1501">
          <cell r="S1501" t="str">
            <v>MIT-กันยง</v>
          </cell>
        </row>
        <row r="1502">
          <cell r="S1502" t="str">
            <v>ดันล้อปพิลโล่ (ประเทศไทย)</v>
          </cell>
        </row>
        <row r="1503">
          <cell r="S1503" t="str">
            <v>MIT-สารสมบัติ</v>
          </cell>
        </row>
        <row r="1504">
          <cell r="S1504" t="str">
            <v>อรนลิน</v>
          </cell>
        </row>
        <row r="1505">
          <cell r="S1505" t="str">
            <v>แสงทองเฮาส์ซิ่ง โปรดักส์</v>
          </cell>
        </row>
        <row r="1506">
          <cell r="S1506" t="str">
            <v>ยัสปาล แอนด์ ซันส์</v>
          </cell>
        </row>
        <row r="1507">
          <cell r="S1507" t="str">
            <v>อรนลิน</v>
          </cell>
        </row>
        <row r="1508">
          <cell r="S1508" t="str">
            <v>สลัมเบอร์แลนด์ (ประเทศไทย)</v>
          </cell>
        </row>
        <row r="1509">
          <cell r="S1509" t="str">
            <v>แอโรว์เบดดิ้ง</v>
          </cell>
        </row>
        <row r="1510">
          <cell r="S1510" t="str">
            <v>อรนลิน</v>
          </cell>
        </row>
        <row r="1511">
          <cell r="S1511" t="str">
            <v>อรนลิน</v>
          </cell>
        </row>
        <row r="1512">
          <cell r="S1512" t="str">
            <v>MIT-สารสมบัติ</v>
          </cell>
        </row>
        <row r="1513">
          <cell r="S1513" t="str">
            <v>ธรรมสรณ์</v>
          </cell>
        </row>
        <row r="1514">
          <cell r="S1514" t="str">
            <v>ระฆังทอง พลาสติก</v>
          </cell>
        </row>
        <row r="1515">
          <cell r="S1515" t="str">
            <v>อรนลิน</v>
          </cell>
        </row>
        <row r="1516">
          <cell r="S1516" t="str">
            <v>ที่นอนดาร์ลิ่งขอนแก่น</v>
          </cell>
        </row>
        <row r="1517">
          <cell r="S1517" t="str">
            <v>เนเจอรา</v>
          </cell>
        </row>
        <row r="1518">
          <cell r="S1518" t="str">
            <v>สลัมเบอร์แลนด์ (ประเทศไทย)</v>
          </cell>
        </row>
        <row r="1519">
          <cell r="S1519" t="str">
            <v>ตราเพชร</v>
          </cell>
        </row>
        <row r="1520">
          <cell r="S1520" t="str">
            <v>ดันล้อปพิลโล่ (ประเทศไทย)</v>
          </cell>
        </row>
        <row r="1521">
          <cell r="S1521" t="str">
            <v>สลัมเบอร์แลนด์ (ประเทศไทย)</v>
          </cell>
        </row>
        <row r="1522">
          <cell r="S1522" t="str">
            <v>สลัมเบอร์แลนด์ (ประเทศไทย)</v>
          </cell>
        </row>
        <row r="1523">
          <cell r="S1523" t="str">
            <v>สลัมเบอร์แลนด์ (ประเทศไทย)</v>
          </cell>
        </row>
        <row r="1524">
          <cell r="S1524" t="str">
            <v>สลัมเบอร์แลนด์ (ประเทศไทย)</v>
          </cell>
        </row>
        <row r="1525">
          <cell r="S1525" t="str">
            <v>เอ็ม.เอ็ม. โกลบอลเทรด</v>
          </cell>
        </row>
        <row r="1526">
          <cell r="S1526" t="str">
            <v>MIT-สารสมบัติ</v>
          </cell>
        </row>
        <row r="1527">
          <cell r="S1527" t="str">
            <v>สตาร์มาร์ค</v>
          </cell>
        </row>
        <row r="1528">
          <cell r="S1528" t="str">
            <v>อรนลิน</v>
          </cell>
        </row>
        <row r="1529">
          <cell r="S1529" t="str">
            <v>เอ็มดีไอ โฮมโปรดักส์ อินดัสทรี้</v>
          </cell>
        </row>
        <row r="1530">
          <cell r="S1530" t="str">
            <v>สุขภัณฑ์คริสตินา (ประเทศไทย)</v>
          </cell>
        </row>
        <row r="1531">
          <cell r="S1531" t="str">
            <v>MIT-กันยง</v>
          </cell>
        </row>
        <row r="1532">
          <cell r="S1532" t="str">
            <v>สลัมเบอร์แลนด์ (ประเทศไทย)</v>
          </cell>
        </row>
        <row r="1533">
          <cell r="S1533" t="str">
            <v>ตราเพชร</v>
          </cell>
        </row>
        <row r="1534">
          <cell r="S1534" t="str">
            <v>แมส เฟอร์นิเจอร์ เซ็นเตอร์</v>
          </cell>
        </row>
        <row r="1535">
          <cell r="S1535" t="str">
            <v>ชาวเวอร์คิง แมนูแฟคเจอริ่ง</v>
          </cell>
        </row>
        <row r="1536">
          <cell r="S1536" t="str">
            <v>แอโรว์เบดดิ้ง</v>
          </cell>
        </row>
        <row r="1537">
          <cell r="S1537" t="str">
            <v>สลัมเบอร์แลนด์ (ประเทศไทย)</v>
          </cell>
        </row>
        <row r="1538">
          <cell r="S1538" t="str">
            <v>อรนลิน</v>
          </cell>
        </row>
        <row r="1539">
          <cell r="S1539" t="str">
            <v>สลัมเบอร์แลนด์ (ประเทศไทย)</v>
          </cell>
        </row>
        <row r="1540">
          <cell r="S1540" t="str">
            <v>ดันล้อปพิลโล่ (ประเทศไทย)</v>
          </cell>
        </row>
        <row r="1541">
          <cell r="S1541" t="str">
            <v>แมส เฟอร์นิเจอร์ เซ็นเตอร์</v>
          </cell>
        </row>
        <row r="1542">
          <cell r="S1542" t="str">
            <v>แมส เฟอร์นิเจอร์ เซ็นเตอร์</v>
          </cell>
        </row>
        <row r="1543">
          <cell r="S1543" t="str">
            <v>แมส เฟอร์นิเจอร์ เซ็นเตอร์</v>
          </cell>
        </row>
        <row r="1544">
          <cell r="S1544" t="str">
            <v>เอ็ม.เอ็ม. โกลบอลเทรด</v>
          </cell>
        </row>
        <row r="1545">
          <cell r="S1545" t="str">
            <v>อรนลิน</v>
          </cell>
        </row>
        <row r="1546">
          <cell r="S1546" t="str">
            <v>มาซูม่า(ประเทศไทย)</v>
          </cell>
        </row>
        <row r="1547">
          <cell r="S1547" t="str">
            <v>สลัมเบอร์แลนด์ (ประเทศไทย)</v>
          </cell>
        </row>
        <row r="1548">
          <cell r="S1548" t="str">
            <v>แอโรว์เบดดิ้ง</v>
          </cell>
        </row>
        <row r="1549">
          <cell r="S1549" t="str">
            <v>แอโรว์เบดดิ้ง</v>
          </cell>
        </row>
        <row r="1550">
          <cell r="S1550" t="str">
            <v>MIT-สารสมบัติ</v>
          </cell>
        </row>
        <row r="1551">
          <cell r="S1551" t="str">
            <v>MIT-สารสมบัติ</v>
          </cell>
        </row>
        <row r="1552">
          <cell r="S1552" t="str">
            <v>MIT-สารสมบัติ</v>
          </cell>
        </row>
        <row r="1553">
          <cell r="S1553" t="str">
            <v>MIT-สารสมบัติ</v>
          </cell>
        </row>
        <row r="1554">
          <cell r="S1554" t="str">
            <v>MIT-สารสมบัติ</v>
          </cell>
        </row>
        <row r="2411">
          <cell r="S2411" t="str">
            <v>มหาจักรดีเวลอปเมนท์</v>
          </cell>
        </row>
        <row r="2412">
          <cell r="S2412" t="str">
            <v>ทิพย์ธนาพร</v>
          </cell>
        </row>
        <row r="2413">
          <cell r="S2413" t="str">
            <v>ลีฟวิ่ง เซ็นเตอร์</v>
          </cell>
        </row>
        <row r="2414">
          <cell r="S2414" t="str">
            <v>เพอร์ลาเทรดดิ้ง</v>
          </cell>
        </row>
        <row r="2415">
          <cell r="S2415" t="str">
            <v>เพอร์ลาเทรดดิ้ง</v>
          </cell>
        </row>
        <row r="2416">
          <cell r="S2416" t="str">
            <v>อัสซ่า อะบลอย(ประเทศไทย)</v>
          </cell>
        </row>
        <row r="2417">
          <cell r="S2417" t="str">
            <v>แสงทองผ้าใบ กันสาด</v>
          </cell>
        </row>
        <row r="2418">
          <cell r="S2418" t="str">
            <v>เอส.บี.อุตสาหกรรมเครื่องเรือน</v>
          </cell>
        </row>
        <row r="2419">
          <cell r="S2419" t="str">
            <v>อรนลิน</v>
          </cell>
        </row>
        <row r="2420">
          <cell r="S2420" t="str">
            <v>โอ.ที.พี.เทรดดิ้ง(1995)</v>
          </cell>
        </row>
        <row r="2421">
          <cell r="S2421" t="str">
            <v>ดันล้อปพิลโล่ (ประเทศไทย)</v>
          </cell>
        </row>
        <row r="2422">
          <cell r="S2422" t="str">
            <v>เพอร์ลาเทรดดิ้ง</v>
          </cell>
        </row>
        <row r="2423">
          <cell r="S2423" t="str">
            <v>ฮอฟเฟ็น เอเซีย</v>
          </cell>
        </row>
        <row r="2424">
          <cell r="S2424" t="str">
            <v>ฮอฟเฟ็น เอเซีย</v>
          </cell>
        </row>
        <row r="2425">
          <cell r="S2425" t="str">
            <v>อรนลิน</v>
          </cell>
        </row>
        <row r="2426">
          <cell r="S2426" t="str">
            <v>สตาร์มาร์ค</v>
          </cell>
        </row>
        <row r="2427">
          <cell r="S2427" t="str">
            <v>สุขภัณฑ์คริสตินา (ประเทศไทย)</v>
          </cell>
        </row>
        <row r="2428">
          <cell r="S2428" t="str">
            <v>สลัมเบอร์แลนด์ (ประเทศไทย)</v>
          </cell>
        </row>
        <row r="2429">
          <cell r="S2429" t="str">
            <v>อรนลิน</v>
          </cell>
        </row>
        <row r="2430">
          <cell r="S2430" t="str">
            <v>สลัมเบอร์แลนด์ (ประเทศไทย)</v>
          </cell>
        </row>
        <row r="2431">
          <cell r="S2431" t="str">
            <v>สลัมเบอร์แลนด์ (ประเทศไทย)</v>
          </cell>
        </row>
        <row r="2432">
          <cell r="S2432" t="str">
            <v>ตราเพชร</v>
          </cell>
        </row>
        <row r="2433">
          <cell r="S2433" t="str">
            <v>เอ็มดีไอ โฮมโปรดักส์ อินดัสทรี้</v>
          </cell>
        </row>
        <row r="2434">
          <cell r="S2434" t="str">
            <v>เครื่องนอนไทย</v>
          </cell>
        </row>
        <row r="2435">
          <cell r="S2435" t="str">
            <v>ลัคกี้เวิลด์กรุ๊ป</v>
          </cell>
        </row>
        <row r="2436">
          <cell r="S2436" t="str">
            <v>มหาจักรดีเวลอปเมนท์</v>
          </cell>
        </row>
        <row r="2437">
          <cell r="S2437" t="str">
            <v>สลัมเบอร์แลนด์ (ประเทศไทย)</v>
          </cell>
        </row>
        <row r="2438">
          <cell r="S2438" t="str">
            <v>เพอร์ลาเทรดดิ้ง</v>
          </cell>
        </row>
        <row r="2439">
          <cell r="S2439" t="str">
            <v>เอส.บี.อุตสาหกรรมเครื่องเรือน</v>
          </cell>
        </row>
        <row r="2440">
          <cell r="S2440" t="str">
            <v>เอส.บี.อุตสาหกรรมเครื่องเรือน</v>
          </cell>
        </row>
        <row r="2441">
          <cell r="S2441" t="str">
            <v>สตาร์มาร์ค</v>
          </cell>
        </row>
        <row r="2442">
          <cell r="S2442" t="str">
            <v>ธรรมสรณ์</v>
          </cell>
        </row>
        <row r="2443">
          <cell r="S2443" t="str">
            <v>เอส.บี.อุตสาหกรรมเครื่องเรือน</v>
          </cell>
        </row>
        <row r="2444">
          <cell r="S2444" t="str">
            <v>เอส.บี.อุตสาหกรรมเครื่องเรือน</v>
          </cell>
        </row>
        <row r="2445">
          <cell r="S2445" t="str">
            <v>สลัมเบอร์แลนด์ (ประเทศไทย)</v>
          </cell>
        </row>
        <row r="2446">
          <cell r="S2446" t="str">
            <v>ฮอฟเฟ็น เอเซีย</v>
          </cell>
        </row>
        <row r="2447">
          <cell r="S2447" t="str">
            <v>ดันล้อปพิลโล่ (ประเทศไทย)</v>
          </cell>
        </row>
        <row r="2448">
          <cell r="S2448" t="str">
            <v>ฮอฟเฟ็น เอเซีย</v>
          </cell>
        </row>
        <row r="2449">
          <cell r="S2449" t="str">
            <v>เอ็มดีไอ โฮมโปรดักส์ อินดัสทรี้</v>
          </cell>
        </row>
        <row r="2450">
          <cell r="S2450" t="str">
            <v>MIT-สารสมบัติ</v>
          </cell>
        </row>
        <row r="2451">
          <cell r="S2451" t="str">
            <v>เอ็มดีไอ โฮมโปรดักส์ อินดัสทรี้</v>
          </cell>
        </row>
        <row r="2452">
          <cell r="S2452" t="str">
            <v>แมส เฟอร์นิเจอร์ เซ็นเตอร์</v>
          </cell>
        </row>
        <row r="2453">
          <cell r="S2453" t="str">
            <v>แสงทองเฮาส์ซิ่ง โปรดักส์</v>
          </cell>
        </row>
        <row r="2454">
          <cell r="S2454" t="str">
            <v>สลัมเบอร์แลนด์ (ประเทศไทย)</v>
          </cell>
        </row>
        <row r="2455">
          <cell r="S2455" t="str">
            <v>ลัคกี้เวิลด์กรุ๊ป</v>
          </cell>
        </row>
        <row r="2456">
          <cell r="S2456" t="str">
            <v>ที่นอนดาร์ลิ่งขอนแก่น</v>
          </cell>
        </row>
        <row r="2457">
          <cell r="S2457" t="str">
            <v>แมส เฟอร์นิเจอร์ เซ็นเตอร์</v>
          </cell>
        </row>
        <row r="2458">
          <cell r="S2458" t="str">
            <v>ที่นอนดาร์ลิ่งขอนแก่น</v>
          </cell>
        </row>
        <row r="2459">
          <cell r="S2459" t="str">
            <v>ยัสปาล แอนด์ ซันส์</v>
          </cell>
        </row>
        <row r="2460">
          <cell r="S2460" t="str">
            <v>สตาร์มาร์ค</v>
          </cell>
        </row>
        <row r="2461">
          <cell r="S2461" t="str">
            <v>ตราเพชร</v>
          </cell>
        </row>
        <row r="2462">
          <cell r="S2462" t="str">
            <v>อรนลิน</v>
          </cell>
        </row>
        <row r="2463">
          <cell r="S2463" t="str">
            <v>เอส.บี.อุตสาหกรรมเครื่องเรือน</v>
          </cell>
        </row>
        <row r="2464">
          <cell r="S2464" t="str">
            <v>มาซูม่า(ประเทศไทย)</v>
          </cell>
        </row>
        <row r="2465">
          <cell r="S2465" t="str">
            <v>อรนลิน</v>
          </cell>
        </row>
        <row r="2466">
          <cell r="S2466" t="str">
            <v>ฟิลเตอร์ มาร์ท</v>
          </cell>
        </row>
        <row r="2467">
          <cell r="S2467" t="str">
            <v>เอส.บี.อุตสาหกรรมเครื่องเรือน</v>
          </cell>
        </row>
        <row r="2468">
          <cell r="S2468" t="str">
            <v>ตราเพชร</v>
          </cell>
        </row>
        <row r="2469">
          <cell r="S2469" t="str">
            <v>แอโรว์เบดดิ้ง</v>
          </cell>
        </row>
        <row r="2470">
          <cell r="S2470" t="str">
            <v>อรนลิน</v>
          </cell>
        </row>
        <row r="2471">
          <cell r="S2471" t="str">
            <v>อรนลิน</v>
          </cell>
        </row>
        <row r="2472">
          <cell r="S2472" t="str">
            <v>ฮอฟเฟ็น เอเซีย</v>
          </cell>
        </row>
        <row r="2473">
          <cell r="S2473" t="str">
            <v>อรนลิน</v>
          </cell>
        </row>
        <row r="2474">
          <cell r="S2474" t="str">
            <v>อินเด็กซ์ ลิฟวิ่งมอลล์</v>
          </cell>
        </row>
        <row r="2475">
          <cell r="S2475" t="str">
            <v>ฮอฟเฟ็น เอเซีย</v>
          </cell>
        </row>
        <row r="2476">
          <cell r="S2476" t="str">
            <v>ฟิลเตอร์ มาร์ท</v>
          </cell>
        </row>
        <row r="2477">
          <cell r="S2477" t="str">
            <v>สลัมเบอร์แลนด์ (ประเทศไทย)</v>
          </cell>
        </row>
        <row r="2478">
          <cell r="S2478" t="str">
            <v>ที่นอนดาร์ลิ่งขอนแก่น</v>
          </cell>
        </row>
        <row r="2479">
          <cell r="S2479" t="str">
            <v>สตาร์มาร์ค</v>
          </cell>
        </row>
        <row r="2480">
          <cell r="S2480" t="str">
            <v>สลัมเบอร์แลนด์ (ประเทศไทย)</v>
          </cell>
        </row>
        <row r="2481">
          <cell r="S2481" t="str">
            <v>ดันล้อปพิลโล่ (ประเทศไทย)</v>
          </cell>
        </row>
        <row r="2482">
          <cell r="S2482" t="str">
            <v>อรนลิน</v>
          </cell>
        </row>
        <row r="2483">
          <cell r="S2483" t="str">
            <v>ฮอฟเฟ็น เอเซีย</v>
          </cell>
        </row>
        <row r="2484">
          <cell r="S2484" t="str">
            <v>ที่นอนดาร์ลิ่งขอนแก่น</v>
          </cell>
        </row>
        <row r="2485">
          <cell r="S2485" t="str">
            <v>ดันล้อปพิลโล่ (ประเทศไทย)</v>
          </cell>
        </row>
        <row r="2486">
          <cell r="S2486" t="str">
            <v>ยัสปาล แอนด์ ซันส์</v>
          </cell>
        </row>
        <row r="2487">
          <cell r="S2487" t="str">
            <v>ยัสปาล แอนด์ ซันส์</v>
          </cell>
        </row>
        <row r="2488">
          <cell r="S2488" t="str">
            <v>ตราเพชร</v>
          </cell>
        </row>
        <row r="2489">
          <cell r="S2489" t="str">
            <v>สลัมเบอร์แลนด์ (ประเทศไทย)</v>
          </cell>
        </row>
        <row r="2490">
          <cell r="S2490" t="str">
            <v>ยัสปาล แอนด์ ซันส์</v>
          </cell>
        </row>
        <row r="2491">
          <cell r="S2491" t="str">
            <v>ดันล้อปพิลโล่ (ประเทศไทย)</v>
          </cell>
        </row>
        <row r="2492">
          <cell r="S2492" t="str">
            <v>ธรรมสรณ์</v>
          </cell>
        </row>
        <row r="2493">
          <cell r="S2493" t="str">
            <v>ดันล้อปพิลโล่ (ประเทศไทย)</v>
          </cell>
        </row>
        <row r="2494">
          <cell r="S2494" t="str">
            <v>อีสต์โคสท์ อุตสาหกรรม</v>
          </cell>
        </row>
        <row r="2495">
          <cell r="S2495" t="str">
            <v>ฟูจิก้า อิเลคทริค (ประเทศไทย)</v>
          </cell>
        </row>
        <row r="2496">
          <cell r="S2496" t="str">
            <v>ธรรมสรณ์</v>
          </cell>
        </row>
        <row r="2497">
          <cell r="S2497" t="str">
            <v>ที่นอนดาร์ลิ่งขอนแก่น</v>
          </cell>
        </row>
        <row r="2498">
          <cell r="S2498" t="str">
            <v>ที่นอนดาร์ลิ่งขอนแก่น</v>
          </cell>
        </row>
        <row r="2499">
          <cell r="S2499" t="str">
            <v>เนเจอรา</v>
          </cell>
        </row>
        <row r="2500">
          <cell r="S2500" t="str">
            <v>บางกอก เดคคอร์พลาส</v>
          </cell>
        </row>
        <row r="2501">
          <cell r="S2501" t="str">
            <v>อินเด็กซ์ ลิฟวิ่งมอลล์</v>
          </cell>
        </row>
        <row r="2502">
          <cell r="S2502" t="str">
            <v>สลัมเบอร์แลนด์ (ประเทศไทย)</v>
          </cell>
        </row>
        <row r="2503">
          <cell r="S2503" t="str">
            <v>สลัมเบอร์แลนด์ (ประเทศไทย)</v>
          </cell>
        </row>
        <row r="2504">
          <cell r="S2504" t="str">
            <v>บาธรูมดีไซน์</v>
          </cell>
        </row>
        <row r="2505">
          <cell r="S2505" t="str">
            <v>แมส เฟอร์นิเจอร์ เซ็นเตอร์</v>
          </cell>
        </row>
        <row r="2506">
          <cell r="S2506" t="str">
            <v>แอโรว์เบดดิ้ง</v>
          </cell>
        </row>
        <row r="2507">
          <cell r="S2507" t="str">
            <v>แสงทองเฮาส์ซิ่ง โปรดักส์</v>
          </cell>
        </row>
        <row r="2508">
          <cell r="S2508" t="str">
            <v>อรนลิน</v>
          </cell>
        </row>
        <row r="2509">
          <cell r="S2509" t="str">
            <v>โอเวอร์ซีอลูมินั่ม</v>
          </cell>
        </row>
        <row r="2510">
          <cell r="S2510" t="str">
            <v>สลัมเบอร์แลนด์ (ประเทศไทย)</v>
          </cell>
        </row>
        <row r="2511">
          <cell r="S2511" t="str">
            <v>แมส เฟอร์นิเจอร์ เซ็นเตอร์</v>
          </cell>
        </row>
        <row r="2512">
          <cell r="S2512" t="str">
            <v>บาธรูมดีไซน์</v>
          </cell>
        </row>
        <row r="2513">
          <cell r="S2513" t="str">
            <v>เครื่องนอนไทย</v>
          </cell>
        </row>
        <row r="2514">
          <cell r="S2514" t="str">
            <v>อีสต์โคสท์ อุตสาหกรรม</v>
          </cell>
        </row>
        <row r="2515">
          <cell r="S2515" t="str">
            <v>ลีโอวูด อินเตอร์เทรด</v>
          </cell>
        </row>
        <row r="2516">
          <cell r="S2516" t="str">
            <v>เนเจอรา</v>
          </cell>
        </row>
        <row r="2517">
          <cell r="S2517" t="str">
            <v>บาธรูมดีไซน์</v>
          </cell>
        </row>
        <row r="2518">
          <cell r="S2518" t="str">
            <v>เครื่องนอนไทย</v>
          </cell>
        </row>
        <row r="2519">
          <cell r="S2519" t="str">
            <v>ฮอฟเฟ็น เอเซีย</v>
          </cell>
        </row>
        <row r="2520">
          <cell r="S2520" t="str">
            <v>สลัมเบอร์แลนด์ (ประเทศไทย)</v>
          </cell>
        </row>
        <row r="2521">
          <cell r="S2521" t="str">
            <v>เวนทรี่ (ประเทศไทย)</v>
          </cell>
        </row>
        <row r="2522">
          <cell r="S2522" t="str">
            <v>วี.ที.ซี. เอ็นเตอร์ไพรส์</v>
          </cell>
        </row>
        <row r="2523">
          <cell r="S2523" t="str">
            <v>ธรรมสรณ์</v>
          </cell>
        </row>
        <row r="2524">
          <cell r="S2524" t="str">
            <v>ธรรมสรณ์</v>
          </cell>
        </row>
        <row r="2525">
          <cell r="S2525" t="str">
            <v>สตาร์มาร์ค</v>
          </cell>
        </row>
        <row r="2526">
          <cell r="S2526" t="str">
            <v>ฟูจิก้า อิเลคทริค (ประเทศไทย)</v>
          </cell>
        </row>
        <row r="2527">
          <cell r="S2527" t="str">
            <v>สตาร์มาร์ค</v>
          </cell>
        </row>
        <row r="2528">
          <cell r="S2528" t="str">
            <v>สตาร์มาร์ค</v>
          </cell>
        </row>
        <row r="2529">
          <cell r="S2529" t="str">
            <v>แอล อี ฮวด</v>
          </cell>
        </row>
        <row r="2530">
          <cell r="S2530" t="str">
            <v>สตาร์มาร์ค</v>
          </cell>
        </row>
        <row r="2531">
          <cell r="S2531" t="str">
            <v>บาธรูมดีไซน์</v>
          </cell>
        </row>
        <row r="2532">
          <cell r="S2532" t="str">
            <v>ยัสปาล แอนด์ ซันส์</v>
          </cell>
        </row>
        <row r="2533">
          <cell r="S2533" t="str">
            <v>เอส.บี.อุตสาหกรรมเครื่องเรือน</v>
          </cell>
        </row>
        <row r="2534">
          <cell r="S2534" t="str">
            <v>แอโรว์เบดดิ้ง</v>
          </cell>
        </row>
        <row r="2535">
          <cell r="S2535" t="str">
            <v>อรนลิน</v>
          </cell>
        </row>
        <row r="2536">
          <cell r="S2536" t="str">
            <v>ที่นอนดาร์ลิ่งขอนแก่น</v>
          </cell>
        </row>
        <row r="2537">
          <cell r="S2537" t="str">
            <v>ฮอฟเฟ็น เอเซีย</v>
          </cell>
        </row>
        <row r="2538">
          <cell r="S2538" t="str">
            <v>โตโยโบ เอสทีซี (ประเทศไทย)</v>
          </cell>
        </row>
        <row r="2539">
          <cell r="S2539" t="str">
            <v>เอส.บี.อุตสาหกรรมเครื่องเรือน</v>
          </cell>
        </row>
        <row r="2540">
          <cell r="S2540" t="str">
            <v>อรนลิน</v>
          </cell>
        </row>
        <row r="2541">
          <cell r="S2541" t="str">
            <v>ดันล้อปพิลโล่ (ประเทศไทย)</v>
          </cell>
        </row>
        <row r="2542">
          <cell r="S2542" t="str">
            <v>ดันล้อปพิลโล่ (ประเทศไทย)</v>
          </cell>
        </row>
        <row r="2543">
          <cell r="S2543" t="str">
            <v>ดันล้อปพิลโล่ (ประเทศไทย)</v>
          </cell>
        </row>
        <row r="2544">
          <cell r="S2544" t="str">
            <v>ดันล้อปพิลโล่ (ประเทศไทย)</v>
          </cell>
        </row>
        <row r="2545">
          <cell r="S2545" t="str">
            <v>MIT-สารสมบัติ</v>
          </cell>
        </row>
        <row r="2546">
          <cell r="S2546" t="str">
            <v>MIT-สารสมบัติ</v>
          </cell>
        </row>
        <row r="2547">
          <cell r="S2547" t="str">
            <v>สลัมเบอร์แลนด์ (ประเทศไทย)</v>
          </cell>
        </row>
        <row r="2548">
          <cell r="S2548" t="str">
            <v>เอส.บี.อุตสาหกรรมเครื่องเรือน</v>
          </cell>
        </row>
        <row r="2549">
          <cell r="S2549" t="str">
            <v>เครื่องนอนไทย</v>
          </cell>
        </row>
        <row r="2550">
          <cell r="S2550" t="str">
            <v>คิงสตาร์ เฟอร์นิเจอร์</v>
          </cell>
        </row>
        <row r="2551">
          <cell r="S2551" t="str">
            <v>ธรรมสรณ์</v>
          </cell>
        </row>
        <row r="2552">
          <cell r="S2552" t="str">
            <v>สลัมเบอร์แลนด์ (ประเทศไทย)</v>
          </cell>
        </row>
        <row r="2553">
          <cell r="S2553" t="str">
            <v>โตโยโบ เอสทีซี (ประเทศไทย)</v>
          </cell>
        </row>
        <row r="2554">
          <cell r="S2554" t="str">
            <v>ธรรมสรณ์</v>
          </cell>
        </row>
        <row r="2555">
          <cell r="S2555" t="str">
            <v>สลัมเบอร์แลนด์ (ประเทศไทย)</v>
          </cell>
        </row>
        <row r="2556">
          <cell r="S2556" t="str">
            <v>เครื่องนอนไทย</v>
          </cell>
        </row>
        <row r="2557">
          <cell r="S2557" t="str">
            <v>ที่นอนดาร์ลิ่งขอนแก่น</v>
          </cell>
        </row>
        <row r="2558">
          <cell r="S2558" t="str">
            <v>MIT-สารสมบัติ</v>
          </cell>
        </row>
        <row r="2559">
          <cell r="S2559" t="str">
            <v>สลัมเบอร์แลนด์ (ประเทศไทย)</v>
          </cell>
        </row>
        <row r="2560">
          <cell r="S2560" t="str">
            <v>สลัมเบอร์แลนด์ (ประเทศไทย)</v>
          </cell>
        </row>
        <row r="2561">
          <cell r="S2561" t="str">
            <v>เอส.บี.อุตสาหกรรมเครื่องเรือน</v>
          </cell>
        </row>
        <row r="2562">
          <cell r="S2562" t="str">
            <v>MIT-สารสมบัติ</v>
          </cell>
        </row>
        <row r="2563">
          <cell r="S2563" t="str">
            <v>MIT-สารสมบัติ</v>
          </cell>
        </row>
        <row r="2564">
          <cell r="S2564" t="str">
            <v>MIT-กันยง</v>
          </cell>
        </row>
        <row r="2565">
          <cell r="S2565" t="str">
            <v>สลัมเบอร์แลนด์ (ประเทศไทย)</v>
          </cell>
        </row>
        <row r="2566">
          <cell r="S2566" t="str">
            <v>สลัมเบอร์แลนด์ (ประเทศไทย)</v>
          </cell>
        </row>
        <row r="2567">
          <cell r="S2567" t="str">
            <v>เอส.บี.อุตสาหกรรมเครื่องเรือน</v>
          </cell>
        </row>
        <row r="2568">
          <cell r="S2568" t="str">
            <v>เอส.บี.อุตสาหกรรมเครื่องเรือน</v>
          </cell>
        </row>
        <row r="2569">
          <cell r="S2569" t="str">
            <v>ดันล้อปพิลโล่ (ประเทศไทย)</v>
          </cell>
        </row>
        <row r="2570">
          <cell r="S2570" t="str">
            <v>สลัมเบอร์แลนด์ (ประเทศไทย)</v>
          </cell>
        </row>
        <row r="2571">
          <cell r="S2571" t="str">
            <v>สลัมเบอร์แลนด์ (ประเทศไทย)</v>
          </cell>
        </row>
        <row r="2572">
          <cell r="S2572" t="str">
            <v>สลัมเบอร์แลนด์ (ประเทศไทย)</v>
          </cell>
        </row>
        <row r="2573">
          <cell r="S2573" t="str">
            <v>คามาร์ซิโอ(ไทย)</v>
          </cell>
        </row>
        <row r="2574">
          <cell r="S2574" t="str">
            <v>แอโรว์เบดดิ้ง</v>
          </cell>
        </row>
        <row r="2575">
          <cell r="S2575" t="str">
            <v>เอส.บี.อุตสาหกรรมเครื่องเรือน</v>
          </cell>
        </row>
        <row r="2576">
          <cell r="S2576" t="str">
            <v>ดันล้อปพิลโล่ (ประเทศไทย)</v>
          </cell>
        </row>
        <row r="2577">
          <cell r="S2577" t="str">
            <v>แอโรว์เบดดิ้ง</v>
          </cell>
        </row>
        <row r="2578">
          <cell r="S2578" t="str">
            <v>อรนลิน</v>
          </cell>
        </row>
        <row r="2579">
          <cell r="S2579" t="str">
            <v>สลัมเบอร์แลนด์ (ประเทศไทย)</v>
          </cell>
        </row>
        <row r="2580">
          <cell r="S2580" t="str">
            <v>เอส.บี.อุตสาหกรรมเครื่องเรือน</v>
          </cell>
        </row>
        <row r="2581">
          <cell r="S2581" t="str">
            <v>สลัมเบอร์แลนด์ (ประเทศไทย)</v>
          </cell>
        </row>
        <row r="2582">
          <cell r="S2582" t="str">
            <v>สลัมเบอร์แลนด์ (ประเทศไทย)</v>
          </cell>
        </row>
        <row r="2583">
          <cell r="S2583" t="str">
            <v>เอส.บี.อุตสาหกรรมเครื่องเรือน</v>
          </cell>
        </row>
        <row r="2584">
          <cell r="S2584" t="str">
            <v>เอส.บี.อุตสาหกรรมเครื่องเรือน</v>
          </cell>
        </row>
        <row r="2585">
          <cell r="S2585" t="str">
            <v>สลัมเบอร์แลนด์ (ประเทศไทย)</v>
          </cell>
        </row>
        <row r="2586">
          <cell r="S2586" t="str">
            <v>ฟิลเตอร์ มาร์ท</v>
          </cell>
        </row>
        <row r="2587">
          <cell r="S2587" t="str">
            <v>แมส เฟอร์นิเจอร์ เซ็นเตอร์</v>
          </cell>
        </row>
        <row r="2588">
          <cell r="S2588" t="str">
            <v>ดันล้อปพิลโล่ (ประเทศไทย)</v>
          </cell>
        </row>
        <row r="2589">
          <cell r="S2589" t="str">
            <v>MIT-สารสมบัติ</v>
          </cell>
        </row>
        <row r="2590">
          <cell r="S2590" t="str">
            <v>MIT-สารสมบัติ</v>
          </cell>
        </row>
        <row r="2591">
          <cell r="S2591" t="str">
            <v>สลัมเบอร์แลนด์ (ประเทศไทย)</v>
          </cell>
        </row>
        <row r="2592">
          <cell r="S2592" t="str">
            <v>เอส.บี.อุตสาหกรรมเครื่องเรือน</v>
          </cell>
        </row>
        <row r="2593">
          <cell r="S2593" t="str">
            <v>สลัมเบอร์แลนด์ (ประเทศไทย)</v>
          </cell>
        </row>
        <row r="2594">
          <cell r="S2594" t="str">
            <v>แอโรว์เบดดิ้ง</v>
          </cell>
        </row>
        <row r="2595">
          <cell r="S2595" t="str">
            <v>อรนลิน</v>
          </cell>
        </row>
        <row r="2596">
          <cell r="S2596" t="str">
            <v>เอส.บี.อุตสาหกรรมเครื่องเรือน</v>
          </cell>
        </row>
        <row r="2597">
          <cell r="S2597" t="str">
            <v>เอส.บี.อุตสาหกรรมเครื่องเรือน</v>
          </cell>
        </row>
        <row r="2598">
          <cell r="S2598" t="str">
            <v>สลัมเบอร์แลนด์ (ประเทศไทย)</v>
          </cell>
        </row>
        <row r="2599">
          <cell r="S2599" t="str">
            <v>MIT-สารสมบัติ</v>
          </cell>
        </row>
        <row r="2600">
          <cell r="S2600" t="str">
            <v>MIT-สารสมบัติ</v>
          </cell>
        </row>
        <row r="2601">
          <cell r="S2601" t="str">
            <v>MIT-สารสมบัติ</v>
          </cell>
        </row>
        <row r="2602">
          <cell r="S2602" t="str">
            <v>MIT-สารสมบัติ</v>
          </cell>
        </row>
        <row r="2603">
          <cell r="S2603" t="str">
            <v>MIT-สารสมบัติ</v>
          </cell>
        </row>
        <row r="2604">
          <cell r="S2604" t="str">
            <v>MIT-กันยง</v>
          </cell>
        </row>
        <row r="2605">
          <cell r="S2605" t="str">
            <v>MIT-กันยง</v>
          </cell>
        </row>
        <row r="2606">
          <cell r="S2606" t="str">
            <v>MIT-สารสมบัติ</v>
          </cell>
        </row>
        <row r="2607">
          <cell r="S2607" t="str">
            <v>ลีฟวิ่ง เซ็นเตอร์</v>
          </cell>
        </row>
        <row r="2608">
          <cell r="S2608" t="str">
            <v>เอ็มดีไอ โฮมโปรดักส์ อินดัสทรี้</v>
          </cell>
        </row>
        <row r="2609">
          <cell r="S2609" t="str">
            <v>เครื่องนอนไทย</v>
          </cell>
        </row>
        <row r="2610">
          <cell r="S2610" t="str">
            <v>ยัสปาล แอนด์ ซันส์</v>
          </cell>
        </row>
        <row r="2611">
          <cell r="S2611" t="str">
            <v>เพอร์ลาเทรดดิ้ง</v>
          </cell>
        </row>
        <row r="2612">
          <cell r="S2612" t="str">
            <v>อรนลิน</v>
          </cell>
        </row>
        <row r="2613">
          <cell r="S2613" t="str">
            <v>ยัสปาล แอนด์ ซันส์</v>
          </cell>
        </row>
        <row r="2614">
          <cell r="S2614" t="str">
            <v>สิ่งทอซาติน</v>
          </cell>
        </row>
        <row r="2615">
          <cell r="S2615" t="str">
            <v>สลัมเบอร์แลนด์ (ประเทศไทย)</v>
          </cell>
        </row>
        <row r="2616">
          <cell r="S2616" t="str">
            <v>สลัมเบอร์แลนด์ (ประเทศไทย)</v>
          </cell>
        </row>
        <row r="2617">
          <cell r="S2617" t="str">
            <v>โตโยโบ เอสทีซี (ประเทศไทย)</v>
          </cell>
        </row>
        <row r="2618">
          <cell r="S2618" t="str">
            <v>แสงทองเฮาส์ซิ่ง โปรดักส์</v>
          </cell>
        </row>
        <row r="2619">
          <cell r="S2619" t="str">
            <v>เรโปร เฮ้าส์</v>
          </cell>
        </row>
        <row r="2620">
          <cell r="S2620" t="str">
            <v>ดันล้อปพิลโล่ (ประเทศไทย)</v>
          </cell>
        </row>
        <row r="2621">
          <cell r="S2621" t="str">
            <v>สลัมเบอร์แลนด์ (ประเทศไทย)</v>
          </cell>
        </row>
        <row r="2622">
          <cell r="S2622" t="str">
            <v>บี.แอล.ที.แอสโซซิเอทส์</v>
          </cell>
        </row>
        <row r="2623">
          <cell r="S2623" t="str">
            <v>อรนลิน</v>
          </cell>
        </row>
        <row r="2624">
          <cell r="S2624" t="str">
            <v>ฮอฟเฟ็น เอเซีย</v>
          </cell>
        </row>
        <row r="2625">
          <cell r="S2625" t="str">
            <v>ลัคกี้เวิลด์กรุ๊ป</v>
          </cell>
        </row>
        <row r="2626">
          <cell r="S2626" t="str">
            <v>ดันล้อปพิลโล่ (ประเทศไทย)</v>
          </cell>
        </row>
        <row r="2627">
          <cell r="S2627" t="str">
            <v>เอ็ม.เอ็ม. โกลบอลเทรด</v>
          </cell>
        </row>
        <row r="2628">
          <cell r="S2628" t="str">
            <v>เอส.บี.อุตสาหกรรมเครื่องเรือน</v>
          </cell>
        </row>
        <row r="2629">
          <cell r="S2629" t="str">
            <v>แสงทองผ้าใบ กันสาด</v>
          </cell>
        </row>
        <row r="2630">
          <cell r="S2630" t="str">
            <v>ยัสปาล แอนด์ ซันส์</v>
          </cell>
        </row>
        <row r="2631">
          <cell r="S2631" t="str">
            <v>เอส.บี.อุตสาหกรรมเครื่องเรือน</v>
          </cell>
        </row>
        <row r="2632">
          <cell r="S2632" t="str">
            <v>เครื่องนอนไทย</v>
          </cell>
        </row>
        <row r="2633">
          <cell r="S2633" t="str">
            <v>คามาร์ซิโอ(ไทย)</v>
          </cell>
        </row>
        <row r="2634">
          <cell r="S2634" t="str">
            <v>ลัคกี้เวิลด์กรุ๊ป</v>
          </cell>
        </row>
        <row r="2635">
          <cell r="S2635" t="str">
            <v>อรนลิน</v>
          </cell>
        </row>
        <row r="2636">
          <cell r="S2636" t="str">
            <v>เอส.บี.อุตสาหกรรมเครื่องเรือน</v>
          </cell>
        </row>
        <row r="2637">
          <cell r="S2637" t="str">
            <v>เพอร์ลาเทรดดิ้ง</v>
          </cell>
        </row>
        <row r="2638">
          <cell r="S2638" t="str">
            <v>สยามไฟเบอร์กลาส</v>
          </cell>
        </row>
        <row r="2639">
          <cell r="S2639" t="str">
            <v>สลัมเบอร์แลนด์ (ประเทศไทย)</v>
          </cell>
        </row>
        <row r="2640">
          <cell r="S2640" t="str">
            <v>เรโปร เฮ้าส์</v>
          </cell>
        </row>
        <row r="2641">
          <cell r="S2641" t="str">
            <v>สตาร์มาร์ค</v>
          </cell>
        </row>
        <row r="2642">
          <cell r="S2642" t="str">
            <v>เพอร์ลาเทรดดิ้ง</v>
          </cell>
        </row>
        <row r="2643">
          <cell r="S2643" t="str">
            <v>ซัยโจ เด็นกิ อินเตอร์เนชั่นแนล</v>
          </cell>
        </row>
        <row r="2644">
          <cell r="S2644" t="str">
            <v>โตโยโบ เอสทีซี (ประเทศไทย)</v>
          </cell>
        </row>
        <row r="2645">
          <cell r="S2645" t="str">
            <v>ฮอฟเฟ็น เอเซีย</v>
          </cell>
        </row>
        <row r="2646">
          <cell r="S2646" t="str">
            <v>ลัคกี้เวิลด์กรุ๊ป</v>
          </cell>
        </row>
        <row r="2647">
          <cell r="S2647" t="str">
            <v>แอโรว์เบดดิ้ง</v>
          </cell>
        </row>
        <row r="2648">
          <cell r="S2648" t="str">
            <v>ยัสปาล แอนด์ ซันส์</v>
          </cell>
        </row>
        <row r="2649">
          <cell r="S2649" t="str">
            <v>เพอร์ลาเทรดดิ้ง</v>
          </cell>
        </row>
        <row r="2650">
          <cell r="S2650" t="str">
            <v>เพอร์ลาเทรดดิ้ง</v>
          </cell>
        </row>
        <row r="2651">
          <cell r="S2651" t="str">
            <v>อาควาไลน์ โปรทาร์เก็ต (กรุงเทพ)</v>
          </cell>
        </row>
        <row r="2652">
          <cell r="S2652" t="str">
            <v>อรนลิน</v>
          </cell>
        </row>
        <row r="2653">
          <cell r="S2653" t="str">
            <v>ที่นอนดาร์ลิ่งขอนแก่น</v>
          </cell>
        </row>
        <row r="2654">
          <cell r="S2654" t="str">
            <v>ฮอฟเฟ็น เอเซีย</v>
          </cell>
        </row>
        <row r="2655">
          <cell r="S2655" t="str">
            <v>ลัคกี้เวิลด์กรุ๊ป</v>
          </cell>
        </row>
        <row r="2656">
          <cell r="S2656" t="str">
            <v>เอนเทค โพรดักส์</v>
          </cell>
        </row>
        <row r="2657">
          <cell r="S2657" t="str">
            <v>เอ็มดีไอ โฮมโปรดักส์ อินดัสทรี้</v>
          </cell>
        </row>
        <row r="2658">
          <cell r="S2658" t="str">
            <v>สลัมเบอร์แลนด์ (ประเทศไทย)</v>
          </cell>
        </row>
        <row r="2659">
          <cell r="S2659" t="str">
            <v>เพ็น เค อินเตอร์เทรดดิ้ง</v>
          </cell>
        </row>
        <row r="2660">
          <cell r="S2660" t="str">
            <v>สลัมเบอร์แลนด์ (ประเทศไทย)</v>
          </cell>
        </row>
        <row r="2661">
          <cell r="S2661" t="str">
            <v>ยัสปาล แอนด์ ซันส์</v>
          </cell>
        </row>
        <row r="2662">
          <cell r="S2662" t="str">
            <v>ยัสปาล แอนด์ ซันส์</v>
          </cell>
        </row>
        <row r="2663">
          <cell r="S2663" t="str">
            <v>อรนลิน</v>
          </cell>
        </row>
        <row r="2664">
          <cell r="S2664" t="str">
            <v>ฮอฟเฟ็น เอเซีย</v>
          </cell>
        </row>
        <row r="2665">
          <cell r="S2665" t="str">
            <v>ธรรมสรณ์</v>
          </cell>
        </row>
        <row r="2666">
          <cell r="S2666" t="str">
            <v>เอส.บี.อุตสาหกรรมเครื่องเรือน</v>
          </cell>
        </row>
        <row r="2667">
          <cell r="S2667" t="str">
            <v>โตโยโบ เอสทีซี (ประเทศไทย)</v>
          </cell>
        </row>
        <row r="2668">
          <cell r="S2668" t="str">
            <v>สลัมเบอร์แลนด์ (ประเทศไทย)</v>
          </cell>
        </row>
        <row r="2669">
          <cell r="S2669" t="str">
            <v>เอ็มดีไอ โฮมโปรดักส์ อินดัสทรี้</v>
          </cell>
        </row>
        <row r="2670">
          <cell r="S2670" t="str">
            <v>อรนลิน</v>
          </cell>
        </row>
        <row r="2671">
          <cell r="S2671" t="str">
            <v>สลัมเบอร์แลนด์ (ประเทศไทย)</v>
          </cell>
        </row>
        <row r="2672">
          <cell r="S2672" t="str">
            <v>อรนลิน</v>
          </cell>
        </row>
        <row r="2673">
          <cell r="S2673" t="str">
            <v>อรนลิน</v>
          </cell>
        </row>
        <row r="2674">
          <cell r="S2674" t="str">
            <v>MIT-สารสมบัติ</v>
          </cell>
        </row>
        <row r="2675">
          <cell r="S2675" t="str">
            <v>มหาจักรดีเวลอปเมนท์</v>
          </cell>
        </row>
        <row r="2676">
          <cell r="S2676" t="str">
            <v>สตาร์มาร์ค</v>
          </cell>
        </row>
        <row r="2677">
          <cell r="S2677" t="str">
            <v>เอ็มดีไอ โฮมโปรดักส์ อินดัสทรี้</v>
          </cell>
        </row>
        <row r="2678">
          <cell r="S2678" t="str">
            <v>เอส.บี.อุตสาหกรรมเครื่องเรือน</v>
          </cell>
        </row>
        <row r="2679">
          <cell r="S2679" t="str">
            <v>อรนลิน</v>
          </cell>
        </row>
        <row r="2680">
          <cell r="S2680" t="str">
            <v>อรนลิน</v>
          </cell>
        </row>
        <row r="2681">
          <cell r="S2681" t="str">
            <v>MIT-สารสมบัติ</v>
          </cell>
        </row>
        <row r="2682">
          <cell r="S2682" t="str">
            <v>แสงทองเฮาส์ซิ่ง โปรดักส์</v>
          </cell>
        </row>
        <row r="2683">
          <cell r="S2683" t="str">
            <v>สลัมเบอร์แลนด์ (ประเทศไทย)</v>
          </cell>
        </row>
        <row r="2684">
          <cell r="S2684" t="str">
            <v>วงจิน โคเวย์ (ประเทศไทย)</v>
          </cell>
        </row>
        <row r="2685">
          <cell r="S2685" t="str">
            <v>เอ็มดีไอ โฮมโปรดักส์ อินดัสทรี้</v>
          </cell>
        </row>
        <row r="2686">
          <cell r="S2686" t="str">
            <v>เอ็มดีไอ โฮมโปรดักส์ อินดัสทรี้</v>
          </cell>
        </row>
        <row r="2687">
          <cell r="S2687" t="str">
            <v>ธรรมสรณ์</v>
          </cell>
        </row>
        <row r="2688">
          <cell r="S2688" t="str">
            <v>เอส.บี.อุตสาหกรรมเครื่องเรือน</v>
          </cell>
        </row>
        <row r="2689">
          <cell r="S2689" t="str">
            <v>เอส.บี.อุตสาหกรรมเครื่องเรือน</v>
          </cell>
        </row>
        <row r="2690">
          <cell r="S2690" t="str">
            <v>เอส.บี.อุตสาหกรรมเครื่องเรือน</v>
          </cell>
        </row>
        <row r="2691">
          <cell r="S2691" t="str">
            <v>ลัคกี้เวิลด์กรุ๊ป</v>
          </cell>
        </row>
        <row r="2692">
          <cell r="S2692" t="str">
            <v>ชาวเวอร์คิง แมนูแฟคเจอริ่ง</v>
          </cell>
        </row>
        <row r="2693">
          <cell r="S2693" t="str">
            <v>ที่นอนดาร์ลิ่งขอนแก่น</v>
          </cell>
        </row>
        <row r="2694">
          <cell r="S2694" t="str">
            <v>ลัคกี้เวิลด์กรุ๊ป</v>
          </cell>
        </row>
        <row r="2695">
          <cell r="S2695" t="str">
            <v>สลัมเบอร์แลนด์ (ประเทศไทย)</v>
          </cell>
        </row>
        <row r="2696">
          <cell r="S2696" t="str">
            <v>เอส.บี.อุตสาหกรรมเครื่องเรือน</v>
          </cell>
        </row>
        <row r="2697">
          <cell r="S2697" t="str">
            <v>อาควาไลน์ โปรทาร์เก็ต (กรุงเทพ)</v>
          </cell>
        </row>
        <row r="2698">
          <cell r="S2698" t="str">
            <v>เอส.บี.อุตสาหกรรมเครื่องเรือน</v>
          </cell>
        </row>
        <row r="2699">
          <cell r="S2699" t="str">
            <v>ธรรมสรณ์</v>
          </cell>
        </row>
        <row r="2700">
          <cell r="S2700" t="str">
            <v>ยัสปาล แอนด์ ซันส์</v>
          </cell>
        </row>
        <row r="2701">
          <cell r="S2701" t="str">
            <v>อรนลิน</v>
          </cell>
        </row>
        <row r="2702">
          <cell r="S2702" t="str">
            <v>ซัยโจ เด็นกิ อินเตอร์เนชั่นแนล</v>
          </cell>
        </row>
        <row r="2703">
          <cell r="S2703" t="str">
            <v>เอ็มดีไอ โฮมโปรดักส์ อินดัสทรี้</v>
          </cell>
        </row>
        <row r="2704">
          <cell r="S2704" t="str">
            <v>เครื่องนอนไทย</v>
          </cell>
        </row>
        <row r="2705">
          <cell r="S2705" t="str">
            <v>ลัคกี้เวิลด์กรุ๊ป</v>
          </cell>
        </row>
        <row r="2706">
          <cell r="S2706" t="str">
            <v>เครื่องนอนไทย</v>
          </cell>
        </row>
        <row r="2707">
          <cell r="S2707" t="str">
            <v>อรนลิน</v>
          </cell>
        </row>
        <row r="2708">
          <cell r="S2708" t="str">
            <v>ตราเพชร</v>
          </cell>
        </row>
        <row r="2709">
          <cell r="S2709" t="str">
            <v>แมส เฟอร์นิเจอร์ เซ็นเตอร์</v>
          </cell>
        </row>
        <row r="2710">
          <cell r="S2710" t="str">
            <v>อรนลิน</v>
          </cell>
        </row>
        <row r="2711">
          <cell r="S2711" t="str">
            <v>วี.ที.ซี. เอ็นเตอร์ไพรส์</v>
          </cell>
        </row>
        <row r="2712">
          <cell r="S2712" t="str">
            <v>สุขภัณฑ์คริสตินา (ประเทศไทย)</v>
          </cell>
        </row>
        <row r="2713">
          <cell r="S2713" t="str">
            <v>เอส.บี.อุตสาหกรรมเครื่องเรือน</v>
          </cell>
        </row>
        <row r="2714">
          <cell r="S2714" t="str">
            <v>เอส.บี.อุตสาหกรรมเครื่องเรือน</v>
          </cell>
        </row>
        <row r="2715">
          <cell r="S2715" t="str">
            <v>GERMAN STANDARD CO.,LTD.</v>
          </cell>
        </row>
        <row r="2716">
          <cell r="S2716" t="str">
            <v>โกลเด้นนายน์</v>
          </cell>
        </row>
        <row r="2717">
          <cell r="S2717" t="str">
            <v>เนเจอรา</v>
          </cell>
        </row>
        <row r="2718">
          <cell r="S2718" t="str">
            <v>เอส.บี.อุตสาหกรรมเครื่องเรือน</v>
          </cell>
        </row>
        <row r="2719">
          <cell r="S2719" t="str">
            <v>ที่นอนดาร์ลิ่งขอนแก่น</v>
          </cell>
        </row>
        <row r="2720">
          <cell r="S2720" t="str">
            <v>ที่นอนดาร์ลิ่งขอนแก่น</v>
          </cell>
        </row>
        <row r="2721">
          <cell r="S2721" t="str">
            <v>สลัมเบอร์แลนด์ (ประเทศไทย)</v>
          </cell>
        </row>
        <row r="2722">
          <cell r="S2722" t="str">
            <v>อรนลิน</v>
          </cell>
        </row>
        <row r="2723">
          <cell r="S2723" t="str">
            <v>ดันล้อปพิลโล่ (ประเทศไทย)</v>
          </cell>
        </row>
        <row r="2724">
          <cell r="S2724" t="str">
            <v>โตโยโบ เอสทีซี (ประเทศไทย)</v>
          </cell>
        </row>
        <row r="2725">
          <cell r="S2725" t="str">
            <v>ตราเพชร</v>
          </cell>
        </row>
        <row r="2726">
          <cell r="S2726" t="str">
            <v>โฮม ไฮ-ไฟ</v>
          </cell>
        </row>
        <row r="2727">
          <cell r="S2727" t="str">
            <v>เอส.บี.อุตสาหกรรมเครื่องเรือน</v>
          </cell>
        </row>
        <row r="2728">
          <cell r="S2728" t="str">
            <v>ดันล้อปพิลโล่ (ประเทศไทย)</v>
          </cell>
        </row>
        <row r="2729">
          <cell r="S2729" t="str">
            <v>ตราเพชร</v>
          </cell>
        </row>
        <row r="2730">
          <cell r="S2730" t="str">
            <v>ฟิลเตอร์ มาร์ท</v>
          </cell>
        </row>
        <row r="2731">
          <cell r="S2731" t="str">
            <v>ธรรมสรณ์</v>
          </cell>
        </row>
        <row r="2732">
          <cell r="S2732" t="str">
            <v>MIT-สารสมบัติ</v>
          </cell>
        </row>
        <row r="2733">
          <cell r="S2733" t="str">
            <v>MIT-สารสมบัติ</v>
          </cell>
        </row>
        <row r="2734">
          <cell r="S2734" t="str">
            <v>สตาร์มาร์ค</v>
          </cell>
        </row>
        <row r="2735">
          <cell r="S2735" t="str">
            <v>มหาจักรดีเวลอปเมนท์</v>
          </cell>
        </row>
        <row r="2736">
          <cell r="S2736" t="str">
            <v>เพอร์ลาเทรดดิ้ง</v>
          </cell>
        </row>
        <row r="2737">
          <cell r="S2737" t="str">
            <v>เพอร์ลาเทรดดิ้ง</v>
          </cell>
        </row>
        <row r="2738">
          <cell r="S2738" t="str">
            <v>ซัยโจ เด็นกิ อินเตอร์เนชั่นแนล</v>
          </cell>
        </row>
        <row r="2739">
          <cell r="S2739" t="str">
            <v>ยัสปาล แอนด์ ซันส์</v>
          </cell>
        </row>
        <row r="2740">
          <cell r="S2740" t="str">
            <v>โอเวอร์ซีอลูมินั่ม</v>
          </cell>
        </row>
        <row r="2741">
          <cell r="S2741" t="str">
            <v>เอ็มดีไอ โฮมโปรดักส์ อินดัสทรี้</v>
          </cell>
        </row>
        <row r="2742">
          <cell r="S2742" t="str">
            <v>เนเจอรา</v>
          </cell>
        </row>
        <row r="2743">
          <cell r="S2743" t="str">
            <v>แสงทองเฮาส์ซิ่ง โปรดักส์</v>
          </cell>
        </row>
        <row r="2744">
          <cell r="S2744" t="str">
            <v>เอส.บี.อุตสาหกรรมเครื่องเรือน</v>
          </cell>
        </row>
        <row r="2745">
          <cell r="S2745" t="str">
            <v>เอส.บี.อุตสาหกรรมเครื่องเรือน</v>
          </cell>
        </row>
        <row r="2746">
          <cell r="S2746" t="str">
            <v>แอโรว์เบดดิ้ง</v>
          </cell>
        </row>
        <row r="2747">
          <cell r="S2747" t="str">
            <v>เอ็มดีไอ โฮมโปรดักส์ อินดัสทรี้</v>
          </cell>
        </row>
        <row r="2748">
          <cell r="S2748" t="str">
            <v>อรนลิน</v>
          </cell>
        </row>
        <row r="2749">
          <cell r="S2749" t="str">
            <v>เอส.บี.อุตสาหกรรมเครื่องเรือน</v>
          </cell>
        </row>
        <row r="2750">
          <cell r="S2750" t="str">
            <v>เอส.บี.อุตสาหกรรมเครื่องเรือน</v>
          </cell>
        </row>
        <row r="2751">
          <cell r="S2751" t="str">
            <v>เอส.บี.อุตสาหกรรมเครื่องเรือน</v>
          </cell>
        </row>
        <row r="2752">
          <cell r="S2752" t="str">
            <v>แสงทองเฮาส์ซิ่ง โปรดักส์</v>
          </cell>
        </row>
        <row r="2753">
          <cell r="S2753" t="str">
            <v>ธรรมสรณ์</v>
          </cell>
        </row>
        <row r="2754">
          <cell r="S2754" t="str">
            <v>ยัสปาล แอนด์ ซันส์</v>
          </cell>
        </row>
        <row r="2755">
          <cell r="S2755" t="str">
            <v>ยัสปาล แอนด์ ซันส์</v>
          </cell>
        </row>
        <row r="2756">
          <cell r="S2756" t="str">
            <v>เอส.บี.อุตสาหกรรมเครื่องเรือน</v>
          </cell>
        </row>
        <row r="2757">
          <cell r="S2757" t="str">
            <v>เจ. เอส.ยูไนเต็ด</v>
          </cell>
        </row>
        <row r="2758">
          <cell r="S2758" t="str">
            <v>ลีฟวิ่ง เซ็นเตอร์</v>
          </cell>
        </row>
        <row r="2759">
          <cell r="S2759" t="str">
            <v>สตาร์มาร์ค</v>
          </cell>
        </row>
        <row r="2760">
          <cell r="S2760" t="str">
            <v>เอส.บี.อุตสาหกรรมเครื่องเรือน</v>
          </cell>
        </row>
        <row r="2761">
          <cell r="S2761" t="str">
            <v>แอโรว์เบดดิ้ง</v>
          </cell>
        </row>
        <row r="2762">
          <cell r="S2762" t="str">
            <v>เตก้า (ประเทศไทย)</v>
          </cell>
        </row>
        <row r="2763">
          <cell r="S2763" t="str">
            <v>ฟิลเตอร์ มาร์ท</v>
          </cell>
        </row>
        <row r="2764">
          <cell r="S2764" t="str">
            <v>ลัคกี้เวิลด์กรุ๊ป</v>
          </cell>
        </row>
        <row r="2765">
          <cell r="S2765" t="str">
            <v>เอส.บี.อุตสาหกรรมเครื่องเรือน</v>
          </cell>
        </row>
        <row r="2766">
          <cell r="S2766" t="str">
            <v>ฟิลเตอร์ มาร์ท</v>
          </cell>
        </row>
        <row r="2767">
          <cell r="S2767" t="str">
            <v>เอส.บี.อุตสาหกรรมเครื่องเรือน</v>
          </cell>
        </row>
        <row r="2768">
          <cell r="S2768" t="str">
            <v>ธรรมสรณ์</v>
          </cell>
        </row>
        <row r="2769">
          <cell r="S2769" t="str">
            <v>แฟรงกี้ (ประเทศไทย)</v>
          </cell>
        </row>
        <row r="2770">
          <cell r="S2770" t="str">
            <v>ฮอฟเฟ็น เอเซีย</v>
          </cell>
        </row>
        <row r="2771">
          <cell r="S2771" t="str">
            <v>ไทยสเตนเลสสตีล</v>
          </cell>
        </row>
        <row r="2772">
          <cell r="S2772" t="str">
            <v>โอเวอร์ซีอลูมินั่ม</v>
          </cell>
        </row>
        <row r="2773">
          <cell r="S2773" t="str">
            <v>ธรรมสรณ์</v>
          </cell>
        </row>
        <row r="2774">
          <cell r="S2774" t="str">
            <v>แอโรว์เบดดิ้ง</v>
          </cell>
        </row>
        <row r="2775">
          <cell r="S2775" t="str">
            <v>ยัสปาล แอนด์ ซันส์</v>
          </cell>
        </row>
        <row r="2776">
          <cell r="S2776" t="str">
            <v>สุขภัณฑ์คริสตินา (ประเทศไทย)</v>
          </cell>
        </row>
        <row r="2777">
          <cell r="S2777" t="str">
            <v>สตาร์มาร์ค</v>
          </cell>
        </row>
        <row r="2778">
          <cell r="S2778" t="str">
            <v>ที่นอนดาร์ลิ่งขอนแก่น</v>
          </cell>
        </row>
        <row r="2779">
          <cell r="S2779" t="str">
            <v>แมส เฟอร์นิเจอร์ เซ็นเตอร์</v>
          </cell>
        </row>
        <row r="2780">
          <cell r="S2780" t="str">
            <v>สุขภัณฑ์คริสตินา (ประเทศไทย)</v>
          </cell>
        </row>
        <row r="2781">
          <cell r="S2781" t="str">
            <v>เอส.บี.อุตสาหกรรมเครื่องเรือน</v>
          </cell>
        </row>
        <row r="2782">
          <cell r="S2782" t="str">
            <v>สลัมเบอร์แลนด์ (ประเทศไทย)</v>
          </cell>
        </row>
        <row r="2783">
          <cell r="S2783" t="str">
            <v>เอส.บี.อุตสาหกรรมเครื่องเรือน</v>
          </cell>
        </row>
        <row r="2784">
          <cell r="S2784" t="str">
            <v>ธรรมสรณ์</v>
          </cell>
        </row>
        <row r="2785">
          <cell r="S2785" t="str">
            <v>แมส เฟอร์นิเจอร์ เซ็นเตอร์</v>
          </cell>
        </row>
        <row r="2786">
          <cell r="S2786" t="str">
            <v>เอส.บี.อุตสาหกรรมเครื่องเรือน</v>
          </cell>
        </row>
        <row r="2787">
          <cell r="S2787" t="str">
            <v>แอโรว์เบดดิ้ง</v>
          </cell>
        </row>
        <row r="2788">
          <cell r="S2788" t="str">
            <v>เอส.บี.อุตสาหกรรมเครื่องเรือน</v>
          </cell>
        </row>
        <row r="2789">
          <cell r="S2789" t="str">
            <v>เอส.บี.อุตสาหกรรมเครื่องเรือน</v>
          </cell>
        </row>
        <row r="2790">
          <cell r="S2790" t="str">
            <v>สลัมเบอร์แลนด์ (ประเทศไทย)</v>
          </cell>
        </row>
        <row r="2791">
          <cell r="S2791" t="str">
            <v>ธรรมสรณ์</v>
          </cell>
        </row>
        <row r="2792">
          <cell r="S2792" t="str">
            <v>เอ็มดีไอ โฮมโปรดักส์ อินดัสทรี้</v>
          </cell>
        </row>
        <row r="2793">
          <cell r="S2793" t="str">
            <v>วงจิน โคเวย์ (ประเทศไทย)</v>
          </cell>
        </row>
        <row r="2794">
          <cell r="S2794" t="str">
            <v>สตาร์มาร์ค</v>
          </cell>
        </row>
        <row r="2795">
          <cell r="S2795" t="str">
            <v>GERMAN STANDARD CO.,LTD.</v>
          </cell>
        </row>
        <row r="2796">
          <cell r="S2796" t="str">
            <v>คามาร์ซิโอ(ไทย)</v>
          </cell>
        </row>
        <row r="2797">
          <cell r="S2797" t="str">
            <v>แฟรงกี้ (ประเทศไทย)</v>
          </cell>
        </row>
        <row r="2798">
          <cell r="S2798" t="str">
            <v>ธรรมสรณ์</v>
          </cell>
        </row>
        <row r="2799">
          <cell r="S2799" t="str">
            <v>สลัมเบอร์แลนด์ (ประเทศไทย)</v>
          </cell>
        </row>
        <row r="2800">
          <cell r="S2800" t="str">
            <v>เอส.บี.อุตสาหกรรมเครื่องเรือน</v>
          </cell>
        </row>
        <row r="2801">
          <cell r="S2801" t="str">
            <v>ลัคกี้เวิลด์กรุ๊ป</v>
          </cell>
        </row>
        <row r="2802">
          <cell r="S2802" t="str">
            <v>เอส.บี.อุตสาหกรรมเครื่องเรือน</v>
          </cell>
        </row>
        <row r="2803">
          <cell r="S2803" t="str">
            <v>สลัมเบอร์แลนด์ (ประเทศไทย)</v>
          </cell>
        </row>
        <row r="2804">
          <cell r="S2804" t="str">
            <v>เอส.บี.อุตสาหกรรมเครื่องเรือน</v>
          </cell>
        </row>
        <row r="2805">
          <cell r="S2805" t="str">
            <v>ระฆังทอง พลาสติก</v>
          </cell>
        </row>
        <row r="2806">
          <cell r="S2806" t="str">
            <v>เอส.บี.อุตสาหกรรมเครื่องเรือน</v>
          </cell>
        </row>
        <row r="2807">
          <cell r="S2807" t="str">
            <v>สตาร์มาร์ค</v>
          </cell>
        </row>
        <row r="2808">
          <cell r="S2808" t="str">
            <v>ยัสปาล แอนด์ ซันส์</v>
          </cell>
        </row>
        <row r="2809">
          <cell r="S2809" t="str">
            <v>ลัคกี้เวิลด์กรุ๊ป</v>
          </cell>
        </row>
        <row r="2810">
          <cell r="S2810" t="str">
            <v>โอเวอร์ซีอลูมินั่ม</v>
          </cell>
        </row>
        <row r="2811">
          <cell r="S2811" t="str">
            <v>เท็กซ์ไทล์ แกลลอรี่</v>
          </cell>
        </row>
        <row r="2812">
          <cell r="S2812" t="str">
            <v>เอส.บี.อุตสาหกรรมเครื่องเรือน</v>
          </cell>
        </row>
        <row r="2813">
          <cell r="S2813" t="str">
            <v>อรนลิน</v>
          </cell>
        </row>
        <row r="2814">
          <cell r="S2814" t="str">
            <v>ลัคกี้เวิลด์กรุ๊ป</v>
          </cell>
        </row>
        <row r="2815">
          <cell r="S2815" t="str">
            <v>ฮอฟเฟ็น เอเซีย</v>
          </cell>
        </row>
        <row r="2816">
          <cell r="S2816" t="str">
            <v>สลัมเบอร์แลนด์ (ประเทศไทย)</v>
          </cell>
        </row>
        <row r="2817">
          <cell r="S2817" t="str">
            <v>บาธรูมดีไซน์</v>
          </cell>
        </row>
        <row r="2818">
          <cell r="S2818" t="str">
            <v>สลัมเบอร์แลนด์ (ประเทศไทย)</v>
          </cell>
        </row>
        <row r="2819">
          <cell r="S2819" t="str">
            <v>อรนลิน</v>
          </cell>
        </row>
        <row r="2820">
          <cell r="S2820" t="str">
            <v>วี.ที.ซี. เอ็นเตอร์ไพรส์</v>
          </cell>
        </row>
        <row r="2821">
          <cell r="S2821" t="str">
            <v>แอโรว์เบดดิ้ง</v>
          </cell>
        </row>
        <row r="2822">
          <cell r="S2822" t="str">
            <v>อีสต์โคสท์ อุตสาหกรรม</v>
          </cell>
        </row>
        <row r="2823">
          <cell r="S2823" t="str">
            <v>MIT-กันยง</v>
          </cell>
        </row>
        <row r="2824">
          <cell r="S2824" t="str">
            <v>สลัมเบอร์แลนด์ (ประเทศไทย)</v>
          </cell>
        </row>
        <row r="2825">
          <cell r="S2825" t="str">
            <v>สตาร์มาร์ค</v>
          </cell>
        </row>
        <row r="2826">
          <cell r="S2826" t="str">
            <v>บาธรูมดีไซน์</v>
          </cell>
        </row>
        <row r="2827">
          <cell r="S2827" t="str">
            <v>ดันล้อปพิลโล่ (ประเทศไทย)</v>
          </cell>
        </row>
        <row r="2828">
          <cell r="S2828" t="str">
            <v>เอส.บี.อุตสาหกรรมเครื่องเรือน</v>
          </cell>
        </row>
        <row r="2829">
          <cell r="S2829" t="str">
            <v>มาซูม่า(ประเทศไทย)</v>
          </cell>
        </row>
        <row r="2830">
          <cell r="S2830" t="str">
            <v>สลัมเบอร์แลนด์ (ประเทศไทย)</v>
          </cell>
        </row>
        <row r="2831">
          <cell r="S2831" t="str">
            <v>อรนลิน</v>
          </cell>
        </row>
        <row r="2832">
          <cell r="S2832" t="str">
            <v>ที่นอนดาร์ลิ่งขอนแก่น</v>
          </cell>
        </row>
        <row r="2833">
          <cell r="S2833" t="str">
            <v>สลัมเบอร์แลนด์ (ประเทศไทย)</v>
          </cell>
        </row>
        <row r="2834">
          <cell r="S2834" t="str">
            <v>สลัมเบอร์แลนด์ (ประเทศไทย)</v>
          </cell>
        </row>
        <row r="2835">
          <cell r="S2835" t="str">
            <v>เอส.บี.อุตสาหกรรมเครื่องเรือน</v>
          </cell>
        </row>
        <row r="2836">
          <cell r="S2836" t="str">
            <v>แสงทองเฮาส์ซิ่ง โปรดักส์</v>
          </cell>
        </row>
        <row r="2837">
          <cell r="S2837" t="str">
            <v>เอส.บี.อุตสาหกรรมเครื่องเรือน</v>
          </cell>
        </row>
        <row r="2838">
          <cell r="S2838" t="str">
            <v>สลัมเบอร์แลนด์ (ประเทศไทย)</v>
          </cell>
        </row>
        <row r="2839">
          <cell r="S2839" t="str">
            <v>สลัมเบอร์แลนด์ (ประเทศไทย)</v>
          </cell>
        </row>
        <row r="2840">
          <cell r="S2840" t="str">
            <v>แฟรงกี้ (ประเทศไทย)</v>
          </cell>
        </row>
        <row r="2841">
          <cell r="S2841" t="str">
            <v>สลัมเบอร์แลนด์ (ประเทศไทย)</v>
          </cell>
        </row>
        <row r="2842">
          <cell r="S2842" t="str">
            <v>แมส เฟอร์นิเจอร์ เซ็นเตอร์</v>
          </cell>
        </row>
        <row r="2843">
          <cell r="S2843" t="str">
            <v>ลีโอวูด อินเตอร์เทรด</v>
          </cell>
        </row>
        <row r="2844">
          <cell r="S2844" t="str">
            <v>สลัมเบอร์แลนด์ (ประเทศไทย)</v>
          </cell>
        </row>
        <row r="2845">
          <cell r="S2845" t="str">
            <v>ธรรมสรณ์</v>
          </cell>
        </row>
        <row r="2846">
          <cell r="S2846" t="str">
            <v>เครื่องนอนไทย</v>
          </cell>
        </row>
        <row r="2847">
          <cell r="S2847" t="str">
            <v>สลัมเบอร์แลนด์ (ประเทศไทย)</v>
          </cell>
        </row>
        <row r="2848">
          <cell r="S2848" t="str">
            <v>สมาร์ท อีเล็คทริคอล ซัพพลายส์</v>
          </cell>
        </row>
        <row r="2849">
          <cell r="S2849" t="str">
            <v>เพอร์ลาเทรดดิ้ง</v>
          </cell>
        </row>
        <row r="2850">
          <cell r="S2850" t="str">
            <v>เพอร์ลาเทรดดิ้ง</v>
          </cell>
        </row>
        <row r="2851">
          <cell r="S2851" t="str">
            <v>ดันล้อปพิลโล่ (ประเทศไทย)</v>
          </cell>
        </row>
        <row r="2852">
          <cell r="S2852" t="str">
            <v>ฟิลเตอร์ มาร์ท</v>
          </cell>
        </row>
        <row r="2853">
          <cell r="S2853" t="str">
            <v>สลัมเบอร์แลนด์ (ประเทศไทย)</v>
          </cell>
        </row>
        <row r="2854">
          <cell r="S2854" t="str">
            <v>สลัมเบอร์แลนด์ (ประเทศไทย)</v>
          </cell>
        </row>
        <row r="2855">
          <cell r="S2855" t="str">
            <v>แอโรว์เบดดิ้ง</v>
          </cell>
        </row>
        <row r="2856">
          <cell r="S2856" t="str">
            <v>แอโรว์เบดดิ้ง</v>
          </cell>
        </row>
        <row r="2857">
          <cell r="S2857" t="str">
            <v>สลัมเบอร์แลนด์ (ประเทศไทย)</v>
          </cell>
        </row>
        <row r="2858">
          <cell r="S2858" t="str">
            <v>อรนลิน</v>
          </cell>
        </row>
        <row r="2859">
          <cell r="S2859" t="str">
            <v>อรนลิน</v>
          </cell>
        </row>
        <row r="2860">
          <cell r="S2860" t="str">
            <v>อรนลิน</v>
          </cell>
        </row>
        <row r="2861">
          <cell r="S2861" t="str">
            <v>ดันล้อปพิลโล่ (ประเทศไทย)</v>
          </cell>
        </row>
        <row r="2862">
          <cell r="S2862" t="str">
            <v>ซัยโจ เด็นกิ อินเตอร์เนชั่นแนล</v>
          </cell>
        </row>
        <row r="2863">
          <cell r="S2863" t="str">
            <v>สลัมเบอร์แลนด์ (ประเทศไทย)</v>
          </cell>
        </row>
        <row r="2864">
          <cell r="S2864" t="str">
            <v>ดันล้อปพิลโล่ (ประเทศไทย)</v>
          </cell>
        </row>
        <row r="2865">
          <cell r="S2865" t="str">
            <v>อรนลิน</v>
          </cell>
        </row>
        <row r="2866">
          <cell r="S2866" t="str">
            <v>เอส.บี.อุตสาหกรรมเครื่องเรือน</v>
          </cell>
        </row>
        <row r="2867">
          <cell r="S2867" t="str">
            <v>ดันล้อปพิลโล่ (ประเทศไทย)</v>
          </cell>
        </row>
        <row r="2868">
          <cell r="S2868" t="str">
            <v>เอ็มดีไอ โฮมโปรดักส์ อินดัสทรี้</v>
          </cell>
        </row>
        <row r="2869">
          <cell r="S2869" t="str">
            <v>ที่นอนดาร์ลิ่งขอนแก่น</v>
          </cell>
        </row>
        <row r="2870">
          <cell r="S2870" t="str">
            <v>ที่นอนดาร์ลิ่งขอนแก่น</v>
          </cell>
        </row>
        <row r="2871">
          <cell r="S2871" t="str">
            <v>สลัมเบอร์แลนด์ (ประเทศไทย)</v>
          </cell>
        </row>
        <row r="2872">
          <cell r="S2872" t="str">
            <v>สลัมเบอร์แลนด์ (ประเทศไทย)</v>
          </cell>
        </row>
        <row r="2873">
          <cell r="S2873" t="str">
            <v>เครื่องนอนไทย</v>
          </cell>
        </row>
        <row r="2874">
          <cell r="S2874" t="str">
            <v>สลัมเบอร์แลนด์ (ประเทศไทย)</v>
          </cell>
        </row>
        <row r="2875">
          <cell r="S2875" t="str">
            <v>เอเซีย เบดดิ้ง</v>
          </cell>
        </row>
        <row r="2876">
          <cell r="S2876" t="str">
            <v>เอส.บี.อุตสาหกรรมเครื่องเรือน</v>
          </cell>
        </row>
        <row r="2877">
          <cell r="S2877" t="str">
            <v>สลัมเบอร์แลนด์ (ประเทศไทย)</v>
          </cell>
        </row>
        <row r="2878">
          <cell r="S2878" t="str">
            <v>เพ็น เค อินเตอร์เทรดดิ้ง</v>
          </cell>
        </row>
        <row r="2879">
          <cell r="S2879" t="str">
            <v>แอโรว์เบดดิ้ง</v>
          </cell>
        </row>
        <row r="2880">
          <cell r="S2880" t="str">
            <v>ธรรมสรณ์</v>
          </cell>
        </row>
        <row r="2881">
          <cell r="S2881" t="str">
            <v>เวฟ โปรดักท์</v>
          </cell>
        </row>
        <row r="2882">
          <cell r="S2882" t="str">
            <v>มาซูม่า(ประเทศไทย)</v>
          </cell>
        </row>
        <row r="2883">
          <cell r="S2883" t="str">
            <v>สลัมเบอร์แลนด์ (ประเทศไทย)</v>
          </cell>
        </row>
        <row r="2884">
          <cell r="S2884" t="str">
            <v>เอส.บี.อุตสาหกรรมเครื่องเรือน</v>
          </cell>
        </row>
        <row r="2885">
          <cell r="S2885" t="str">
            <v>โตโยโบ เอสทีซี (ประเทศไทย)</v>
          </cell>
        </row>
        <row r="2886">
          <cell r="S2886" t="str">
            <v>เครื่องนอนไทย</v>
          </cell>
        </row>
        <row r="2887">
          <cell r="S2887" t="str">
            <v>เพ็น เค อินเตอร์เทรดดิ้ง</v>
          </cell>
        </row>
        <row r="2888">
          <cell r="S2888" t="str">
            <v>ฮอฟเฟ็น เอเซีย</v>
          </cell>
        </row>
        <row r="2889">
          <cell r="S2889" t="str">
            <v>เนเจอรา</v>
          </cell>
        </row>
        <row r="2890">
          <cell r="S2890" t="str">
            <v>MIT-กันยง</v>
          </cell>
        </row>
        <row r="2891">
          <cell r="S2891" t="str">
            <v>MIT-กันยง</v>
          </cell>
        </row>
        <row r="2892">
          <cell r="S2892" t="str">
            <v>วี.ที.ซี. เอ็นเตอร์ไพรส์</v>
          </cell>
        </row>
        <row r="2893">
          <cell r="S2893" t="str">
            <v>ลัคกี้เวิลด์กรุ๊ป</v>
          </cell>
        </row>
        <row r="2894">
          <cell r="S2894" t="str">
            <v>อัสซ่า อะบลอย(ประเทศไทย)</v>
          </cell>
        </row>
        <row r="2895">
          <cell r="S2895" t="str">
            <v>เอส.บี.อุตสาหกรรมเครื่องเรือน</v>
          </cell>
        </row>
        <row r="2896">
          <cell r="S2896" t="str">
            <v>ระฆังทอง พลาสติก</v>
          </cell>
        </row>
        <row r="2897">
          <cell r="S2897" t="str">
            <v>อรนลิน</v>
          </cell>
        </row>
        <row r="2898">
          <cell r="S2898" t="str">
            <v>ดันล้อปพิลโล่ (ประเทศไทย)</v>
          </cell>
        </row>
        <row r="2899">
          <cell r="S2899" t="str">
            <v>ยัสปาล แอนด์ ซันส์</v>
          </cell>
        </row>
        <row r="2900">
          <cell r="S2900" t="str">
            <v>เอส.บี.อุตสาหกรรมเครื่องเรือน</v>
          </cell>
        </row>
        <row r="2901">
          <cell r="S2901" t="str">
            <v>บาธรูมดีไซน์</v>
          </cell>
        </row>
        <row r="2902">
          <cell r="S2902" t="str">
            <v>สลัมเบอร์แลนด์ (ประเทศไทย)</v>
          </cell>
        </row>
        <row r="2903">
          <cell r="S2903" t="str">
            <v>ธรรมสรณ์</v>
          </cell>
        </row>
        <row r="2904">
          <cell r="S2904" t="str">
            <v>เครื่องนอนไทย</v>
          </cell>
        </row>
        <row r="2905">
          <cell r="S2905" t="str">
            <v>เครื่องนอนไทย</v>
          </cell>
        </row>
        <row r="2906">
          <cell r="S2906" t="str">
            <v>เอส.บี.อุตสาหกรรมเครื่องเรือน</v>
          </cell>
        </row>
        <row r="2907">
          <cell r="S2907" t="str">
            <v>เอส.บี.อุตสาหกรรมเครื่องเรือน</v>
          </cell>
        </row>
        <row r="2908">
          <cell r="S2908" t="str">
            <v>เอส.บี.อุตสาหกรรมเครื่องเรือน</v>
          </cell>
        </row>
        <row r="2909">
          <cell r="S2909" t="str">
            <v>เอส.บี.อุตสาหกรรมเครื่องเรือน</v>
          </cell>
        </row>
        <row r="2910">
          <cell r="S2910" t="str">
            <v>เอ็มดีไอ โฮมโปรดักส์ อินดัสทรี้</v>
          </cell>
        </row>
        <row r="2911">
          <cell r="S2911" t="str">
            <v>MIT-กันยง</v>
          </cell>
        </row>
        <row r="2912">
          <cell r="S2912" t="str">
            <v>สลัมเบอร์แลนด์ (ประเทศไทย)</v>
          </cell>
        </row>
        <row r="2913">
          <cell r="S2913" t="str">
            <v>ดันล้อปพิลโล่ (ประเทศไทย)</v>
          </cell>
        </row>
        <row r="2914">
          <cell r="S2914" t="str">
            <v>ระฆังทอง พลาสติก</v>
          </cell>
        </row>
        <row r="2915">
          <cell r="S2915" t="str">
            <v>เอส.บี.อุตสาหกรรมเครื่องเรือน</v>
          </cell>
        </row>
        <row r="2916">
          <cell r="S2916" t="str">
            <v>MIT-สารสมบัติ</v>
          </cell>
        </row>
        <row r="2917">
          <cell r="S2917" t="str">
            <v>สตาร์มาร์ค</v>
          </cell>
        </row>
        <row r="2918">
          <cell r="S2918" t="str">
            <v>ยัสปาล แอนด์ ซันส์</v>
          </cell>
        </row>
        <row r="2919">
          <cell r="S2919" t="str">
            <v>สตาร์มาร์ค</v>
          </cell>
        </row>
        <row r="2920">
          <cell r="S2920" t="str">
            <v>เอส.บี.อุตสาหกรรมเครื่องเรือน</v>
          </cell>
        </row>
        <row r="2921">
          <cell r="S2921" t="str">
            <v>อรนลิน</v>
          </cell>
        </row>
        <row r="2922">
          <cell r="S2922" t="str">
            <v>สตาร์มาร์ค</v>
          </cell>
        </row>
        <row r="2923">
          <cell r="S2923" t="str">
            <v>อรนลิน</v>
          </cell>
        </row>
        <row r="2924">
          <cell r="S2924" t="str">
            <v>ชาวเวอร์คิง แมนูแฟคเจอริ่ง</v>
          </cell>
        </row>
        <row r="2925">
          <cell r="S2925" t="str">
            <v>แมส เฟอร์นิเจอร์ เซ็นเตอร์</v>
          </cell>
        </row>
        <row r="2926">
          <cell r="S2926" t="str">
            <v>ธรรมสรณ์</v>
          </cell>
        </row>
        <row r="2927">
          <cell r="S2927" t="str">
            <v>ฮอฟเฟ็น เอเซีย</v>
          </cell>
        </row>
        <row r="2928">
          <cell r="S2928" t="str">
            <v>เครื่องนอนไทย</v>
          </cell>
        </row>
        <row r="2929">
          <cell r="S2929" t="str">
            <v>เครื่องนอนไทย</v>
          </cell>
        </row>
        <row r="2930">
          <cell r="S2930" t="str">
            <v>เอส.บี.อุตสาหกรรมเครื่องเรือน</v>
          </cell>
        </row>
        <row r="2931">
          <cell r="S2931" t="str">
            <v>สลัมเบอร์แลนด์ (ประเทศไทย)</v>
          </cell>
        </row>
        <row r="2932">
          <cell r="S2932" t="str">
            <v>สตาร์มาร์ค</v>
          </cell>
        </row>
        <row r="2933">
          <cell r="S2933" t="str">
            <v>เอส.บี.อุตสาหกรรมเครื่องเรือน</v>
          </cell>
        </row>
        <row r="2934">
          <cell r="S2934" t="str">
            <v>เอส.บี.อุตสาหกรรมเครื่องเรือน</v>
          </cell>
        </row>
        <row r="2935">
          <cell r="S2935" t="str">
            <v>ดันล้อปพิลโล่ (ประเทศไทย)</v>
          </cell>
        </row>
        <row r="2936">
          <cell r="S2936" t="str">
            <v>ตราเพชร</v>
          </cell>
        </row>
        <row r="2937">
          <cell r="S2937" t="str">
            <v>ธรรมสรณ์</v>
          </cell>
        </row>
        <row r="2938">
          <cell r="S2938" t="str">
            <v>ยัสปาล แอนด์ ซันส์</v>
          </cell>
        </row>
        <row r="2939">
          <cell r="S2939" t="str">
            <v>สตาร์มาร์ค</v>
          </cell>
        </row>
        <row r="2940">
          <cell r="S2940" t="str">
            <v>เอส.บี.อุตสาหกรรมเครื่องเรือน</v>
          </cell>
        </row>
        <row r="2941">
          <cell r="S2941" t="str">
            <v>คามาร์ซิโอ(ไทย)</v>
          </cell>
        </row>
        <row r="2942">
          <cell r="S2942" t="str">
            <v>ตราเพชร</v>
          </cell>
        </row>
        <row r="2943">
          <cell r="S2943" t="str">
            <v>สลัมเบอร์แลนด์ (ประเทศไทย)</v>
          </cell>
        </row>
        <row r="2944">
          <cell r="S2944" t="str">
            <v>เอส.บี.อุตสาหกรรมเครื่องเรือน</v>
          </cell>
        </row>
        <row r="2945">
          <cell r="S2945" t="str">
            <v>ธรรมสรณ์</v>
          </cell>
        </row>
        <row r="2946">
          <cell r="S2946" t="str">
            <v>สลัมเบอร์แลนด์ (ประเทศไทย)</v>
          </cell>
        </row>
        <row r="2947">
          <cell r="S2947" t="str">
            <v>สลัมเบอร์แลนด์ (ประเทศไทย)</v>
          </cell>
        </row>
        <row r="3850">
          <cell r="S3850" t="str">
            <v>เท็กซ์ไทล์ แกลลอรี่</v>
          </cell>
        </row>
        <row r="3851">
          <cell r="S3851" t="str">
            <v>ที่นอนดาร์ลิ่งขอนแก่น</v>
          </cell>
        </row>
        <row r="3852">
          <cell r="S3852" t="str">
            <v>สลัมเบอร์แลนด์ (ประเทศไทย)</v>
          </cell>
        </row>
        <row r="3853">
          <cell r="S3853" t="str">
            <v>เอส.บี.อุตสาหกรรมเครื่องเรือน</v>
          </cell>
        </row>
        <row r="3854">
          <cell r="S3854" t="str">
            <v>เอส.บี.อุตสาหกรรมเครื่องเรือน</v>
          </cell>
        </row>
        <row r="3855">
          <cell r="S3855" t="str">
            <v>อาควาไลน์ โปรทาร์เก็ต (กรุงเทพ)</v>
          </cell>
        </row>
        <row r="3856">
          <cell r="S3856" t="str">
            <v>สตาร์มาร์ค</v>
          </cell>
        </row>
        <row r="3857">
          <cell r="S3857" t="str">
            <v>ยัสปาล แอนด์ ซันส์</v>
          </cell>
        </row>
        <row r="3858">
          <cell r="S3858" t="str">
            <v>อรนลิน</v>
          </cell>
        </row>
        <row r="3859">
          <cell r="S3859" t="str">
            <v>ธรรมสรณ์</v>
          </cell>
        </row>
        <row r="3860">
          <cell r="S3860" t="str">
            <v>เอส.บี.อุตสาหกรรมเครื่องเรือน</v>
          </cell>
        </row>
        <row r="3861">
          <cell r="S3861" t="str">
            <v>สิ่งทอซาติน</v>
          </cell>
        </row>
        <row r="3862">
          <cell r="S3862" t="str">
            <v>เท็กซ์ไทล์ แกลลอรี่</v>
          </cell>
        </row>
        <row r="3863">
          <cell r="S3863" t="str">
            <v>ลัคกี้เวิลด์กรุ๊ป</v>
          </cell>
        </row>
        <row r="3864">
          <cell r="S3864" t="str">
            <v>MIT-สารสมบัติ</v>
          </cell>
        </row>
        <row r="3865">
          <cell r="S3865" t="str">
            <v>สตาร์มาร์ค</v>
          </cell>
        </row>
        <row r="3866">
          <cell r="S3866" t="str">
            <v>แอโรว์เบดดิ้ง</v>
          </cell>
        </row>
        <row r="3867">
          <cell r="S3867" t="str">
            <v>แอโรว์เบดดิ้ง</v>
          </cell>
        </row>
        <row r="3868">
          <cell r="S3868" t="str">
            <v>เอ็มดีไอ โฮมโปรดักส์ อินดัสทรี้</v>
          </cell>
        </row>
        <row r="3869">
          <cell r="S3869" t="str">
            <v>วงจิน โคเวย์ (ประเทศไทย)</v>
          </cell>
        </row>
        <row r="3870">
          <cell r="S3870" t="str">
            <v>แอโรว์เบดดิ้ง</v>
          </cell>
        </row>
        <row r="3871">
          <cell r="S3871" t="str">
            <v>แอโรว์เบดดิ้ง</v>
          </cell>
        </row>
        <row r="3872">
          <cell r="S3872" t="str">
            <v>บาธรูมดีไซน์</v>
          </cell>
        </row>
        <row r="3873">
          <cell r="S3873" t="str">
            <v>ดันล้อปพิลโล่ (ประเทศไทย)</v>
          </cell>
        </row>
        <row r="3874">
          <cell r="S3874" t="str">
            <v>เอส.บี.อุตสาหกรรมเครื่องเรือน</v>
          </cell>
        </row>
        <row r="3875">
          <cell r="S3875" t="str">
            <v>ยัสปาล แอนด์ ซันส์</v>
          </cell>
        </row>
        <row r="3876">
          <cell r="S3876" t="str">
            <v>อรนลิน</v>
          </cell>
        </row>
        <row r="3877">
          <cell r="S3877" t="str">
            <v>สลัมเบอร์แลนด์ (ประเทศไทย)</v>
          </cell>
        </row>
        <row r="3878">
          <cell r="S3878" t="str">
            <v>MIT-สารสมบัติ</v>
          </cell>
        </row>
        <row r="3879">
          <cell r="S3879" t="str">
            <v>GERMAN STANDARD CO.,LTD.</v>
          </cell>
        </row>
        <row r="3880">
          <cell r="S3880" t="str">
            <v>เอส.บี.อุตสาหกรรมเครื่องเรือน</v>
          </cell>
        </row>
        <row r="3881">
          <cell r="S3881" t="str">
            <v>เอส.บี.อุตสาหกรรมเครื่องเรือน</v>
          </cell>
        </row>
        <row r="3882">
          <cell r="S3882" t="str">
            <v>เครื่องนอนไทย</v>
          </cell>
        </row>
        <row r="3883">
          <cell r="S3883" t="str">
            <v>สลัมเบอร์แลนด์ (ประเทศไทย)</v>
          </cell>
        </row>
        <row r="3884">
          <cell r="S3884" t="str">
            <v>อาควาไลน์ โปรทาร์เก็ต (กรุงเทพ)</v>
          </cell>
        </row>
        <row r="3885">
          <cell r="S3885" t="str">
            <v>MIT-กันยง</v>
          </cell>
        </row>
        <row r="3886">
          <cell r="S3886" t="str">
            <v>อาควาไลน์ โปรทาร์เก็ต (กรุงเทพ)</v>
          </cell>
        </row>
        <row r="3887">
          <cell r="S3887" t="str">
            <v>อรนลิน</v>
          </cell>
        </row>
        <row r="3888">
          <cell r="S3888" t="str">
            <v>สลัมเบอร์แลนด์ (ประเทศไทย)</v>
          </cell>
        </row>
        <row r="3889">
          <cell r="S3889" t="str">
            <v>สลัมเบอร์แลนด์ (ประเทศไทย)</v>
          </cell>
        </row>
        <row r="3890">
          <cell r="S3890" t="str">
            <v>อรนลิน</v>
          </cell>
        </row>
        <row r="3891">
          <cell r="S3891" t="str">
            <v>อรนลิน</v>
          </cell>
        </row>
        <row r="3892">
          <cell r="S3892" t="str">
            <v>สลัมเบอร์แลนด์ (ประเทศไทย)</v>
          </cell>
        </row>
        <row r="3893">
          <cell r="S3893" t="str">
            <v>ยัสปาล แอนด์ ซันส์</v>
          </cell>
        </row>
        <row r="3894">
          <cell r="S3894" t="str">
            <v>ที่นอนดาร์ลิ่งขอนแก่น</v>
          </cell>
        </row>
        <row r="3895">
          <cell r="S3895" t="str">
            <v>แมส เฟอร์นิเจอร์ เซ็นเตอร์</v>
          </cell>
        </row>
        <row r="3896">
          <cell r="S3896" t="str">
            <v>ยัสปาล แอนด์ ซันส์</v>
          </cell>
        </row>
        <row r="3897">
          <cell r="S3897" t="str">
            <v>เจตนัตว์</v>
          </cell>
        </row>
        <row r="3898">
          <cell r="S3898" t="str">
            <v>สลัมเบอร์แลนด์ (ประเทศไทย)</v>
          </cell>
        </row>
        <row r="3899">
          <cell r="S3899" t="str">
            <v>ธรรมสรณ์</v>
          </cell>
        </row>
        <row r="3900">
          <cell r="S3900" t="str">
            <v>ยัสปาล แอนด์ ซันส์</v>
          </cell>
        </row>
        <row r="3901">
          <cell r="S3901" t="str">
            <v>ที่นอนดาร์ลิ่งขอนแก่น</v>
          </cell>
        </row>
        <row r="3902">
          <cell r="S3902" t="str">
            <v>สลัมเบอร์แลนด์ (ประเทศไทย)</v>
          </cell>
        </row>
        <row r="3903">
          <cell r="S3903" t="str">
            <v>สลัมเบอร์แลนด์ (ประเทศไทย)</v>
          </cell>
        </row>
        <row r="3904">
          <cell r="S3904" t="str">
            <v>เอส.บี.อุตสาหกรรมเครื่องเรือน</v>
          </cell>
        </row>
        <row r="3905">
          <cell r="S3905" t="str">
            <v>ธรรมสรณ์</v>
          </cell>
        </row>
        <row r="3906">
          <cell r="S3906" t="str">
            <v>ดันล้อปพิลโล่ (ประเทศไทย)</v>
          </cell>
        </row>
        <row r="3907">
          <cell r="S3907" t="str">
            <v>สลัมเบอร์แลนด์ (ประเทศไทย)</v>
          </cell>
        </row>
        <row r="3908">
          <cell r="S3908" t="str">
            <v>ธรรมสรณ์</v>
          </cell>
        </row>
        <row r="3909">
          <cell r="S3909" t="str">
            <v>ดันล้อปพิลโล่ (ประเทศไทย)</v>
          </cell>
        </row>
        <row r="3910">
          <cell r="S3910" t="str">
            <v>เครื่องนอนไทย</v>
          </cell>
        </row>
        <row r="3911">
          <cell r="S3911" t="str">
            <v>สลัมเบอร์แลนด์ (ประเทศไทย)</v>
          </cell>
        </row>
        <row r="3912">
          <cell r="S3912" t="str">
            <v>เอส.บี.อุตสาหกรรมเครื่องเรือน</v>
          </cell>
        </row>
        <row r="3913">
          <cell r="S3913" t="str">
            <v>อรนลิน</v>
          </cell>
        </row>
        <row r="3914">
          <cell r="S3914" t="str">
            <v>นพัช อินเตอร์</v>
          </cell>
        </row>
        <row r="3915">
          <cell r="S3915" t="str">
            <v>ดันล้อปพิลโล่ (ประเทศไทย)</v>
          </cell>
        </row>
        <row r="3916">
          <cell r="S3916" t="str">
            <v>ธรรมสรณ์</v>
          </cell>
        </row>
        <row r="3917">
          <cell r="S3917" t="str">
            <v>ธรรมสรณ์</v>
          </cell>
        </row>
        <row r="3918">
          <cell r="S3918" t="str">
            <v>สลัมเบอร์แลนด์ (ประเทศไทย)</v>
          </cell>
        </row>
        <row r="3919">
          <cell r="S3919" t="str">
            <v>เอ็ม.เอ็ม. โกลบอลเทรด</v>
          </cell>
        </row>
        <row r="3920">
          <cell r="S3920" t="str">
            <v>สลัมเบอร์แลนด์ (ประเทศไทย)</v>
          </cell>
        </row>
        <row r="3921">
          <cell r="S3921" t="str">
            <v>อรนลิน</v>
          </cell>
        </row>
        <row r="3922">
          <cell r="S3922" t="str">
            <v>ธรรมสรณ์</v>
          </cell>
        </row>
        <row r="3923">
          <cell r="S3923" t="str">
            <v>เอ็มดีไอ โฮมโปรดักส์ อินดัสทรี้</v>
          </cell>
        </row>
        <row r="3924">
          <cell r="S3924" t="str">
            <v>เวนทรี่ (ประเทศไทย)</v>
          </cell>
        </row>
        <row r="3925">
          <cell r="S3925" t="str">
            <v>ธรรมสรณ์</v>
          </cell>
        </row>
        <row r="3926">
          <cell r="S3926" t="str">
            <v>ธรรมสรณ์</v>
          </cell>
        </row>
        <row r="3927">
          <cell r="S3927" t="str">
            <v>ธรรมสรณ์</v>
          </cell>
        </row>
        <row r="3928">
          <cell r="S3928" t="str">
            <v>เนเจอรา</v>
          </cell>
        </row>
        <row r="3929">
          <cell r="S3929" t="str">
            <v>MIT-กันยง</v>
          </cell>
        </row>
        <row r="3930">
          <cell r="S3930" t="str">
            <v>MIT-กันยง</v>
          </cell>
        </row>
        <row r="3931">
          <cell r="S3931" t="str">
            <v>MIT-กันยง</v>
          </cell>
        </row>
        <row r="3932">
          <cell r="S3932" t="str">
            <v>อรนลิน</v>
          </cell>
        </row>
        <row r="3933">
          <cell r="S3933" t="str">
            <v>สลัมเบอร์แลนด์ (ประเทศไทย)</v>
          </cell>
        </row>
        <row r="3934">
          <cell r="S3934" t="str">
            <v>เอ็มดีไอ โฮมโปรดักส์ อินดัสทรี้</v>
          </cell>
        </row>
        <row r="3935">
          <cell r="S3935" t="str">
            <v>แอโรว์เบดดิ้ง</v>
          </cell>
        </row>
        <row r="3936">
          <cell r="S3936" t="str">
            <v>เอส.บี.อุตสาหกรรมเครื่องเรือน</v>
          </cell>
        </row>
        <row r="3937">
          <cell r="S3937" t="str">
            <v>เอส.บี.อุตสาหกรรมเครื่องเรือน</v>
          </cell>
        </row>
        <row r="3938">
          <cell r="S3938" t="str">
            <v>เอส.บี.อุตสาหกรรมเครื่องเรือน</v>
          </cell>
        </row>
        <row r="3939">
          <cell r="S3939" t="str">
            <v>เอส.บี.อุตสาหกรรมเครื่องเรือน</v>
          </cell>
        </row>
        <row r="3940">
          <cell r="S3940" t="str">
            <v>เอส.บี.อุตสาหกรรมเครื่องเรือน</v>
          </cell>
        </row>
        <row r="3941">
          <cell r="S3941" t="str">
            <v>เอส.บี.อุตสาหกรรมเครื่องเรือน</v>
          </cell>
        </row>
        <row r="3942">
          <cell r="S3942" t="str">
            <v>เอส.บี.อุตสาหกรรมเครื่องเรือน</v>
          </cell>
        </row>
        <row r="3943">
          <cell r="S3943" t="str">
            <v>ดันล้อปพิลโล่ (ประเทศไทย)</v>
          </cell>
        </row>
        <row r="3944">
          <cell r="S3944" t="str">
            <v>ฮอฟเฟ็น เอเซีย</v>
          </cell>
        </row>
        <row r="3945">
          <cell r="S3945" t="str">
            <v>สลัมเบอร์แลนด์ (ประเทศไทย)</v>
          </cell>
        </row>
        <row r="3946">
          <cell r="S3946" t="str">
            <v>สตาร์มาร์ค</v>
          </cell>
        </row>
        <row r="3947">
          <cell r="S3947" t="str">
            <v>สลัมเบอร์แลนด์ (ประเทศไทย)</v>
          </cell>
        </row>
        <row r="3948">
          <cell r="S3948" t="str">
            <v>แมส เฟอร์นิเจอร์ เซ็นเตอร์</v>
          </cell>
        </row>
        <row r="3949">
          <cell r="S3949" t="str">
            <v>อรนลิน</v>
          </cell>
        </row>
        <row r="3950">
          <cell r="S3950" t="str">
            <v>โตโยโบ เอสทีซี (ประเทศไทย)</v>
          </cell>
        </row>
        <row r="3951">
          <cell r="S3951" t="str">
            <v>สลัมเบอร์แลนด์ (ประเทศไทย)</v>
          </cell>
        </row>
        <row r="3952">
          <cell r="S3952" t="str">
            <v>ที่นอนดาร์ลิ่งขอนแก่น</v>
          </cell>
        </row>
        <row r="3953">
          <cell r="S3953" t="str">
            <v>อรนลิน</v>
          </cell>
        </row>
        <row r="3954">
          <cell r="S3954" t="str">
            <v>อรนลิน</v>
          </cell>
        </row>
        <row r="3955">
          <cell r="S3955" t="str">
            <v>แมส เฟอร์นิเจอร์ เซ็นเตอร์</v>
          </cell>
        </row>
        <row r="3956">
          <cell r="S3956" t="str">
            <v>อรนลิน</v>
          </cell>
        </row>
        <row r="3957">
          <cell r="S3957" t="str">
            <v>อรนลิน</v>
          </cell>
        </row>
        <row r="3958">
          <cell r="S3958" t="str">
            <v>เนเจอรา</v>
          </cell>
        </row>
        <row r="3959">
          <cell r="S3959" t="str">
            <v>วี.ที.ซี. เอ็นเตอร์ไพรส์</v>
          </cell>
        </row>
        <row r="3960">
          <cell r="S3960" t="str">
            <v>สลัมเบอร์แลนด์ (ประเทศไทย)</v>
          </cell>
        </row>
        <row r="3961">
          <cell r="S3961" t="str">
            <v>สลัมเบอร์แลนด์ (ประเทศไทย)</v>
          </cell>
        </row>
        <row r="3962">
          <cell r="S3962" t="str">
            <v>โตโยโบ เอสทีซี (ประเทศไทย)</v>
          </cell>
        </row>
        <row r="3963">
          <cell r="S3963" t="str">
            <v>ดันล้อปพิลโล่ (ประเทศไทย)</v>
          </cell>
        </row>
        <row r="3964">
          <cell r="S3964" t="str">
            <v>ดันล้อปพิลโล่ (ประเทศไทย)</v>
          </cell>
        </row>
        <row r="3965">
          <cell r="S3965" t="str">
            <v>สลัมเบอร์แลนด์ (ประเทศไทย)</v>
          </cell>
        </row>
        <row r="3966">
          <cell r="S3966" t="str">
            <v>ดันล้อปพิลโล่ (ประเทศไทย)</v>
          </cell>
        </row>
        <row r="3967">
          <cell r="S3967" t="str">
            <v>คิงสตาร์ เฟอร์นิเจอร์</v>
          </cell>
        </row>
        <row r="3968">
          <cell r="S3968" t="str">
            <v>ซัยโจ เด็นกิ อินเตอร์เนชั่นแนล</v>
          </cell>
        </row>
        <row r="3969">
          <cell r="S3969" t="str">
            <v>สยามดนตรียามาฮ่า</v>
          </cell>
        </row>
        <row r="3970">
          <cell r="S3970" t="str">
            <v>ลัคกี้เวิลด์กรุ๊ป</v>
          </cell>
        </row>
        <row r="3971">
          <cell r="S3971" t="str">
            <v>ยัสปาล แอนด์ ซันส์</v>
          </cell>
        </row>
        <row r="3972">
          <cell r="S3972" t="str">
            <v>สลัมเบอร์แลนด์ (ประเทศไทย)</v>
          </cell>
        </row>
        <row r="3973">
          <cell r="S3973" t="str">
            <v>สลัมเบอร์แลนด์ (ประเทศไทย)</v>
          </cell>
        </row>
        <row r="3974">
          <cell r="S3974" t="str">
            <v>คิงสตาร์ เฟอร์นิเจอร์</v>
          </cell>
        </row>
        <row r="3975">
          <cell r="S3975" t="str">
            <v>อาควาไลน์ โปรทาร์เก็ต (กรุงเทพ)</v>
          </cell>
        </row>
        <row r="3976">
          <cell r="S3976" t="str">
            <v>MIT-สารสมบัติ</v>
          </cell>
        </row>
        <row r="3977">
          <cell r="S3977" t="str">
            <v>MIT-สารสมบัติ</v>
          </cell>
        </row>
        <row r="3978">
          <cell r="S3978" t="str">
            <v>MIT-กันยง</v>
          </cell>
        </row>
        <row r="3979">
          <cell r="S3979" t="str">
            <v>เท็กซ์ไทล์ แกลลอรี่</v>
          </cell>
        </row>
        <row r="3980">
          <cell r="S3980" t="str">
            <v>สิ่งทอซาติน</v>
          </cell>
        </row>
        <row r="3981">
          <cell r="S3981" t="str">
            <v>MIT-สารสมบัติ</v>
          </cell>
        </row>
        <row r="3982">
          <cell r="S3982" t="str">
            <v>MIT-กันยง</v>
          </cell>
        </row>
        <row r="3983">
          <cell r="S3983" t="str">
            <v>MIT-กันยง</v>
          </cell>
        </row>
        <row r="3984">
          <cell r="S3984" t="str">
            <v>MIT-กันยง</v>
          </cell>
        </row>
        <row r="3985">
          <cell r="S3985" t="str">
            <v>อรนลิน</v>
          </cell>
        </row>
        <row r="3986">
          <cell r="S3986" t="str">
            <v>ดันล้อปพิลโล่ (ประเทศไทย)</v>
          </cell>
        </row>
        <row r="3987">
          <cell r="S3987" t="str">
            <v>ดันล้อปพิลโล่ (ประเทศไทย)</v>
          </cell>
        </row>
        <row r="3988">
          <cell r="S3988" t="str">
            <v>ฮอฟเฟ็น เอเซีย</v>
          </cell>
        </row>
        <row r="3989">
          <cell r="S3989" t="str">
            <v>แอโรว์เบดดิ้ง</v>
          </cell>
        </row>
        <row r="3990">
          <cell r="S3990" t="str">
            <v>สลัมเบอร์แลนด์ (ประเทศไทย)</v>
          </cell>
        </row>
        <row r="3991">
          <cell r="S3991" t="str">
            <v>ดันล้อปพิลโล่ (ประเทศไทย)</v>
          </cell>
        </row>
        <row r="3992">
          <cell r="S3992" t="str">
            <v>ดันล้อปพิลโล่ (ประเทศไทย)</v>
          </cell>
        </row>
        <row r="3993">
          <cell r="S3993" t="str">
            <v>สลัมเบอร์แลนด์ (ประเทศไทย)</v>
          </cell>
        </row>
        <row r="3994">
          <cell r="S3994" t="str">
            <v>อรนลิน</v>
          </cell>
        </row>
        <row r="3995">
          <cell r="S3995" t="str">
            <v>ลัคกี้เวิลด์กรุ๊ป</v>
          </cell>
        </row>
        <row r="3996">
          <cell r="S3996" t="str">
            <v>อรนลิน</v>
          </cell>
        </row>
        <row r="3997">
          <cell r="S3997" t="str">
            <v>ดันล้อปพิลโล่ (ประเทศไทย)</v>
          </cell>
        </row>
        <row r="3998">
          <cell r="S3998" t="str">
            <v>สลัมเบอร์แลนด์ (ประเทศไทย)</v>
          </cell>
        </row>
        <row r="3999">
          <cell r="S3999" t="str">
            <v>MIT-กันยง</v>
          </cell>
        </row>
        <row r="4000">
          <cell r="S4000" t="str">
            <v>เอส.บี.อุตสาหกรรมเครื่องเรือน</v>
          </cell>
        </row>
        <row r="4001">
          <cell r="S4001" t="str">
            <v>สตาร์มาร์ค</v>
          </cell>
        </row>
        <row r="4002">
          <cell r="S4002" t="str">
            <v>สตาร์มาร์ค</v>
          </cell>
        </row>
        <row r="4003">
          <cell r="S4003" t="str">
            <v>อรนลิน</v>
          </cell>
        </row>
        <row r="4004">
          <cell r="S4004" t="str">
            <v>เอส.บี.อุตสาหกรรมเครื่องเรือน</v>
          </cell>
        </row>
        <row r="4005">
          <cell r="S4005" t="str">
            <v>อรนลิน</v>
          </cell>
        </row>
        <row r="4006">
          <cell r="S4006" t="str">
            <v>เครื่องนอนไทย</v>
          </cell>
        </row>
        <row r="4007">
          <cell r="S4007" t="str">
            <v>สตาร์มาร์ค</v>
          </cell>
        </row>
        <row r="4008">
          <cell r="S4008" t="str">
            <v>สตาร์มาร์ค</v>
          </cell>
        </row>
        <row r="4009">
          <cell r="S4009" t="str">
            <v>บาธรูมดีไซน์</v>
          </cell>
        </row>
        <row r="4010">
          <cell r="S4010" t="str">
            <v>สลัมเบอร์แลนด์ (ประเทศไทย)</v>
          </cell>
        </row>
        <row r="4011">
          <cell r="S4011" t="str">
            <v>สตาร์มาร์ค</v>
          </cell>
        </row>
        <row r="4012">
          <cell r="S4012" t="str">
            <v>เพอร์ลาเทรดดิ้ง</v>
          </cell>
        </row>
        <row r="4013">
          <cell r="S4013" t="str">
            <v>เพอร์ลาเทรดดิ้ง</v>
          </cell>
        </row>
        <row r="4014">
          <cell r="S4014" t="str">
            <v>เพอร์ลาเทรดดิ้ง</v>
          </cell>
        </row>
        <row r="4015">
          <cell r="S4015" t="str">
            <v>เพอร์ลาเทรดดิ้ง</v>
          </cell>
        </row>
        <row r="4016">
          <cell r="S4016" t="str">
            <v>เอ็ม.เอ็ม. โกลบอลเทรด</v>
          </cell>
        </row>
        <row r="4017">
          <cell r="S4017" t="str">
            <v>เครื่องนอนไทย</v>
          </cell>
        </row>
        <row r="4018">
          <cell r="S4018" t="str">
            <v>ที่นอนดาร์ลิ่งขอนแก่น</v>
          </cell>
        </row>
        <row r="4019">
          <cell r="S4019" t="str">
            <v>สลัมเบอร์แลนด์ (ประเทศไทย)</v>
          </cell>
        </row>
        <row r="4020">
          <cell r="S4020" t="str">
            <v>สลัมเบอร์แลนด์ (ประเทศไทย)</v>
          </cell>
        </row>
        <row r="4021">
          <cell r="S4021" t="str">
            <v>สลัมเบอร์แลนด์ (ประเทศไทย)</v>
          </cell>
        </row>
        <row r="4022">
          <cell r="S4022" t="str">
            <v>สลัมเบอร์แลนด์ (ประเทศไทย)</v>
          </cell>
        </row>
        <row r="4023">
          <cell r="S4023" t="str">
            <v>สลัมเบอร์แลนด์ (ประเทศไทย)</v>
          </cell>
        </row>
        <row r="4024">
          <cell r="S4024" t="str">
            <v>เอส.บี.อุตสาหกรรมเครื่องเรือน</v>
          </cell>
        </row>
        <row r="4025">
          <cell r="S4025" t="str">
            <v>สลัมเบอร์แลนด์ (ประเทศไทย)</v>
          </cell>
        </row>
        <row r="4026">
          <cell r="S4026" t="str">
            <v>ดันล้อปพิลโล่ (ประเทศไทย)</v>
          </cell>
        </row>
        <row r="4027">
          <cell r="S4027" t="str">
            <v>สลัมเบอร์แลนด์ (ประเทศไทย)</v>
          </cell>
        </row>
        <row r="4028">
          <cell r="S4028" t="str">
            <v>สลัมเบอร์แลนด์ (ประเทศไทย)</v>
          </cell>
        </row>
        <row r="4029">
          <cell r="S4029" t="str">
            <v>เครื่องนอนไทย</v>
          </cell>
        </row>
        <row r="4030">
          <cell r="S4030" t="str">
            <v>สลัมเบอร์แลนด์ (ประเทศไทย)</v>
          </cell>
        </row>
        <row r="4031">
          <cell r="S4031" t="str">
            <v>เอส.บี.อุตสาหกรรมเครื่องเรือน</v>
          </cell>
        </row>
        <row r="4032">
          <cell r="S4032" t="str">
            <v>สลัมเบอร์แลนด์ (ประเทศไทย)</v>
          </cell>
        </row>
        <row r="4033">
          <cell r="S4033" t="str">
            <v>เครื่องนอนไทย</v>
          </cell>
        </row>
        <row r="4034">
          <cell r="S4034" t="str">
            <v>เพอร์ลาเทรดดิ้ง</v>
          </cell>
        </row>
        <row r="4035">
          <cell r="S4035" t="str">
            <v>สลัมเบอร์แลนด์ (ประเทศไทย)</v>
          </cell>
        </row>
        <row r="4036">
          <cell r="S4036" t="str">
            <v>ลัคกี้เวิลด์กรุ๊ป</v>
          </cell>
        </row>
        <row r="4037">
          <cell r="S4037" t="str">
            <v>สลัมเบอร์แลนด์ (ประเทศไทย)</v>
          </cell>
        </row>
        <row r="4038">
          <cell r="S4038" t="str">
            <v>ดันล้อปพิลโล่ (ประเทศไทย)</v>
          </cell>
        </row>
        <row r="4039">
          <cell r="S4039" t="str">
            <v>สลัมเบอร์แลนด์ (ประเทศไทย)</v>
          </cell>
        </row>
        <row r="4040">
          <cell r="S4040" t="str">
            <v>สตาร์มาร์ค</v>
          </cell>
        </row>
        <row r="4041">
          <cell r="S4041" t="str">
            <v>สลัมเบอร์แลนด์ (ประเทศไทย)</v>
          </cell>
        </row>
        <row r="4042">
          <cell r="S4042" t="str">
            <v>เครื่องนอนไทย</v>
          </cell>
        </row>
        <row r="4043">
          <cell r="S4043" t="str">
            <v>เอส.บี.อุตสาหกรรมเครื่องเรือน</v>
          </cell>
        </row>
        <row r="4044">
          <cell r="S4044" t="str">
            <v>เอส.บี.อุตสาหกรรมเครื่องเรือน</v>
          </cell>
        </row>
        <row r="4045">
          <cell r="S4045" t="str">
            <v>เอส.บี.อุตสาหกรรมเครื่องเรือน</v>
          </cell>
        </row>
        <row r="4046">
          <cell r="S4046" t="str">
            <v>เอส.บี.อุตสาหกรรมเครื่องเรือน</v>
          </cell>
        </row>
        <row r="4047">
          <cell r="S4047" t="str">
            <v>สลัมเบอร์แลนด์ (ประเทศไทย)</v>
          </cell>
        </row>
        <row r="4048">
          <cell r="S4048" t="str">
            <v>โอเวอร์ซีอลูมินั่ม</v>
          </cell>
        </row>
        <row r="4049">
          <cell r="S4049" t="str">
            <v>ที่นอนดาร์ลิ่งขอนแก่น</v>
          </cell>
        </row>
        <row r="4050">
          <cell r="S4050" t="str">
            <v>คิงสตาร์ เฟอร์นิเจอร์</v>
          </cell>
        </row>
        <row r="4051">
          <cell r="S4051" t="str">
            <v>เพอร์ลาเทรดดิ้ง</v>
          </cell>
        </row>
        <row r="4052">
          <cell r="S4052" t="str">
            <v>สลัมเบอร์แลนด์ (ประเทศไทย)</v>
          </cell>
        </row>
        <row r="4053">
          <cell r="S4053" t="str">
            <v>สลัมเบอร์แลนด์ (ประเทศไทย)</v>
          </cell>
        </row>
        <row r="4054">
          <cell r="S4054" t="str">
            <v>สตาร์มาร์ค</v>
          </cell>
        </row>
        <row r="4055">
          <cell r="S4055" t="str">
            <v>เรโปร เฮ้าส์</v>
          </cell>
        </row>
        <row r="4056">
          <cell r="S4056" t="str">
            <v>ตราเพชร</v>
          </cell>
        </row>
        <row r="4057">
          <cell r="S4057" t="str">
            <v>อรนลิน</v>
          </cell>
        </row>
        <row r="4058">
          <cell r="S4058" t="str">
            <v>เอส.บี.อุตสาหกรรมเครื่องเรือน</v>
          </cell>
        </row>
        <row r="4059">
          <cell r="S4059" t="str">
            <v>ที่นอนดาร์ลิ่งขอนแก่น</v>
          </cell>
        </row>
        <row r="4060">
          <cell r="S4060" t="str">
            <v>วี.ที.ซี. เอ็นเตอร์ไพรส์</v>
          </cell>
        </row>
        <row r="4061">
          <cell r="S4061" t="str">
            <v>สตาร์มาร์ค</v>
          </cell>
        </row>
        <row r="4062">
          <cell r="S4062" t="str">
            <v>สลัมเบอร์แลนด์ (ประเทศไทย)</v>
          </cell>
        </row>
        <row r="4063">
          <cell r="S4063" t="str">
            <v>วี.ที.ซี. เอ็นเตอร์ไพรส์</v>
          </cell>
        </row>
        <row r="4064">
          <cell r="S4064" t="str">
            <v>เครื่องนอนไทย</v>
          </cell>
        </row>
        <row r="4065">
          <cell r="S4065" t="str">
            <v>เครื่องนอนไทย</v>
          </cell>
        </row>
        <row r="4066">
          <cell r="S4066" t="str">
            <v>เครื่องนอนไทย</v>
          </cell>
        </row>
        <row r="4067">
          <cell r="S4067" t="str">
            <v>ที่นอนดาร์ลิ่งขอนแก่น</v>
          </cell>
        </row>
        <row r="4068">
          <cell r="S4068" t="str">
            <v>ที่นอนดาร์ลิ่งขอนแก่น</v>
          </cell>
        </row>
        <row r="4069">
          <cell r="S4069" t="str">
            <v>สลัมเบอร์แลนด์ (ประเทศไทย)</v>
          </cell>
        </row>
        <row r="4070">
          <cell r="S4070" t="str">
            <v>คามาร์ซิโอ(ไทย)</v>
          </cell>
        </row>
        <row r="4071">
          <cell r="S4071" t="str">
            <v>ฮอฟเฟ็น เอเซีย</v>
          </cell>
        </row>
        <row r="4072">
          <cell r="S4072" t="str">
            <v>สลัมเบอร์แลนด์ (ประเทศไทย)</v>
          </cell>
        </row>
        <row r="4073">
          <cell r="S4073" t="str">
            <v>คามาร์ซิโอ(ไทย)</v>
          </cell>
        </row>
        <row r="4074">
          <cell r="S4074" t="str">
            <v>สุขภัณฑ์คริสตินา (ประเทศไทย)</v>
          </cell>
        </row>
        <row r="4075">
          <cell r="S4075" t="str">
            <v>สลัมเบอร์แลนด์ (ประเทศไทย)</v>
          </cell>
        </row>
        <row r="4076">
          <cell r="S4076" t="str">
            <v>สุขภัณฑ์คริสตินา (ประเทศไทย)</v>
          </cell>
        </row>
        <row r="4077">
          <cell r="S4077" t="str">
            <v>เอส.บี.อุตสาหกรรมเครื่องเรือน</v>
          </cell>
        </row>
        <row r="4078">
          <cell r="S4078" t="str">
            <v>เอส.บี.อุตสาหกรรมเครื่องเรือน</v>
          </cell>
        </row>
        <row r="4079">
          <cell r="S4079" t="str">
            <v>มหาจักรดีเวลอปเมนท์</v>
          </cell>
        </row>
        <row r="4080">
          <cell r="S4080" t="str">
            <v>ยัสปาล แอนด์ ซันส์</v>
          </cell>
        </row>
        <row r="4081">
          <cell r="S4081" t="str">
            <v>อรนลิน</v>
          </cell>
        </row>
        <row r="4082">
          <cell r="S4082" t="str">
            <v>ยัสปาล แอนด์ ซันส์</v>
          </cell>
        </row>
        <row r="4083">
          <cell r="S4083" t="str">
            <v>ธรรมสรณ์</v>
          </cell>
        </row>
        <row r="4084">
          <cell r="S4084" t="str">
            <v>ดันล้อปพิลโล่ (ประเทศไทย)</v>
          </cell>
        </row>
        <row r="4085">
          <cell r="S4085" t="str">
            <v>ธรรมสรณ์</v>
          </cell>
        </row>
        <row r="4086">
          <cell r="S4086" t="str">
            <v>แอโรว์เบดดิ้ง</v>
          </cell>
        </row>
        <row r="4087">
          <cell r="S4087" t="str">
            <v>ยัสปาล แอนด์ ซันส์</v>
          </cell>
        </row>
        <row r="4088">
          <cell r="S4088" t="str">
            <v>สุขภัณฑ์คริสตินา (ประเทศไทย)</v>
          </cell>
        </row>
        <row r="4089">
          <cell r="S4089" t="str">
            <v>MIT-กันยง</v>
          </cell>
        </row>
        <row r="4090">
          <cell r="S4090" t="str">
            <v>แสงทองเฮาส์ซิ่ง โปรดักส์</v>
          </cell>
        </row>
        <row r="4091">
          <cell r="S4091" t="str">
            <v>ดันล้อปพิลโล่ (ประเทศไทย)</v>
          </cell>
        </row>
        <row r="4092">
          <cell r="S4092" t="str">
            <v>อรนลิน</v>
          </cell>
        </row>
        <row r="4093">
          <cell r="S4093" t="str">
            <v>แมส เฟอร์นิเจอร์ เซ็นเตอร์</v>
          </cell>
        </row>
        <row r="4094">
          <cell r="S4094" t="str">
            <v>ลัคกี้เวิลด์กรุ๊ป</v>
          </cell>
        </row>
        <row r="4095">
          <cell r="S4095" t="str">
            <v>อรนลิน</v>
          </cell>
        </row>
        <row r="4096">
          <cell r="S4096" t="str">
            <v>โอเวอร์ซีอลูมินั่ม</v>
          </cell>
        </row>
        <row r="4097">
          <cell r="S4097" t="str">
            <v>ที่นอนดาร์ลิ่งขอนแก่น</v>
          </cell>
        </row>
        <row r="4098">
          <cell r="S4098" t="str">
            <v>ที่นอนดาร์ลิ่งขอนแก่น</v>
          </cell>
        </row>
        <row r="4099">
          <cell r="S4099" t="str">
            <v>อรนลิน</v>
          </cell>
        </row>
        <row r="4100">
          <cell r="S4100" t="str">
            <v>ลัคกี้เวิลด์กรุ๊ป</v>
          </cell>
        </row>
        <row r="4101">
          <cell r="S4101" t="str">
            <v>เอ็มดีไอ โฮมโปรดักส์ อินดัสทรี้</v>
          </cell>
        </row>
        <row r="4102">
          <cell r="S4102" t="str">
            <v>เอส.บี.อุตสาหกรรมเครื่องเรือน</v>
          </cell>
        </row>
        <row r="4103">
          <cell r="S4103" t="str">
            <v>เอส.บี.อุตสาหกรรมเครื่องเรือน</v>
          </cell>
        </row>
        <row r="4104">
          <cell r="S4104" t="str">
            <v>เอส.บี.อุตสาหกรรมเครื่องเรือน</v>
          </cell>
        </row>
        <row r="4105">
          <cell r="S4105" t="str">
            <v>เอส.บี.อุตสาหกรรมเครื่องเรือน</v>
          </cell>
        </row>
        <row r="4106">
          <cell r="S4106" t="str">
            <v>เอส.บี.อุตสาหกรรมเครื่องเรือน</v>
          </cell>
        </row>
        <row r="4107">
          <cell r="S4107" t="str">
            <v>เอส.บี.อุตสาหกรรมเครื่องเรือน</v>
          </cell>
        </row>
        <row r="4108">
          <cell r="S4108" t="str">
            <v>โตโยโบ เอสทีซี (ประเทศไทย)</v>
          </cell>
        </row>
        <row r="4109">
          <cell r="S4109" t="str">
            <v>ลัคกี้เวิลด์กรุ๊ป</v>
          </cell>
        </row>
        <row r="4110">
          <cell r="S4110" t="str">
            <v>เอส.บี.อุตสาหกรรมเครื่องเรือน</v>
          </cell>
        </row>
        <row r="4111">
          <cell r="S4111" t="str">
            <v>ธรรมสรณ์</v>
          </cell>
        </row>
        <row r="4112">
          <cell r="S4112" t="str">
            <v>มาซูม่า(ประเทศไทย)</v>
          </cell>
        </row>
        <row r="4113">
          <cell r="S4113" t="str">
            <v>ยัสปาล แอนด์ ซันส์</v>
          </cell>
        </row>
        <row r="4114">
          <cell r="S4114" t="str">
            <v>เครื่องนอนไทย</v>
          </cell>
        </row>
        <row r="4115">
          <cell r="S4115" t="str">
            <v>ลัคกี้เวิลด์กรุ๊ป</v>
          </cell>
        </row>
        <row r="4116">
          <cell r="S4116" t="str">
            <v>อาควาไลน์ โปรทาร์เก็ต (กรุงเทพ)</v>
          </cell>
        </row>
        <row r="4117">
          <cell r="S4117" t="str">
            <v>อรนลิน</v>
          </cell>
        </row>
        <row r="4118">
          <cell r="S4118" t="str">
            <v>สตาร์มาร์ค</v>
          </cell>
        </row>
        <row r="4119">
          <cell r="S4119" t="str">
            <v>คิงสตาร์ เฟอร์นิเจอร์</v>
          </cell>
        </row>
        <row r="4120">
          <cell r="S4120" t="str">
            <v>แมส เฟอร์นิเจอร์ เซ็นเตอร์</v>
          </cell>
        </row>
        <row r="4121">
          <cell r="S4121" t="str">
            <v>สตาร์มาร์ค</v>
          </cell>
        </row>
        <row r="4122">
          <cell r="S4122" t="str">
            <v>แมส เฟอร์นิเจอร์ เซ็นเตอร์</v>
          </cell>
        </row>
        <row r="4123">
          <cell r="S4123" t="str">
            <v>แอโรว์เบดดิ้ง</v>
          </cell>
        </row>
        <row r="4124">
          <cell r="S4124" t="str">
            <v>อีสต์โคสท์ อุตสาหกรรม</v>
          </cell>
        </row>
        <row r="4125">
          <cell r="S4125" t="str">
            <v>อีสต์โคสท์ อุตสาหกรรม</v>
          </cell>
        </row>
        <row r="4126">
          <cell r="S4126" t="str">
            <v>ลัคกี้เวิลด์กรุ๊ป</v>
          </cell>
        </row>
        <row r="4127">
          <cell r="S4127" t="str">
            <v>อีสต์โคสท์ อุตสาหกรรม</v>
          </cell>
        </row>
        <row r="4128">
          <cell r="S4128" t="str">
            <v>สมาร์ท อีเล็คทริคอล ซัพพลายส์</v>
          </cell>
        </row>
        <row r="4129">
          <cell r="S4129" t="str">
            <v>ฮอฟเฟ็น เอเซีย</v>
          </cell>
        </row>
        <row r="4130">
          <cell r="S4130" t="str">
            <v>ฮอฟเฟ็น เอเซีย</v>
          </cell>
        </row>
        <row r="4131">
          <cell r="S4131" t="str">
            <v>เพอร์ลาเทรดดิ้ง</v>
          </cell>
        </row>
        <row r="4132">
          <cell r="S4132" t="str">
            <v>สยามดนตรียามาฮ่า</v>
          </cell>
        </row>
        <row r="4133">
          <cell r="S4133" t="str">
            <v>แอโรว์เบดดิ้ง</v>
          </cell>
        </row>
        <row r="4134">
          <cell r="S4134" t="str">
            <v>สตาร์มาร์ค</v>
          </cell>
        </row>
        <row r="4135">
          <cell r="S4135" t="str">
            <v>สตาร์มาร์ค</v>
          </cell>
        </row>
        <row r="4136">
          <cell r="S4136" t="str">
            <v>สตาร์มาร์ค</v>
          </cell>
        </row>
        <row r="4137">
          <cell r="S4137" t="str">
            <v>สตาร์มาร์ค</v>
          </cell>
        </row>
        <row r="4138">
          <cell r="S4138" t="str">
            <v>สตาร์มาร์ค</v>
          </cell>
        </row>
        <row r="4139">
          <cell r="S4139" t="str">
            <v>สตาร์มาร์ค</v>
          </cell>
        </row>
        <row r="4140">
          <cell r="S4140" t="str">
            <v>วี.ที.ซี. เอ็นเตอร์ไพรส์</v>
          </cell>
        </row>
        <row r="4141">
          <cell r="S4141" t="str">
            <v>ธรรมสรณ์</v>
          </cell>
        </row>
        <row r="4142">
          <cell r="S4142" t="str">
            <v>ยัสปาล แอนด์ ซันส์</v>
          </cell>
        </row>
        <row r="4143">
          <cell r="S4143" t="str">
            <v>อรนลิน</v>
          </cell>
        </row>
        <row r="4144">
          <cell r="S4144" t="str">
            <v>อาควาไลน์ โปรทาร์เก็ต (กรุงเทพ)</v>
          </cell>
        </row>
        <row r="4145">
          <cell r="S4145" t="str">
            <v>ยัสปาล แอนด์ ซันส์</v>
          </cell>
        </row>
        <row r="4146">
          <cell r="S4146" t="str">
            <v>เอ็มดีไอ โฮมโปรดักส์ อินดัสทรี้</v>
          </cell>
        </row>
        <row r="4147">
          <cell r="S4147" t="str">
            <v>ธรรมสรณ์</v>
          </cell>
        </row>
        <row r="4148">
          <cell r="S4148" t="str">
            <v>ที่นอนดาร์ลิ่งขอนแก่น</v>
          </cell>
        </row>
        <row r="4149">
          <cell r="S4149" t="str">
            <v>ธรรมสรณ์</v>
          </cell>
        </row>
        <row r="4150">
          <cell r="S4150" t="str">
            <v>อรนลิน</v>
          </cell>
        </row>
        <row r="4151">
          <cell r="S4151" t="str">
            <v>อรนลิน</v>
          </cell>
        </row>
        <row r="4152">
          <cell r="S4152" t="str">
            <v>อรนลิน</v>
          </cell>
        </row>
        <row r="4153">
          <cell r="S4153" t="str">
            <v>อรนลิน</v>
          </cell>
        </row>
        <row r="4154">
          <cell r="S4154" t="str">
            <v>คิงสตาร์ เฟอร์นิเจอร์</v>
          </cell>
        </row>
        <row r="4155">
          <cell r="S4155" t="str">
            <v>คิงสตาร์ เฟอร์นิเจอร์</v>
          </cell>
        </row>
        <row r="4156">
          <cell r="S4156" t="str">
            <v>อรนลิน</v>
          </cell>
        </row>
        <row r="4157">
          <cell r="S4157" t="str">
            <v>เอส.บี.อุตสาหกรรมเครื่องเรือน</v>
          </cell>
        </row>
        <row r="4158">
          <cell r="S4158" t="str">
            <v>เอส.บี.อุตสาหกรรมเครื่องเรือน</v>
          </cell>
        </row>
        <row r="4159">
          <cell r="S4159" t="str">
            <v>ยัสปาล แอนด์ ซันส์</v>
          </cell>
        </row>
        <row r="4160">
          <cell r="S4160" t="str">
            <v>ยัสปาล แอนด์ ซันส์</v>
          </cell>
        </row>
        <row r="4161">
          <cell r="S4161" t="str">
            <v>เอส.บี.อุตสาหกรรมเครื่องเรือน</v>
          </cell>
        </row>
        <row r="4162">
          <cell r="S4162" t="str">
            <v>เอส.บี.อุตสาหกรรมเครื่องเรือน</v>
          </cell>
        </row>
        <row r="4163">
          <cell r="S4163" t="str">
            <v>เอส.บี.อุตสาหกรรมเครื่องเรือน</v>
          </cell>
        </row>
        <row r="4164">
          <cell r="S4164" t="str">
            <v>เอส.บี.อุตสาหกรรมเครื่องเรือน</v>
          </cell>
        </row>
        <row r="4165">
          <cell r="S4165" t="str">
            <v>MIT-สารสมบัติ</v>
          </cell>
        </row>
        <row r="4166">
          <cell r="S4166" t="str">
            <v>ดันล้อปพิลโล่ (ประเทศไทย)</v>
          </cell>
        </row>
        <row r="4167">
          <cell r="S4167" t="str">
            <v>แอโรว์เบดดิ้ง</v>
          </cell>
        </row>
        <row r="4168">
          <cell r="S4168" t="str">
            <v>ดันล้อปพิลโล่ (ประเทศไทย)</v>
          </cell>
        </row>
        <row r="4169">
          <cell r="S4169" t="str">
            <v>วงจิน โคเวย์ (ประเทศไทย)</v>
          </cell>
        </row>
        <row r="4170">
          <cell r="S4170" t="str">
            <v>อรนลิน</v>
          </cell>
        </row>
        <row r="4171">
          <cell r="S4171" t="str">
            <v>MIT-กันยง</v>
          </cell>
        </row>
        <row r="4172">
          <cell r="S4172" t="str">
            <v>แอโรว์เบดดิ้ง</v>
          </cell>
        </row>
        <row r="4173">
          <cell r="S4173" t="str">
            <v>แอโรว์เบดดิ้ง</v>
          </cell>
        </row>
        <row r="4174">
          <cell r="S4174" t="str">
            <v>ลัคกี้เวิลด์กรุ๊ป</v>
          </cell>
        </row>
        <row r="4175">
          <cell r="S4175" t="str">
            <v>เอส.บี.อุตสาหกรรมเครื่องเรือน</v>
          </cell>
        </row>
        <row r="4176">
          <cell r="S4176" t="str">
            <v>เอส.บี.อุตสาหกรรมเครื่องเรือน</v>
          </cell>
        </row>
        <row r="4177">
          <cell r="S4177" t="str">
            <v>เอส.บี.อุตสาหกรรมเครื่องเรือน</v>
          </cell>
        </row>
        <row r="4178">
          <cell r="S4178" t="str">
            <v>เอส.บี.อุตสาหกรรมเครื่องเรือน</v>
          </cell>
        </row>
        <row r="4179">
          <cell r="S4179" t="str">
            <v>เอส.บี.อุตสาหกรรมเครื่องเรือน</v>
          </cell>
        </row>
        <row r="4180">
          <cell r="S4180" t="str">
            <v>สตาร์มาร์ค</v>
          </cell>
        </row>
        <row r="4181">
          <cell r="S4181" t="str">
            <v>สตาร์มาร์ค</v>
          </cell>
        </row>
        <row r="4182">
          <cell r="S4182" t="str">
            <v>เอส.บี.อุตสาหกรรมเครื่องเรือน</v>
          </cell>
        </row>
        <row r="4183">
          <cell r="S4183" t="str">
            <v>เอส.บี.อุตสาหกรรมเครื่องเรือน</v>
          </cell>
        </row>
        <row r="4184">
          <cell r="S4184" t="str">
            <v>เอส.บี.อุตสาหกรรมเครื่องเรือน</v>
          </cell>
        </row>
        <row r="4185">
          <cell r="S4185" t="str">
            <v>เอส.บี.อุตสาหกรรมเครื่องเรือน</v>
          </cell>
        </row>
        <row r="4186">
          <cell r="S4186" t="str">
            <v>เอส.บี.อุตสาหกรรมเครื่องเรือน</v>
          </cell>
        </row>
        <row r="4187">
          <cell r="S4187" t="str">
            <v>อรนลิน</v>
          </cell>
        </row>
        <row r="4188">
          <cell r="S4188" t="str">
            <v>ดันล้อปพิลโล่ (ประเทศไทย)</v>
          </cell>
        </row>
        <row r="4189">
          <cell r="S4189" t="str">
            <v>อรนลิน</v>
          </cell>
        </row>
        <row r="4190">
          <cell r="S4190" t="str">
            <v>วงจิน โคเวย์ (ประเทศไทย)</v>
          </cell>
        </row>
        <row r="4191">
          <cell r="S4191" t="str">
            <v>เอ็มดีไอ โฮมโปรดักส์ อินดัสทรี้</v>
          </cell>
        </row>
        <row r="4192">
          <cell r="S4192" t="str">
            <v>แอโรว์เบดดิ้ง</v>
          </cell>
        </row>
        <row r="4193">
          <cell r="S4193" t="str">
            <v>ลัคกี้เวิลด์กรุ๊ป</v>
          </cell>
        </row>
        <row r="4194">
          <cell r="S4194" t="str">
            <v>เอส.บี.อุตสาหกรรมเครื่องเรือน</v>
          </cell>
        </row>
        <row r="4195">
          <cell r="S4195" t="str">
            <v>อรนลิน</v>
          </cell>
        </row>
        <row r="4196">
          <cell r="S4196" t="str">
            <v>วงจิน โคเวย์ (ประเทศไทย)</v>
          </cell>
        </row>
        <row r="4197">
          <cell r="S4197" t="str">
            <v>เพ็น เค อินเตอร์เทรดดิ้ง</v>
          </cell>
        </row>
        <row r="4198">
          <cell r="S4198" t="str">
            <v>ดันล้อปพิลโล่ (ประเทศไทย)</v>
          </cell>
        </row>
        <row r="4199">
          <cell r="S4199" t="str">
            <v>อรนลิน</v>
          </cell>
        </row>
        <row r="4200">
          <cell r="S4200" t="str">
            <v>อรนลิน</v>
          </cell>
        </row>
        <row r="4201">
          <cell r="S4201" t="str">
            <v>ยัสปาล แอนด์ ซันส์</v>
          </cell>
        </row>
        <row r="4202">
          <cell r="S4202" t="str">
            <v>ฮอฟเฟ็น เอเซีย</v>
          </cell>
        </row>
        <row r="4203">
          <cell r="S4203" t="str">
            <v>ดันล้อปพิลโล่ (ประเทศไทย)</v>
          </cell>
        </row>
        <row r="4204">
          <cell r="S4204" t="str">
            <v>ธรรมสรณ์</v>
          </cell>
        </row>
        <row r="4205">
          <cell r="S4205" t="str">
            <v>แอโรว์เบดดิ้ง</v>
          </cell>
        </row>
        <row r="4206">
          <cell r="S4206" t="str">
            <v>เพอร์ลาเทรดดิ้ง</v>
          </cell>
        </row>
        <row r="4207">
          <cell r="S4207" t="str">
            <v>อีสต์โคสท์ อุตสาหกรรม</v>
          </cell>
        </row>
        <row r="4208">
          <cell r="S4208" t="str">
            <v>เอส.บี.อุตสาหกรรมเครื่องเรือน</v>
          </cell>
        </row>
        <row r="4209">
          <cell r="S4209" t="str">
            <v>เครื่องนอนไทย</v>
          </cell>
        </row>
        <row r="4210">
          <cell r="S4210" t="str">
            <v>โตโยโบ เอสทีซี (ประเทศไทย)</v>
          </cell>
        </row>
        <row r="4211">
          <cell r="S4211" t="str">
            <v>โกลบิซ เวนเจอร์</v>
          </cell>
        </row>
        <row r="4212">
          <cell r="S4212" t="str">
            <v>อรนลิน</v>
          </cell>
        </row>
        <row r="4213">
          <cell r="S4213" t="str">
            <v>ตราเพชร</v>
          </cell>
        </row>
        <row r="4214">
          <cell r="S4214" t="str">
            <v>ดันล้อปพิลโล่ (ประเทศไทย)</v>
          </cell>
        </row>
        <row r="4215">
          <cell r="S4215" t="str">
            <v>ซัยโจ เด็นกิ อินเตอร์เนชั่นแนล</v>
          </cell>
        </row>
        <row r="4216">
          <cell r="S4216" t="str">
            <v>เอนเทค โพรดักส์</v>
          </cell>
        </row>
        <row r="4217">
          <cell r="S4217" t="str">
            <v>เพอร์ลาเทรดดิ้ง</v>
          </cell>
        </row>
        <row r="4218">
          <cell r="S4218" t="str">
            <v>เพอร์ลาเทรดดิ้ง</v>
          </cell>
        </row>
        <row r="4219">
          <cell r="S4219" t="str">
            <v>อาควาไลน์ โปรทาร์เก็ต (กรุงเทพ)</v>
          </cell>
        </row>
        <row r="4220">
          <cell r="S4220" t="str">
            <v>อินเด็กซ์ ลิฟวิ่งมอลล์</v>
          </cell>
        </row>
        <row r="4221">
          <cell r="S4221" t="str">
            <v>เอส.บี.อุตสาหกรรมเครื่องเรือน</v>
          </cell>
        </row>
        <row r="4222">
          <cell r="S4222" t="str">
            <v>เอส.บี.อุตสาหกรรมเครื่องเรือน</v>
          </cell>
        </row>
        <row r="4223">
          <cell r="S4223" t="str">
            <v>เอส.บี.อุตสาหกรรมเครื่องเรือน</v>
          </cell>
        </row>
        <row r="4224">
          <cell r="S4224" t="str">
            <v>เอส.บี.อุตสาหกรรมเครื่องเรือน</v>
          </cell>
        </row>
        <row r="4225">
          <cell r="S4225" t="str">
            <v>เอส.บี.อุตสาหกรรมเครื่องเรือน</v>
          </cell>
        </row>
        <row r="4226">
          <cell r="S4226" t="str">
            <v>เอส.บี.อุตสาหกรรมเครื่องเรือน</v>
          </cell>
        </row>
        <row r="4227">
          <cell r="S4227" t="str">
            <v>เอส.บี.อุตสาหกรรมเครื่องเรือน</v>
          </cell>
        </row>
        <row r="4228">
          <cell r="S4228" t="str">
            <v>ชาวเวอร์คิง แมนูแฟคเจอริ่ง</v>
          </cell>
        </row>
        <row r="4229">
          <cell r="S4229" t="str">
            <v>เอส.บี.อุตสาหกรรมเครื่องเรือน</v>
          </cell>
        </row>
        <row r="4230">
          <cell r="S4230" t="str">
            <v>เอส.บี.อุตสาหกรรมเครื่องเรือน</v>
          </cell>
        </row>
        <row r="4231">
          <cell r="S4231" t="str">
            <v>เอส.บี.อุตสาหกรรมเครื่องเรือน</v>
          </cell>
        </row>
        <row r="4232">
          <cell r="S4232" t="str">
            <v>ยัสปาล แอนด์ ซันส์</v>
          </cell>
        </row>
        <row r="4233">
          <cell r="S4233" t="str">
            <v>ตราเพชร</v>
          </cell>
        </row>
        <row r="4234">
          <cell r="S4234" t="str">
            <v>เนเจอรา</v>
          </cell>
        </row>
        <row r="4235">
          <cell r="S4235" t="str">
            <v>ที่นอนดาร์ลิ่งขอนแก่น</v>
          </cell>
        </row>
        <row r="4236">
          <cell r="S4236" t="str">
            <v>ชาวเวอร์คิง แมนูแฟคเจอริ่ง</v>
          </cell>
        </row>
        <row r="4237">
          <cell r="S4237" t="str">
            <v>ชาวเวอร์คิง แมนูแฟคเจอริ่ง</v>
          </cell>
        </row>
        <row r="4238">
          <cell r="S4238" t="str">
            <v>สลัมเบอร์แลนด์ (ประเทศไทย)</v>
          </cell>
        </row>
        <row r="4239">
          <cell r="S4239" t="str">
            <v>แมส เฟอร์นิเจอร์ เซ็นเตอร์</v>
          </cell>
        </row>
        <row r="4240">
          <cell r="S4240" t="str">
            <v>แสงทองเฮาส์ซิ่ง โปรดักส์</v>
          </cell>
        </row>
        <row r="4241">
          <cell r="S4241" t="str">
            <v>อรนลิน</v>
          </cell>
        </row>
        <row r="4242">
          <cell r="S4242" t="str">
            <v>อรนลิน</v>
          </cell>
        </row>
        <row r="4243">
          <cell r="S4243" t="str">
            <v>วี.ที.ซี. เอ็นเตอร์ไพรส์</v>
          </cell>
        </row>
        <row r="4244">
          <cell r="S4244" t="str">
            <v>ลัคกี้เวิลด์กรุ๊ป</v>
          </cell>
        </row>
        <row r="4245">
          <cell r="S4245" t="str">
            <v>ลัคกี้เวิลด์กรุ๊ป</v>
          </cell>
        </row>
        <row r="4246">
          <cell r="S4246" t="str">
            <v>สิ่งทอซาติน</v>
          </cell>
        </row>
        <row r="4247">
          <cell r="S4247" t="str">
            <v>เท็กซ์ไทล์ แกลลอรี่</v>
          </cell>
        </row>
        <row r="4248">
          <cell r="S4248" t="str">
            <v>เท็กซ์ไทล์ แกลลอรี่</v>
          </cell>
        </row>
        <row r="4249">
          <cell r="S4249" t="str">
            <v>วงจิน โคเวย์ (ประเทศไทย)</v>
          </cell>
        </row>
        <row r="4250">
          <cell r="S4250" t="str">
            <v>แสงทองเฮาส์ซิ่ง โปรดักส์</v>
          </cell>
        </row>
        <row r="4251">
          <cell r="S4251" t="str">
            <v>เครื่องนอนไทย</v>
          </cell>
        </row>
        <row r="4252">
          <cell r="S4252" t="str">
            <v>GERMAN STANDARD CO.,LTD.</v>
          </cell>
        </row>
        <row r="4253">
          <cell r="S4253" t="str">
            <v>เอส.บี.อุตสาหกรรมเครื่องเรือน</v>
          </cell>
        </row>
        <row r="4254">
          <cell r="S4254" t="str">
            <v>ลัคกี้เวิลด์กรุ๊ป</v>
          </cell>
        </row>
        <row r="4255">
          <cell r="S4255" t="str">
            <v>นาม สุขภัณฑ์</v>
          </cell>
        </row>
        <row r="4256">
          <cell r="S4256" t="str">
            <v>อรนลิน</v>
          </cell>
        </row>
        <row r="4257">
          <cell r="S4257" t="str">
            <v>บาธรูมดีไซน์</v>
          </cell>
        </row>
        <row r="4258">
          <cell r="S4258" t="str">
            <v>มหาจักรดีเวลอปเมนท์</v>
          </cell>
        </row>
        <row r="4259">
          <cell r="S4259" t="str">
            <v>ลัคกี้เวิลด์กรุ๊ป</v>
          </cell>
        </row>
        <row r="4260">
          <cell r="S4260" t="str">
            <v>เนเจอรา</v>
          </cell>
        </row>
        <row r="4261">
          <cell r="S4261" t="str">
            <v>ที่นอนดาร์ลิ่งขอนแก่น</v>
          </cell>
        </row>
        <row r="4262">
          <cell r="S4262" t="str">
            <v>ยัสปาล แอนด์ ซันส์</v>
          </cell>
        </row>
        <row r="4263">
          <cell r="S4263" t="str">
            <v>ดันล้อปพิลโล่ (ประเทศไทย)</v>
          </cell>
        </row>
        <row r="4264">
          <cell r="S4264" t="str">
            <v>ยัสปาล แอนด์ ซันส์</v>
          </cell>
        </row>
        <row r="4265">
          <cell r="S4265" t="str">
            <v>ยัสปาล แอนด์ ซันส์</v>
          </cell>
        </row>
        <row r="4266">
          <cell r="S4266" t="str">
            <v>มหาจักรดีเวลอปเมนท์</v>
          </cell>
        </row>
        <row r="4267">
          <cell r="S4267" t="str">
            <v>เท็กซ์ไทล์ แกลลอรี่</v>
          </cell>
        </row>
        <row r="4268">
          <cell r="S4268" t="str">
            <v>เท็กซ์ไทล์ แกลลอรี่</v>
          </cell>
        </row>
        <row r="4269">
          <cell r="S4269" t="str">
            <v>สตาร์มาร์ค</v>
          </cell>
        </row>
        <row r="4270">
          <cell r="S4270" t="str">
            <v>ยัสปาล แอนด์ ซันส์</v>
          </cell>
        </row>
        <row r="4271">
          <cell r="S4271" t="str">
            <v>สลัมเบอร์แลนด์ (ประเทศไทย)</v>
          </cell>
        </row>
        <row r="4272">
          <cell r="S4272" t="str">
            <v>ยัสปาล แอนด์ ซันส์</v>
          </cell>
        </row>
        <row r="4273">
          <cell r="S4273" t="str">
            <v>วี.ที.ซี. เอ็นเตอร์ไพรส์</v>
          </cell>
        </row>
        <row r="4274">
          <cell r="S4274" t="str">
            <v>แสงทองผ้าใบ กันสาด</v>
          </cell>
        </row>
        <row r="4275">
          <cell r="S4275" t="str">
            <v>GERMAN STANDARD CO.,LTD.</v>
          </cell>
        </row>
        <row r="4276">
          <cell r="S4276" t="str">
            <v>อีสต์โคสท์ อุตสาหกรรม</v>
          </cell>
        </row>
        <row r="4277">
          <cell r="S4277" t="str">
            <v>ที่นอนดาร์ลิ่งขอนแก่น</v>
          </cell>
        </row>
        <row r="4278">
          <cell r="S4278" t="str">
            <v>ฮอฟเฟ็น เอเซีย</v>
          </cell>
        </row>
        <row r="4279">
          <cell r="S4279" t="str">
            <v>เนเจอรา</v>
          </cell>
        </row>
        <row r="4280">
          <cell r="S4280" t="str">
            <v>อาควาไลน์ โปรทาร์เก็ต (กรุงเทพ)</v>
          </cell>
        </row>
        <row r="4281">
          <cell r="S4281" t="str">
            <v>สิ่งทอซาติน</v>
          </cell>
        </row>
        <row r="4282">
          <cell r="S4282" t="str">
            <v>สิ่งทอซาติน</v>
          </cell>
        </row>
        <row r="4891">
          <cell r="S4891" t="str">
            <v>เอส.ดี.บริลเลี่ยน (2002)</v>
          </cell>
        </row>
        <row r="4892">
          <cell r="S4892" t="str">
            <v>สิ่งทอซาติน</v>
          </cell>
        </row>
        <row r="4893">
          <cell r="S4893" t="str">
            <v>เท็กซ์ไทล์ แกลลอรี่</v>
          </cell>
        </row>
        <row r="4894">
          <cell r="S4894" t="str">
            <v>อรนลิน</v>
          </cell>
        </row>
        <row r="4895">
          <cell r="S4895" t="str">
            <v>แอโรว์เบดดิ้ง</v>
          </cell>
        </row>
        <row r="4896">
          <cell r="S4896" t="str">
            <v>อีสต์โคสท์ อุตสาหกรรม</v>
          </cell>
        </row>
        <row r="4897">
          <cell r="S4897" t="str">
            <v>เอส.บี.อุตสาหกรรมเครื่องเรือน</v>
          </cell>
        </row>
        <row r="4898">
          <cell r="S4898" t="str">
            <v>วี.ที.ซี. เอ็นเตอร์ไพรส์</v>
          </cell>
        </row>
        <row r="4899">
          <cell r="S4899" t="str">
            <v>เฮกเกอร์ บราเดอร์</v>
          </cell>
        </row>
        <row r="4900">
          <cell r="S4900" t="str">
            <v>สลัมเบอร์แลนด์ (ประเทศไทย)</v>
          </cell>
        </row>
        <row r="4901">
          <cell r="S4901" t="str">
            <v>MIT-สารสมบัติ</v>
          </cell>
        </row>
        <row r="4902">
          <cell r="S4902" t="str">
            <v>อรนลิน</v>
          </cell>
        </row>
        <row r="4903">
          <cell r="S4903" t="str">
            <v>แฟรงกี้ (ประเทศไทย)</v>
          </cell>
        </row>
        <row r="4904">
          <cell r="S4904" t="str">
            <v>แฟรงกี้ (ประเทศไทย)</v>
          </cell>
        </row>
        <row r="4905">
          <cell r="S4905" t="str">
            <v>อินเด็กซ์ ลิฟวิ่งมอลล์</v>
          </cell>
        </row>
        <row r="4906">
          <cell r="S4906" t="str">
            <v>สลัมเบอร์แลนด์ (ประเทศไทย)</v>
          </cell>
        </row>
        <row r="4907">
          <cell r="S4907" t="str">
            <v>คิงสตาร์ เฟอร์นิเจอร์</v>
          </cell>
        </row>
        <row r="4908">
          <cell r="S4908" t="str">
            <v>สตาร์มาร์ค</v>
          </cell>
        </row>
        <row r="4909">
          <cell r="S4909" t="str">
            <v>คิงสตาร์ เฟอร์นิเจอร์</v>
          </cell>
        </row>
        <row r="4910">
          <cell r="S4910" t="str">
            <v>อาควาไลน์ โปรทาร์เก็ต (กรุงเทพ)</v>
          </cell>
        </row>
        <row r="4911">
          <cell r="S4911" t="str">
            <v>อรนลิน</v>
          </cell>
        </row>
        <row r="4912">
          <cell r="S4912" t="str">
            <v>ที่นอนดาร์ลิ่งขอนแก่น</v>
          </cell>
        </row>
        <row r="4913">
          <cell r="S4913" t="str">
            <v>ตราเพชร</v>
          </cell>
        </row>
        <row r="4914">
          <cell r="S4914" t="str">
            <v>สลัมเบอร์แลนด์ (ประเทศไทย)</v>
          </cell>
        </row>
        <row r="4915">
          <cell r="S4915" t="str">
            <v>ที่นอนดาร์ลิ่งขอนแก่น</v>
          </cell>
        </row>
        <row r="4916">
          <cell r="S4916" t="str">
            <v>ที่นอนดาร์ลิ่งขอนแก่น</v>
          </cell>
        </row>
        <row r="4917">
          <cell r="S4917" t="str">
            <v>GERMAN STANDARD CO.,LTD.</v>
          </cell>
        </row>
        <row r="4918">
          <cell r="S4918" t="str">
            <v>คามาร์ซิโอ(ไทย)</v>
          </cell>
        </row>
        <row r="4919">
          <cell r="S4919" t="str">
            <v>เวนทรี่ (ประเทศไทย)</v>
          </cell>
        </row>
        <row r="4920">
          <cell r="S4920" t="str">
            <v>อรนลิน</v>
          </cell>
        </row>
        <row r="4921">
          <cell r="S4921" t="str">
            <v>เท็กซ์ไทล์ แกลลอรี่</v>
          </cell>
        </row>
        <row r="4922">
          <cell r="S4922" t="str">
            <v>เท็กซ์ไทล์ แกลลอรี่</v>
          </cell>
        </row>
        <row r="4923">
          <cell r="S4923" t="str">
            <v>เท็กซ์ไทล์ แกลลอรี่</v>
          </cell>
        </row>
        <row r="4924">
          <cell r="S4924" t="str">
            <v>สิ่งทอซาติน</v>
          </cell>
        </row>
        <row r="4925">
          <cell r="S4925" t="str">
            <v>มาซูม่า(ประเทศไทย)</v>
          </cell>
        </row>
        <row r="4926">
          <cell r="S4926" t="str">
            <v>แมส เฟอร์นิเจอร์ เซ็นเตอร์</v>
          </cell>
        </row>
        <row r="4927">
          <cell r="S4927" t="str">
            <v>วี.ที.ซี. เอ็นเตอร์ไพรส์</v>
          </cell>
        </row>
        <row r="4928">
          <cell r="S4928" t="str">
            <v>สลัมเบอร์แลนด์ (ประเทศไทย)</v>
          </cell>
        </row>
        <row r="4929">
          <cell r="S4929" t="str">
            <v>เอ็มดีไอ โฮมโปรดักส์ อินดัสทรี้</v>
          </cell>
        </row>
        <row r="4930">
          <cell r="S4930" t="str">
            <v>เครื่องนอนไทย</v>
          </cell>
        </row>
        <row r="4931">
          <cell r="S4931" t="str">
            <v>ตราเพชร</v>
          </cell>
        </row>
        <row r="4932">
          <cell r="S4932" t="str">
            <v>ธรรมสรณ์</v>
          </cell>
        </row>
        <row r="4933">
          <cell r="S4933" t="str">
            <v>ธรรมสรณ์</v>
          </cell>
        </row>
        <row r="4934">
          <cell r="S4934" t="str">
            <v>GERMAN STANDARD CO.,LTD.</v>
          </cell>
        </row>
        <row r="4935">
          <cell r="S4935" t="str">
            <v>อรนลิน</v>
          </cell>
        </row>
        <row r="4936">
          <cell r="S4936" t="str">
            <v>เอส.บี.อุตสาหกรรมเครื่องเรือน</v>
          </cell>
        </row>
        <row r="4937">
          <cell r="S4937" t="str">
            <v>ฮอฟเฟ็น เอเซีย</v>
          </cell>
        </row>
        <row r="4938">
          <cell r="S4938" t="str">
            <v>สลัมเบอร์แลนด์ (ประเทศไทย)</v>
          </cell>
        </row>
        <row r="4939">
          <cell r="S4939" t="str">
            <v>สตาร์มาร์ค</v>
          </cell>
        </row>
        <row r="4940">
          <cell r="S4940" t="str">
            <v>ที่นอนดาร์ลิ่งขอนแก่น</v>
          </cell>
        </row>
        <row r="4941">
          <cell r="S4941" t="str">
            <v>โอเวอร์ซีอลูมินั่ม</v>
          </cell>
        </row>
        <row r="4942">
          <cell r="S4942" t="str">
            <v>สลัมเบอร์แลนด์ (ประเทศไทย)</v>
          </cell>
        </row>
        <row r="4943">
          <cell r="S4943" t="str">
            <v>GERMAN STANDARD CO.,LTD.</v>
          </cell>
        </row>
        <row r="4944">
          <cell r="S4944" t="str">
            <v>ธรรมสรณ์</v>
          </cell>
        </row>
        <row r="4945">
          <cell r="S4945" t="str">
            <v>มาซูม่า(ประเทศไทย)</v>
          </cell>
        </row>
        <row r="4946">
          <cell r="S4946" t="str">
            <v>ที่นอนดาร์ลิ่งขอนแก่น</v>
          </cell>
        </row>
        <row r="4947">
          <cell r="S4947" t="str">
            <v>ดันล้อปพิลโล่ (ประเทศไทย)</v>
          </cell>
        </row>
        <row r="4948">
          <cell r="S4948" t="str">
            <v>เครื่องนอนไทย</v>
          </cell>
        </row>
        <row r="4949">
          <cell r="S4949" t="str">
            <v>เพอร์ลาเทรดดิ้ง</v>
          </cell>
        </row>
        <row r="4950">
          <cell r="S4950" t="str">
            <v>เพอร์ลาเทรดดิ้ง</v>
          </cell>
        </row>
        <row r="4951">
          <cell r="S4951" t="str">
            <v>โอเวอร์ซีอลูมินั่ม</v>
          </cell>
        </row>
        <row r="4952">
          <cell r="S4952" t="str">
            <v>ที่นอนดาร์ลิ่งขอนแก่น</v>
          </cell>
        </row>
        <row r="4953">
          <cell r="S4953" t="str">
            <v>ดันล้อปพิลโล่ (ประเทศไทย)</v>
          </cell>
        </row>
        <row r="4954">
          <cell r="S4954" t="str">
            <v>อรนลิน</v>
          </cell>
        </row>
        <row r="4955">
          <cell r="S4955" t="str">
            <v>ฟิลเตอร์ มาร์ท</v>
          </cell>
        </row>
        <row r="4956">
          <cell r="S4956" t="str">
            <v>มาซูม่า(ประเทศไทย)</v>
          </cell>
        </row>
        <row r="4957">
          <cell r="S4957" t="str">
            <v>ยัสปาล แอนด์ ซันส์</v>
          </cell>
        </row>
        <row r="4958">
          <cell r="S4958" t="str">
            <v>แสงทองเฮาส์ซิ่ง โปรดักส์</v>
          </cell>
        </row>
        <row r="4959">
          <cell r="S4959" t="str">
            <v>สตาร์มาร์ค</v>
          </cell>
        </row>
        <row r="4960">
          <cell r="S4960" t="str">
            <v>สตาร์มาร์ค</v>
          </cell>
        </row>
        <row r="4961">
          <cell r="S4961" t="str">
            <v>สตาร์มาร์ค</v>
          </cell>
        </row>
        <row r="4962">
          <cell r="S4962" t="str">
            <v>ดันล้อปพิลโล่ (ประเทศไทย)</v>
          </cell>
        </row>
        <row r="4963">
          <cell r="S4963" t="str">
            <v>อรนลิน</v>
          </cell>
        </row>
        <row r="4964">
          <cell r="S4964" t="str">
            <v>ธรรมสรณ์</v>
          </cell>
        </row>
        <row r="4965">
          <cell r="S4965" t="str">
            <v>อัสซ่า อะบลอย(ประเทศไทย)</v>
          </cell>
        </row>
        <row r="4966">
          <cell r="S4966" t="str">
            <v>ลีโอวูด อินเตอร์เทรด</v>
          </cell>
        </row>
        <row r="4967">
          <cell r="S4967" t="str">
            <v>ลีโอวูด อินเตอร์เทรด</v>
          </cell>
        </row>
        <row r="4968">
          <cell r="S4968" t="str">
            <v>ลีโอวูด อินเตอร์เทรด</v>
          </cell>
        </row>
        <row r="4969">
          <cell r="S4969" t="str">
            <v>ชาวเวอร์คิง แมนูแฟคเจอริ่ง</v>
          </cell>
        </row>
        <row r="4970">
          <cell r="S4970" t="str">
            <v>ตราเพชร</v>
          </cell>
        </row>
        <row r="4971">
          <cell r="S4971" t="str">
            <v>คามาร์ซิโอ(ไทย)</v>
          </cell>
        </row>
        <row r="4972">
          <cell r="S4972" t="str">
            <v>สตาร์มาร์ค</v>
          </cell>
        </row>
        <row r="4973">
          <cell r="S4973" t="str">
            <v>ยัสปาล แอนด์ ซันส์</v>
          </cell>
        </row>
        <row r="4974">
          <cell r="S4974" t="str">
            <v>วี.ที.ซี. เอ็นเตอร์ไพรส์</v>
          </cell>
        </row>
        <row r="4975">
          <cell r="S4975" t="str">
            <v>แอโรว์เบดดิ้ง</v>
          </cell>
        </row>
        <row r="4976">
          <cell r="S4976" t="str">
            <v>ดันล้อปพิลโล่ (ประเทศไทย)</v>
          </cell>
        </row>
        <row r="4977">
          <cell r="S4977" t="str">
            <v>ที่นอนดาร์ลิ่งขอนแก่น</v>
          </cell>
        </row>
        <row r="4978">
          <cell r="S4978" t="str">
            <v>อรนลิน</v>
          </cell>
        </row>
        <row r="4979">
          <cell r="S4979" t="str">
            <v>อีสต์โคสท์ อุตสาหกรรม</v>
          </cell>
        </row>
        <row r="4980">
          <cell r="S4980" t="str">
            <v>ยัสปาล แอนด์ ซันส์</v>
          </cell>
        </row>
        <row r="4981">
          <cell r="S4981" t="str">
            <v>คิงสตาร์ เฟอร์นิเจอร์</v>
          </cell>
        </row>
        <row r="4982">
          <cell r="S4982" t="str">
            <v>คิงสตาร์ เฟอร์นิเจอร์</v>
          </cell>
        </row>
        <row r="4983">
          <cell r="S4983" t="str">
            <v>เพ็น เค อินเตอร์เทรดดิ้ง</v>
          </cell>
        </row>
        <row r="4984">
          <cell r="S4984" t="str">
            <v>แมส เฟอร์นิเจอร์ เซ็นเตอร์</v>
          </cell>
        </row>
        <row r="4985">
          <cell r="S4985" t="str">
            <v>เอส.บี.อุตสาหกรรมเครื่องเรือน</v>
          </cell>
        </row>
        <row r="4986">
          <cell r="S4986" t="str">
            <v>ชาวเวอร์คิง แมนูแฟคเจอริ่ง</v>
          </cell>
        </row>
        <row r="4987">
          <cell r="S4987" t="str">
            <v>แอโรว์เบดดิ้ง</v>
          </cell>
        </row>
        <row r="4988">
          <cell r="S4988" t="str">
            <v>อรนลิน</v>
          </cell>
        </row>
        <row r="4989">
          <cell r="S4989" t="str">
            <v>อรนลิน</v>
          </cell>
        </row>
        <row r="4990">
          <cell r="S4990" t="str">
            <v>อรนลิน</v>
          </cell>
        </row>
        <row r="4991">
          <cell r="S4991" t="str">
            <v>ฟิลเตอร์ มาร์ท</v>
          </cell>
        </row>
        <row r="4992">
          <cell r="S4992" t="str">
            <v>ที่นอนดาร์ลิ่งขอนแก่น</v>
          </cell>
        </row>
        <row r="4993">
          <cell r="S4993" t="str">
            <v>บาธรูมดีไซน์</v>
          </cell>
        </row>
        <row r="4994">
          <cell r="S4994" t="str">
            <v>โตโยโบ เอสทีซี (ประเทศไทย)</v>
          </cell>
        </row>
        <row r="4995">
          <cell r="S4995" t="str">
            <v>เอส.บี.อุตสาหกรรมเครื่องเรือน</v>
          </cell>
        </row>
        <row r="4996">
          <cell r="S4996" t="str">
            <v>เนเจอรา</v>
          </cell>
        </row>
        <row r="4997">
          <cell r="S4997" t="str">
            <v>เอส.บี.อุตสาหกรรมเครื่องเรือน</v>
          </cell>
        </row>
        <row r="4998">
          <cell r="S4998" t="str">
            <v>ธรรมสรณ์</v>
          </cell>
        </row>
        <row r="4999">
          <cell r="S4999" t="str">
            <v>มาซูม่า(ประเทศไทย)</v>
          </cell>
        </row>
        <row r="5000">
          <cell r="S5000" t="str">
            <v>อรนลิน</v>
          </cell>
        </row>
        <row r="5001">
          <cell r="S5001" t="str">
            <v>ดันล้อปพิลโล่ (ประเทศไทย)</v>
          </cell>
        </row>
        <row r="5002">
          <cell r="S5002" t="str">
            <v>สลัมเบอร์แลนด์ (ประเทศไทย)</v>
          </cell>
        </row>
        <row r="5003">
          <cell r="S5003" t="str">
            <v>วี.ที.ซี. เอ็นเตอร์ไพรส์</v>
          </cell>
        </row>
        <row r="5004">
          <cell r="S5004" t="str">
            <v>อรนลิน</v>
          </cell>
        </row>
        <row r="5005">
          <cell r="S5005" t="str">
            <v>ดันล้อปพิลโล่ (ประเทศไทย)</v>
          </cell>
        </row>
        <row r="5006">
          <cell r="S5006" t="str">
            <v>อรนลิน</v>
          </cell>
        </row>
        <row r="5007">
          <cell r="S5007" t="str">
            <v>สลัมเบอร์แลนด์ (ประเทศไทย)</v>
          </cell>
        </row>
        <row r="5008">
          <cell r="S5008" t="str">
            <v>ดันล้อปพิลโล่ (ประเทศไทย)</v>
          </cell>
        </row>
        <row r="5009">
          <cell r="S5009" t="str">
            <v>วงจิน โคเวย์ (ประเทศไทย)</v>
          </cell>
        </row>
        <row r="5010">
          <cell r="S5010" t="str">
            <v>อรนลิน</v>
          </cell>
        </row>
        <row r="5011">
          <cell r="S5011" t="str">
            <v>ธรรมสรณ์</v>
          </cell>
        </row>
        <row r="5012">
          <cell r="S5012" t="str">
            <v>ลัคกี้เวิลด์กรุ๊ป</v>
          </cell>
        </row>
        <row r="5013">
          <cell r="S5013" t="str">
            <v>แอโรว์เบดดิ้ง</v>
          </cell>
        </row>
        <row r="5014">
          <cell r="S5014" t="str">
            <v>แมส เฟอร์นิเจอร์ เซ็นเตอร์</v>
          </cell>
        </row>
        <row r="5015">
          <cell r="S5015" t="str">
            <v>อรนลิน</v>
          </cell>
        </row>
        <row r="5016">
          <cell r="S5016" t="str">
            <v>อรนลิน</v>
          </cell>
        </row>
        <row r="5017">
          <cell r="S5017" t="str">
            <v>สลัมเบอร์แลนด์ (ประเทศไทย)</v>
          </cell>
        </row>
        <row r="5018">
          <cell r="S5018" t="str">
            <v>สลัมเบอร์แลนด์ (ประเทศไทย)</v>
          </cell>
        </row>
        <row r="5019">
          <cell r="S5019" t="str">
            <v>ดันล้อปพิลโล่ (ประเทศไทย)</v>
          </cell>
        </row>
        <row r="5020">
          <cell r="S5020" t="str">
            <v>โตโยโบ เอสทีซี (ประเทศไทย)</v>
          </cell>
        </row>
        <row r="5021">
          <cell r="S5021" t="str">
            <v>ดันล้อปพิลโล่ (ประเทศไทย)</v>
          </cell>
        </row>
        <row r="5022">
          <cell r="S5022" t="str">
            <v>สตาร์มาร์ค</v>
          </cell>
        </row>
        <row r="5023">
          <cell r="S5023" t="str">
            <v>แอโรว์เบดดิ้ง</v>
          </cell>
        </row>
        <row r="5024">
          <cell r="S5024" t="str">
            <v>สตาร์มาร์ค</v>
          </cell>
        </row>
        <row r="5025">
          <cell r="S5025" t="str">
            <v>ดันล้อปพิลโล่ (ประเทศไทย)</v>
          </cell>
        </row>
        <row r="5026">
          <cell r="S5026" t="str">
            <v>สมาร์ท อีเล็คทริคอล ซัพพลายส์</v>
          </cell>
        </row>
        <row r="5027">
          <cell r="S5027" t="str">
            <v>โอ.ที.พี.เทรดดิ้ง(1995)</v>
          </cell>
        </row>
        <row r="5028">
          <cell r="S5028" t="str">
            <v>ยัสปาล แอนด์ ซันส์</v>
          </cell>
        </row>
        <row r="5029">
          <cell r="S5029" t="str">
            <v>ยัสปาล แอนด์ ซันส์</v>
          </cell>
        </row>
        <row r="5030">
          <cell r="S5030" t="str">
            <v>ที่นอนดาร์ลิ่งขอนแก่น</v>
          </cell>
        </row>
        <row r="5031">
          <cell r="S5031" t="str">
            <v>อรนลิน</v>
          </cell>
        </row>
        <row r="5032">
          <cell r="S5032" t="str">
            <v>เอ็มดีไอ โฮมโปรดักส์ อินดัสทรี้</v>
          </cell>
        </row>
        <row r="5033">
          <cell r="S5033" t="str">
            <v>ยัสปาล แอนด์ ซันส์</v>
          </cell>
        </row>
        <row r="5034">
          <cell r="S5034" t="str">
            <v>เอส.บี.อุตสาหกรรมเครื่องเรือน</v>
          </cell>
        </row>
        <row r="5035">
          <cell r="S5035" t="str">
            <v>อรนลิน</v>
          </cell>
        </row>
        <row r="5036">
          <cell r="S5036" t="str">
            <v>วงจิน โคเวย์ (ประเทศไทย)</v>
          </cell>
        </row>
        <row r="5037">
          <cell r="S5037" t="str">
            <v>ลัคกี้เวิลด์กรุ๊ป</v>
          </cell>
        </row>
        <row r="5038">
          <cell r="S5038" t="str">
            <v>ลัคกี้เวิลด์กรุ๊ป</v>
          </cell>
        </row>
        <row r="5039">
          <cell r="S5039" t="str">
            <v>แมส เฟอร์นิเจอร์ เซ็นเตอร์</v>
          </cell>
        </row>
        <row r="5040">
          <cell r="S5040" t="str">
            <v>เอส.บี.อุตสาหกรรมเครื่องเรือน</v>
          </cell>
        </row>
        <row r="5041">
          <cell r="S5041" t="str">
            <v>ลีฟวิ่ง เซ็นเตอร์</v>
          </cell>
        </row>
        <row r="5042">
          <cell r="S5042" t="str">
            <v>เอส.บี.อุตสาหกรรมเครื่องเรือน</v>
          </cell>
        </row>
        <row r="5043">
          <cell r="S5043" t="str">
            <v>ลีฟวิ่ง เซ็นเตอร์</v>
          </cell>
        </row>
        <row r="5044">
          <cell r="S5044" t="str">
            <v>MIT-กันยง</v>
          </cell>
        </row>
        <row r="5045">
          <cell r="S5045" t="str">
            <v>ธรรมสรณ์</v>
          </cell>
        </row>
        <row r="5046">
          <cell r="S5046" t="str">
            <v>ยัสปาล แอนด์ ซันส์</v>
          </cell>
        </row>
        <row r="5047">
          <cell r="S5047" t="str">
            <v>ธรรมสรณ์</v>
          </cell>
        </row>
        <row r="5048">
          <cell r="S5048" t="str">
            <v>ธรรมสรณ์</v>
          </cell>
        </row>
        <row r="5049">
          <cell r="S5049" t="str">
            <v>ธรรมสรณ์</v>
          </cell>
        </row>
        <row r="5050">
          <cell r="S5050" t="str">
            <v>ที่นอนดาร์ลิ่งขอนแก่น</v>
          </cell>
        </row>
        <row r="5051">
          <cell r="S5051" t="str">
            <v>อินเด็กซ์ ลิฟวิ่งมอลล์</v>
          </cell>
        </row>
        <row r="5052">
          <cell r="S5052" t="str">
            <v>เอส.บี.อุตสาหกรรมเครื่องเรือน</v>
          </cell>
        </row>
        <row r="5053">
          <cell r="S5053" t="str">
            <v>คิงสตาร์ เฟอร์นิเจอร์</v>
          </cell>
        </row>
        <row r="5054">
          <cell r="S5054" t="str">
            <v>อีสต์โคสท์ อุตสาหกรรม</v>
          </cell>
        </row>
        <row r="5055">
          <cell r="S5055" t="str">
            <v>ที่นอนดาร์ลิ่งขอนแก่น</v>
          </cell>
        </row>
        <row r="5056">
          <cell r="S5056" t="str">
            <v>อรนลิน</v>
          </cell>
        </row>
        <row r="5057">
          <cell r="S5057" t="str">
            <v>ที่นอนดาร์ลิ่งขอนแก่น</v>
          </cell>
        </row>
        <row r="5058">
          <cell r="S5058" t="str">
            <v>ดันล้อปพิลโล่ (ประเทศไทย)</v>
          </cell>
        </row>
        <row r="5059">
          <cell r="S5059" t="str">
            <v>ดันล้อปพิลโล่ (ประเทศไทย)</v>
          </cell>
        </row>
        <row r="5060">
          <cell r="S5060" t="str">
            <v>ที่นอนดาร์ลิ่งขอนแก่น</v>
          </cell>
        </row>
        <row r="5061">
          <cell r="S5061" t="str">
            <v>ยัสปาล แอนด์ ซันส์</v>
          </cell>
        </row>
        <row r="5062">
          <cell r="S5062" t="str">
            <v>อีสต์โคสท์ อุตสาหกรรม</v>
          </cell>
        </row>
        <row r="5063">
          <cell r="S5063" t="str">
            <v>เครื่องนอนไทย</v>
          </cell>
        </row>
        <row r="5064">
          <cell r="S5064" t="str">
            <v>เอส.บี.อุตสาหกรรมเครื่องเรือน</v>
          </cell>
        </row>
        <row r="5065">
          <cell r="S5065" t="str">
            <v>เอส.บี.อุตสาหกรรมเครื่องเรือน</v>
          </cell>
        </row>
        <row r="5066">
          <cell r="S5066" t="str">
            <v>เอส.บี.อุตสาหกรรมเครื่องเรือน</v>
          </cell>
        </row>
        <row r="5067">
          <cell r="S5067" t="str">
            <v>MIT-สารสมบัติ</v>
          </cell>
        </row>
        <row r="5068">
          <cell r="S5068" t="str">
            <v>เอส.บี.อุตสาหกรรมเครื่องเรือน</v>
          </cell>
        </row>
        <row r="5069">
          <cell r="S5069" t="str">
            <v>เอส.บี.อุตสาหกรรมเครื่องเรือน</v>
          </cell>
        </row>
        <row r="5070">
          <cell r="S5070" t="str">
            <v>เอส.บี.อุตสาหกรรมเครื่องเรือน</v>
          </cell>
        </row>
        <row r="5071">
          <cell r="S5071" t="str">
            <v>เอส.บี.อุตสาหกรรมเครื่องเรือน</v>
          </cell>
        </row>
        <row r="5072">
          <cell r="S5072" t="str">
            <v>สตาร์มาร์ค</v>
          </cell>
        </row>
        <row r="5073">
          <cell r="S5073" t="str">
            <v>สตาร์มาร์ค</v>
          </cell>
        </row>
        <row r="5074">
          <cell r="S5074" t="str">
            <v>ฮอฟเฟ็น เอเซีย</v>
          </cell>
        </row>
        <row r="5075">
          <cell r="S5075" t="str">
            <v>เอส.บี.อุตสาหกรรมเครื่องเรือน</v>
          </cell>
        </row>
        <row r="5076">
          <cell r="S5076" t="str">
            <v>เอส.บี.อุตสาหกรรมเครื่องเรือน</v>
          </cell>
        </row>
        <row r="5077">
          <cell r="S5077" t="str">
            <v>แอโรว์เบดดิ้ง</v>
          </cell>
        </row>
        <row r="5078">
          <cell r="S5078" t="str">
            <v>อรนลิน</v>
          </cell>
        </row>
        <row r="5079">
          <cell r="S5079" t="str">
            <v>แอโรว์เบดดิ้ง</v>
          </cell>
        </row>
        <row r="5080">
          <cell r="S5080" t="str">
            <v>อรนลิน</v>
          </cell>
        </row>
        <row r="5081">
          <cell r="S5081" t="str">
            <v>อรนลิน</v>
          </cell>
        </row>
        <row r="5082">
          <cell r="S5082" t="str">
            <v>อรนลิน</v>
          </cell>
        </row>
        <row r="5083">
          <cell r="S5083" t="str">
            <v>เอส.บี.อุตสาหกรรมเครื่องเรือน</v>
          </cell>
        </row>
        <row r="5084">
          <cell r="S5084" t="str">
            <v>เอส.บี.อุตสาหกรรมเครื่องเรือน</v>
          </cell>
        </row>
        <row r="5085">
          <cell r="S5085" t="str">
            <v>MIT-สารสมบัติ</v>
          </cell>
        </row>
        <row r="5086">
          <cell r="S5086" t="str">
            <v>อรนลิน</v>
          </cell>
        </row>
        <row r="5087">
          <cell r="S5087" t="str">
            <v>อรนลิน</v>
          </cell>
        </row>
        <row r="5088">
          <cell r="S5088" t="str">
            <v>เอส.บี.อุตสาหกรรมเครื่องเรือน</v>
          </cell>
        </row>
        <row r="5089">
          <cell r="S5089" t="str">
            <v>เอส.บี.อุตสาหกรรมเครื่องเรือน</v>
          </cell>
        </row>
        <row r="5090">
          <cell r="S5090" t="str">
            <v>เอส.บี.อุตสาหกรรมเครื่องเรือน</v>
          </cell>
        </row>
        <row r="5091">
          <cell r="S5091" t="str">
            <v>เอส.บี.อุตสาหกรรมเครื่องเรือน</v>
          </cell>
        </row>
        <row r="5092">
          <cell r="S5092" t="str">
            <v>เอส.บี.อุตสาหกรรมเครื่องเรือน</v>
          </cell>
        </row>
        <row r="5093">
          <cell r="S5093" t="str">
            <v>เอส.บี.อุตสาหกรรมเครื่องเรือน</v>
          </cell>
        </row>
        <row r="5094">
          <cell r="S5094" t="str">
            <v>เอส.บี.อุตสาหกรรมเครื่องเรือน</v>
          </cell>
        </row>
        <row r="5095">
          <cell r="S5095" t="str">
            <v>เอส.บี.อุตสาหกรรมเครื่องเรือน</v>
          </cell>
        </row>
        <row r="5096">
          <cell r="S5096" t="str">
            <v>เอส.บี.อุตสาหกรรมเครื่องเรือน</v>
          </cell>
        </row>
        <row r="5097">
          <cell r="S5097" t="str">
            <v>เอส.บี.อุตสาหกรรมเครื่องเรือน</v>
          </cell>
        </row>
        <row r="5098">
          <cell r="S5098" t="str">
            <v>เอส.บี.อุตสาหกรรมเครื่องเรือน</v>
          </cell>
        </row>
        <row r="5099">
          <cell r="S5099" t="str">
            <v>อรนลิน</v>
          </cell>
        </row>
        <row r="5100">
          <cell r="S5100" t="str">
            <v>อรนลิน</v>
          </cell>
        </row>
        <row r="5101">
          <cell r="S5101" t="str">
            <v>อรนลิน</v>
          </cell>
        </row>
        <row r="5102">
          <cell r="S5102" t="str">
            <v>แอโรว์เบดดิ้ง</v>
          </cell>
        </row>
        <row r="5103">
          <cell r="S5103" t="str">
            <v>MIT-สารสมบัติ</v>
          </cell>
        </row>
        <row r="5104">
          <cell r="S5104" t="str">
            <v>อรนลิน</v>
          </cell>
        </row>
        <row r="5105">
          <cell r="S5105" t="str">
            <v>อาควาไลน์ โปรทาร์เก็ต (กรุงเทพ)</v>
          </cell>
        </row>
        <row r="5106">
          <cell r="S5106" t="str">
            <v>ดันล้อปพิลโล่ (ประเทศไทย)</v>
          </cell>
        </row>
        <row r="5107">
          <cell r="S5107" t="str">
            <v>ตราเพชร</v>
          </cell>
        </row>
        <row r="5108">
          <cell r="S5108" t="str">
            <v>ธรรมสรณ์</v>
          </cell>
        </row>
        <row r="5109">
          <cell r="S5109" t="str">
            <v>ดันล้อปพิลโล่ (ประเทศไทย)</v>
          </cell>
        </row>
        <row r="5110">
          <cell r="S5110" t="str">
            <v>อรนลิน</v>
          </cell>
        </row>
        <row r="5111">
          <cell r="S5111" t="str">
            <v>อาควาไลน์ โปรทาร์เก็ต (กรุงเทพ)</v>
          </cell>
        </row>
        <row r="5112">
          <cell r="S5112" t="str">
            <v>อรนลิน</v>
          </cell>
        </row>
        <row r="5113">
          <cell r="S5113" t="str">
            <v>ยัสปาล แอนด์ ซันส์</v>
          </cell>
        </row>
        <row r="5114">
          <cell r="S5114" t="str">
            <v>เรโปร เฮ้าส์</v>
          </cell>
        </row>
        <row r="5115">
          <cell r="S5115" t="str">
            <v>เครื่องนอนไทย</v>
          </cell>
        </row>
        <row r="5116">
          <cell r="S5116" t="str">
            <v>ที่นอนดาร์ลิ่งขอนแก่น</v>
          </cell>
        </row>
        <row r="5117">
          <cell r="S5117" t="str">
            <v>ลัคกี้เวิลด์กรุ๊ป</v>
          </cell>
        </row>
        <row r="5118">
          <cell r="S5118" t="str">
            <v>เพ็น เค อินเตอร์เทรดดิ้ง</v>
          </cell>
        </row>
        <row r="5119">
          <cell r="S5119" t="str">
            <v>ที่นอนดาร์ลิ่งขอนแก่น</v>
          </cell>
        </row>
        <row r="5120">
          <cell r="S5120" t="str">
            <v>อีสต์โคสท์ อุตสาหกรรม</v>
          </cell>
        </row>
        <row r="5121">
          <cell r="S5121" t="str">
            <v>เครื่องนอนไทย</v>
          </cell>
        </row>
        <row r="5122">
          <cell r="S5122" t="str">
            <v>เอ็มดีไอ โฮมโปรดักส์ อินดัสทรี้</v>
          </cell>
        </row>
        <row r="5123">
          <cell r="S5123" t="str">
            <v>สตาร์มาร์ค</v>
          </cell>
        </row>
        <row r="5124">
          <cell r="S5124" t="str">
            <v>บาธรูมดีไซน์</v>
          </cell>
        </row>
        <row r="5125">
          <cell r="S5125" t="str">
            <v>ตราเพชร</v>
          </cell>
        </row>
        <row r="5126">
          <cell r="S5126" t="str">
            <v>เจ. เอส.ยูไนเต็ด</v>
          </cell>
        </row>
        <row r="5127">
          <cell r="S5127" t="str">
            <v>ลัคกี้เวิลด์กรุ๊ป</v>
          </cell>
        </row>
        <row r="5128">
          <cell r="S5128" t="str">
            <v>อีสต์โคสท์ อุตสาหกรรม</v>
          </cell>
        </row>
        <row r="5129">
          <cell r="S5129" t="str">
            <v>สมาร์ท อีเล็คทริคอล ซัพพลายส์</v>
          </cell>
        </row>
        <row r="5130">
          <cell r="S5130" t="str">
            <v>เอส.บี.อุตสาหกรรมเครื่องเรือน</v>
          </cell>
        </row>
        <row r="5131">
          <cell r="S5131" t="str">
            <v>อินเด็กซ์ ลิฟวิ่งมอลล์</v>
          </cell>
        </row>
        <row r="5132">
          <cell r="S5132" t="str">
            <v>ตราเพชร</v>
          </cell>
        </row>
        <row r="5133">
          <cell r="S5133" t="str">
            <v>คามาร์ซิโอ(ไทย)</v>
          </cell>
        </row>
        <row r="5134">
          <cell r="S5134" t="str">
            <v>สมาร์ท อีเล็คทริคอล ซัพพลายส์</v>
          </cell>
        </row>
        <row r="5135">
          <cell r="S5135" t="str">
            <v>ที่นอนดาร์ลิ่งขอนแก่น</v>
          </cell>
        </row>
        <row r="5136">
          <cell r="S5136" t="str">
            <v>ที่นอนดาร์ลิ่งขอนแก่น</v>
          </cell>
        </row>
        <row r="5137">
          <cell r="S5137" t="str">
            <v>ดันล้อปพิลโล่ (ประเทศไทย)</v>
          </cell>
        </row>
        <row r="5138">
          <cell r="S5138" t="str">
            <v>สตาร์มาร์ค</v>
          </cell>
        </row>
        <row r="5139">
          <cell r="S5139" t="str">
            <v>ลีโอวูด อินเตอร์เทรด</v>
          </cell>
        </row>
        <row r="5140">
          <cell r="S5140" t="str">
            <v>บาธรูมดีไซน์</v>
          </cell>
        </row>
        <row r="5141">
          <cell r="S5141" t="str">
            <v>เอส.บี.อุตสาหกรรมเครื่องเรือน</v>
          </cell>
        </row>
        <row r="5142">
          <cell r="S5142" t="str">
            <v>สตาร์มาร์ค</v>
          </cell>
        </row>
        <row r="5143">
          <cell r="S5143" t="str">
            <v>สตาร์มาร์ค</v>
          </cell>
        </row>
        <row r="5144">
          <cell r="S5144" t="str">
            <v>แสงทองเฮาส์ซิ่ง โปรดักส์</v>
          </cell>
        </row>
        <row r="5145">
          <cell r="S5145" t="str">
            <v>เครื่องนอนไทย</v>
          </cell>
        </row>
        <row r="5146">
          <cell r="S5146" t="str">
            <v>แอโรว์เบดดิ้ง</v>
          </cell>
        </row>
        <row r="5147">
          <cell r="S5147" t="str">
            <v>วี.ที.ซี. เอ็นเตอร์ไพรส์</v>
          </cell>
        </row>
        <row r="5148">
          <cell r="S5148" t="str">
            <v>ธรรมสรณ์</v>
          </cell>
        </row>
        <row r="5149">
          <cell r="S5149" t="str">
            <v>สลัมเบอร์แลนด์ (ประเทศไทย)</v>
          </cell>
        </row>
        <row r="5150">
          <cell r="S5150" t="str">
            <v>โอเวอร์ซีอลูมินั่ม</v>
          </cell>
        </row>
        <row r="5151">
          <cell r="S5151" t="str">
            <v>แมส เฟอร์นิเจอร์ เซ็นเตอร์</v>
          </cell>
        </row>
        <row r="5152">
          <cell r="S5152" t="str">
            <v>อรนลิน</v>
          </cell>
        </row>
        <row r="5153">
          <cell r="S5153" t="str">
            <v>เครื่องนอนไทย</v>
          </cell>
        </row>
        <row r="5154">
          <cell r="S5154" t="str">
            <v>มาซูม่า(ประเทศไทย)</v>
          </cell>
        </row>
        <row r="5155">
          <cell r="S5155" t="str">
            <v>ยัสปาล แอนด์ ซันส์</v>
          </cell>
        </row>
        <row r="5156">
          <cell r="S5156" t="str">
            <v>ยัสปาล แอนด์ ซันส์</v>
          </cell>
        </row>
        <row r="5157">
          <cell r="S5157" t="str">
            <v>เพอร์ลาเทรดดิ้ง</v>
          </cell>
        </row>
        <row r="5158">
          <cell r="S5158" t="str">
            <v>อรนลิน</v>
          </cell>
        </row>
        <row r="5159">
          <cell r="S5159" t="str">
            <v>อาควาไลน์ โปรทาร์เก็ต (กรุงเทพ)</v>
          </cell>
        </row>
        <row r="5160">
          <cell r="S5160" t="str">
            <v>เครื่องนอนไทย</v>
          </cell>
        </row>
        <row r="5161">
          <cell r="S5161" t="str">
            <v>โอเวอร์ซีอลูมินั่ม</v>
          </cell>
        </row>
        <row r="5162">
          <cell r="S5162" t="str">
            <v>เอ็มดีไอ โฮมโปรดักส์ อินดัสทรี้</v>
          </cell>
        </row>
        <row r="5163">
          <cell r="S5163" t="str">
            <v>ธรรมสรณ์</v>
          </cell>
        </row>
        <row r="5164">
          <cell r="S5164" t="str">
            <v>อรนลิน</v>
          </cell>
        </row>
        <row r="5165">
          <cell r="S5165" t="str">
            <v>ยัสปาล แอนด์ ซันส์</v>
          </cell>
        </row>
        <row r="5166">
          <cell r="S5166" t="str">
            <v>ธรรมสรณ์</v>
          </cell>
        </row>
        <row r="5167">
          <cell r="S5167" t="str">
            <v>ธรรมสรณ์</v>
          </cell>
        </row>
        <row r="5168">
          <cell r="S5168" t="str">
            <v>แสงทองเฮาส์ซิ่ง โปรดักส์</v>
          </cell>
        </row>
        <row r="5169">
          <cell r="S5169" t="str">
            <v>ยัสปาล แอนด์ ซันส์</v>
          </cell>
        </row>
        <row r="5170">
          <cell r="S5170" t="str">
            <v>ลีโอวูด อินเตอร์เทรด</v>
          </cell>
        </row>
        <row r="5171">
          <cell r="S5171" t="str">
            <v>ดันล้อปพิลโล่ (ประเทศไทย)</v>
          </cell>
        </row>
        <row r="5172">
          <cell r="S5172" t="str">
            <v>สุขภัณฑ์คริสตินา (ประเทศไทย)</v>
          </cell>
        </row>
        <row r="5173">
          <cell r="S5173" t="str">
            <v>ลีโอวูด อินเตอร์เทรด</v>
          </cell>
        </row>
        <row r="5174">
          <cell r="S5174" t="str">
            <v>แมส เฟอร์นิเจอร์ เซ็นเตอร์</v>
          </cell>
        </row>
        <row r="5175">
          <cell r="S5175" t="str">
            <v>เนเจอรา</v>
          </cell>
        </row>
        <row r="5176">
          <cell r="S5176" t="str">
            <v>ธรรมสรณ์</v>
          </cell>
        </row>
        <row r="5177">
          <cell r="S5177" t="str">
            <v>อัลฟ่า เซลส์ แอนด์ เซอร์วิส</v>
          </cell>
        </row>
        <row r="5178">
          <cell r="S5178" t="str">
            <v>ดันล้อปพิลโล่ (ประเทศไทย)</v>
          </cell>
        </row>
        <row r="5179">
          <cell r="S5179" t="str">
            <v>เพอร์ลาเทรดดิ้ง</v>
          </cell>
        </row>
        <row r="5180">
          <cell r="S5180" t="str">
            <v>เอส.บี.อุตสาหกรรมเครื่องเรือน</v>
          </cell>
        </row>
        <row r="5181">
          <cell r="S5181" t="str">
            <v>เอส.บี.อุตสาหกรรมเครื่องเรือน</v>
          </cell>
        </row>
        <row r="5182">
          <cell r="S5182" t="str">
            <v>เอส.บี.อุตสาหกรรมเครื่องเรือน</v>
          </cell>
        </row>
        <row r="5183">
          <cell r="S5183" t="str">
            <v>เอ็ม.เอ็ม. โกลบอลเทรด</v>
          </cell>
        </row>
        <row r="5184">
          <cell r="S5184" t="str">
            <v>สุขภัณฑ์คริสตินา (ประเทศไทย)</v>
          </cell>
        </row>
        <row r="5185">
          <cell r="S5185" t="str">
            <v>แมส เฟอร์นิเจอร์ เซ็นเตอร์</v>
          </cell>
        </row>
        <row r="5186">
          <cell r="S5186" t="str">
            <v>สมาร์ท อีเล็คทริคอล ซัพพลายส์</v>
          </cell>
        </row>
        <row r="5187">
          <cell r="S5187" t="str">
            <v>เอส.บี.อุตสาหกรรมเครื่องเรือน</v>
          </cell>
        </row>
        <row r="5188">
          <cell r="S5188" t="str">
            <v>เอส.บี.อุตสาหกรรมเครื่องเรือน</v>
          </cell>
        </row>
        <row r="5189">
          <cell r="S5189" t="str">
            <v>อรนลิน</v>
          </cell>
        </row>
        <row r="5190">
          <cell r="S5190" t="str">
            <v>เอส.บี.อุตสาหกรรมเครื่องเรือน</v>
          </cell>
        </row>
        <row r="5191">
          <cell r="S5191" t="str">
            <v>มาซูม่า(ประเทศไทย)</v>
          </cell>
        </row>
        <row r="5192">
          <cell r="S5192" t="str">
            <v>ที่นอนดาร์ลิ่งขอนแก่น</v>
          </cell>
        </row>
        <row r="5193">
          <cell r="S5193" t="str">
            <v>ที่นอนดาร์ลิ่งขอนแก่น</v>
          </cell>
        </row>
        <row r="5194">
          <cell r="S5194" t="str">
            <v>เอ็ม.เอ็ม. โกลบอลเทรด</v>
          </cell>
        </row>
        <row r="5195">
          <cell r="S5195" t="str">
            <v>อีสต์โคสท์ อุตสาหกรรม</v>
          </cell>
        </row>
        <row r="5196">
          <cell r="S5196" t="str">
            <v>ที่นอนดาร์ลิ่งขอนแก่น</v>
          </cell>
        </row>
        <row r="5197">
          <cell r="S5197" t="str">
            <v>ที่นอนดาร์ลิ่งขอนแก่น</v>
          </cell>
        </row>
        <row r="5198">
          <cell r="S5198" t="str">
            <v>ที่นอนดาร์ลิ่งขอนแก่น</v>
          </cell>
        </row>
        <row r="5199">
          <cell r="S5199" t="str">
            <v>ที่นอนดาร์ลิ่งขอนแก่น</v>
          </cell>
        </row>
        <row r="5200">
          <cell r="S5200" t="str">
            <v>อาควาไลน์ โปรทาร์เก็ต (กรุงเทพ)</v>
          </cell>
        </row>
        <row r="5201">
          <cell r="S5201" t="str">
            <v>เอส.บี.อุตสาหกรรมเครื่องเรือน</v>
          </cell>
        </row>
        <row r="5202">
          <cell r="S5202" t="str">
            <v>เอส.บี.อุตสาหกรรมเครื่องเรือน</v>
          </cell>
        </row>
        <row r="5203">
          <cell r="S5203" t="str">
            <v>อรนลิน</v>
          </cell>
        </row>
        <row r="5204">
          <cell r="S5204" t="str">
            <v>เอส.บี.อุตสาหกรรมเครื่องเรือน</v>
          </cell>
        </row>
        <row r="5205">
          <cell r="S5205" t="str">
            <v>เอส.บี.อุตสาหกรรมเครื่องเรือน</v>
          </cell>
        </row>
        <row r="5206">
          <cell r="S5206" t="str">
            <v>อรนลิน</v>
          </cell>
        </row>
        <row r="5207">
          <cell r="S5207" t="str">
            <v>อาควาไลน์ โปรทาร์เก็ต (กรุงเทพ)</v>
          </cell>
        </row>
        <row r="5208">
          <cell r="S5208" t="str">
            <v>ธรรมสรณ์</v>
          </cell>
        </row>
        <row r="5209">
          <cell r="S5209" t="str">
            <v>บาธรูมดีไซน์</v>
          </cell>
        </row>
        <row r="5210">
          <cell r="S5210" t="str">
            <v>เอส.บี.อุตสาหกรรมเครื่องเรือน</v>
          </cell>
        </row>
        <row r="5211">
          <cell r="S5211" t="str">
            <v>ที่นอนดาร์ลิ่งขอนแก่น</v>
          </cell>
        </row>
        <row r="5212">
          <cell r="S5212" t="str">
            <v>โตโยโบ เอสทีซี (ประเทศไทย)</v>
          </cell>
        </row>
        <row r="5213">
          <cell r="S5213" t="str">
            <v>แอโรว์เบดดิ้ง</v>
          </cell>
        </row>
        <row r="5214">
          <cell r="S5214" t="str">
            <v>เอส.บี.อุตสาหกรรมเครื่องเรือน</v>
          </cell>
        </row>
        <row r="5215">
          <cell r="S5215" t="str">
            <v>เอส.บี.อุตสาหกรรมเครื่องเรือน</v>
          </cell>
        </row>
        <row r="5216">
          <cell r="S5216" t="str">
            <v>สตาร์มาร์ค</v>
          </cell>
        </row>
        <row r="5217">
          <cell r="S5217" t="str">
            <v>เอส.บี.อุตสาหกรรมเครื่องเรือน</v>
          </cell>
        </row>
        <row r="5218">
          <cell r="S5218" t="str">
            <v>เรโปร เฮ้าส์</v>
          </cell>
        </row>
        <row r="5219">
          <cell r="S5219" t="str">
            <v>เอ็ม.เอ็ม. โกลบอลเทรด</v>
          </cell>
        </row>
        <row r="5220">
          <cell r="S5220" t="str">
            <v>ธรรมสรณ์</v>
          </cell>
        </row>
        <row r="5221">
          <cell r="S5221" t="str">
            <v>ลีโอวูด อินเตอร์เทรด</v>
          </cell>
        </row>
        <row r="5222">
          <cell r="S5222" t="str">
            <v>ตราเพชร</v>
          </cell>
        </row>
        <row r="5223">
          <cell r="S5223" t="str">
            <v>อรนลิน</v>
          </cell>
        </row>
        <row r="5224">
          <cell r="S5224" t="str">
            <v>อรนลิน</v>
          </cell>
        </row>
        <row r="5225">
          <cell r="S5225" t="str">
            <v>MIT-สารสมบัติ</v>
          </cell>
        </row>
        <row r="5226">
          <cell r="S5226" t="str">
            <v>ธรรมสรณ์</v>
          </cell>
        </row>
        <row r="5227">
          <cell r="S5227" t="str">
            <v>อาควา-เทค อินเตอร์เนชั่นแนล</v>
          </cell>
        </row>
        <row r="5228">
          <cell r="S5228" t="str">
            <v>ดันล้อปพิลโล่ (ประเทศไทย)</v>
          </cell>
        </row>
        <row r="5229">
          <cell r="S5229" t="str">
            <v>ดันล้อปพิลโล่ (ประเทศไทย)</v>
          </cell>
        </row>
        <row r="5230">
          <cell r="S5230" t="str">
            <v>ที่นอนดาร์ลิ่งขอนแก่น</v>
          </cell>
        </row>
        <row r="5231">
          <cell r="S5231" t="str">
            <v>แอโรว์เบดดิ้ง</v>
          </cell>
        </row>
        <row r="5232">
          <cell r="S5232" t="str">
            <v>สิ่งทอซาติน</v>
          </cell>
        </row>
        <row r="5233">
          <cell r="S5233" t="str">
            <v>เท็กซ์ไทล์ แกลลอรี่</v>
          </cell>
        </row>
        <row r="5234">
          <cell r="S5234" t="str">
            <v>แอโรว์เบดดิ้ง</v>
          </cell>
        </row>
        <row r="5235">
          <cell r="S5235" t="str">
            <v>ที่นอนดาร์ลิ่งขอนแก่น</v>
          </cell>
        </row>
        <row r="5236">
          <cell r="S5236" t="str">
            <v>ที่นอนดาร์ลิ่งขอนแก่น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tail.1688.com/offer/681375729074.html?_t=1711881541153&amp;spm=a2615.7691456.co_0_0_wangpu_score_0_0_0_0_0_0_0000_1.0" TargetMode="External"/><Relationship Id="rId1" Type="http://schemas.openxmlformats.org/officeDocument/2006/relationships/hyperlink" Target="https://detail.1688.com/offer/595175996334.html?spm=a26352.b28411319.offerlist.173.206f1e62NmvCS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45D0-B434-C349-8A96-45132E72C295}">
  <sheetPr>
    <tabColor rgb="FF66FF99"/>
  </sheetPr>
  <dimension ref="A1:M430"/>
  <sheetViews>
    <sheetView tabSelected="1" view="pageBreakPreview" zoomScale="160" zoomScaleNormal="180" zoomScaleSheetLayoutView="160" workbookViewId="0">
      <pane ySplit="1" topLeftCell="A2" activePane="bottomLeft" state="frozen"/>
      <selection pane="bottomLeft" activeCell="D125" sqref="D125:K125"/>
    </sheetView>
  </sheetViews>
  <sheetFormatPr baseColWidth="10" defaultColWidth="9" defaultRowHeight="12.75" customHeight="1" x14ac:dyDescent="0.15"/>
  <cols>
    <col min="1" max="1" width="16" style="7" customWidth="1"/>
    <col min="2" max="2" width="9" style="21" customWidth="1"/>
    <col min="3" max="3" width="8.796875" style="14" customWidth="1"/>
    <col min="4" max="4" width="21.3984375" style="22" customWidth="1"/>
    <col min="5" max="5" width="7.19921875" style="23" customWidth="1"/>
    <col min="6" max="6" width="11.3984375" style="24" hidden="1" customWidth="1"/>
    <col min="7" max="8" width="10.796875" style="24" hidden="1" customWidth="1"/>
    <col min="9" max="9" width="11" style="24" hidden="1" customWidth="1"/>
    <col min="10" max="10" width="10.796875" style="24" hidden="1" customWidth="1"/>
    <col min="11" max="11" width="11.59765625" style="24" customWidth="1"/>
    <col min="12" max="13" width="12.3984375" style="24" customWidth="1"/>
    <col min="14" max="16384" width="9" style="7"/>
  </cols>
  <sheetData>
    <row r="1" spans="1:13" s="1" customFormat="1" ht="14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6" t="s">
        <v>11</v>
      </c>
      <c r="M1" s="1" t="s">
        <v>12</v>
      </c>
    </row>
    <row r="2" spans="1:13" ht="12.75" customHeight="1" x14ac:dyDescent="0.15">
      <c r="B2" s="8" t="s">
        <v>13</v>
      </c>
      <c r="C2" s="9" t="s">
        <v>14</v>
      </c>
      <c r="D2" s="10" t="s">
        <v>15</v>
      </c>
      <c r="E2" s="11" t="s">
        <v>16</v>
      </c>
      <c r="F2" s="12">
        <f>610</f>
        <v>610</v>
      </c>
      <c r="G2" s="12">
        <f>F2*5.45</f>
        <v>3324.5</v>
      </c>
      <c r="H2" s="12">
        <f>3000</f>
        <v>3000</v>
      </c>
      <c r="I2" s="12">
        <f>2500</f>
        <v>2500</v>
      </c>
      <c r="J2" s="12">
        <f>H2+G2</f>
        <v>6324.5</v>
      </c>
      <c r="K2" s="12">
        <v>18900</v>
      </c>
      <c r="L2" s="12">
        <f>K2-J2</f>
        <v>12575.5</v>
      </c>
      <c r="M2" s="12">
        <f>65900</f>
        <v>65900</v>
      </c>
    </row>
    <row r="8" spans="1:13" ht="12.75" customHeight="1" x14ac:dyDescent="0.15">
      <c r="B8" s="13" t="s">
        <v>17</v>
      </c>
      <c r="C8" s="14" t="s">
        <v>18</v>
      </c>
      <c r="D8" s="10" t="s">
        <v>19</v>
      </c>
      <c r="E8" s="11" t="s">
        <v>20</v>
      </c>
      <c r="F8" s="12">
        <f>504</f>
        <v>504</v>
      </c>
      <c r="G8" s="15">
        <f>F8*5.5</f>
        <v>2772</v>
      </c>
      <c r="H8" s="15">
        <v>3000</v>
      </c>
      <c r="I8" s="15">
        <v>1000</v>
      </c>
      <c r="J8" s="15">
        <f>H8+G8</f>
        <v>5772</v>
      </c>
      <c r="K8" s="15">
        <v>18900</v>
      </c>
      <c r="L8" s="15">
        <f>K8-J8</f>
        <v>13128</v>
      </c>
      <c r="M8" s="15">
        <v>35900</v>
      </c>
    </row>
    <row r="9" spans="1:13" ht="12.75" customHeight="1" x14ac:dyDescent="0.15">
      <c r="B9" s="16" t="s">
        <v>21</v>
      </c>
      <c r="C9" s="14" t="s">
        <v>22</v>
      </c>
      <c r="D9" s="10" t="s">
        <v>23</v>
      </c>
      <c r="E9" s="11" t="s">
        <v>20</v>
      </c>
      <c r="F9" s="12">
        <v>765</v>
      </c>
      <c r="G9" s="15">
        <f>F9*5.5</f>
        <v>4207.5</v>
      </c>
      <c r="H9" s="15">
        <v>3000</v>
      </c>
      <c r="I9" s="15">
        <v>1000</v>
      </c>
      <c r="J9" s="15">
        <f>H9+G9</f>
        <v>7207.5</v>
      </c>
      <c r="K9" s="15">
        <v>28900</v>
      </c>
      <c r="L9" s="15">
        <f>K9-J9</f>
        <v>21692.5</v>
      </c>
      <c r="M9" s="15">
        <v>45900</v>
      </c>
    </row>
    <row r="10" spans="1:13" ht="12.75" customHeight="1" x14ac:dyDescent="0.15">
      <c r="B10" s="17" t="s">
        <v>24</v>
      </c>
      <c r="C10" s="18" t="s">
        <v>25</v>
      </c>
      <c r="D10" s="10" t="s">
        <v>26</v>
      </c>
      <c r="E10" s="11" t="s">
        <v>20</v>
      </c>
      <c r="F10" s="12">
        <v>1280</v>
      </c>
      <c r="G10" s="15">
        <f>F10*5.5</f>
        <v>7040</v>
      </c>
      <c r="H10" s="15">
        <v>3000</v>
      </c>
      <c r="I10" s="15">
        <v>1000</v>
      </c>
      <c r="J10" s="15">
        <f>H10+G10</f>
        <v>10040</v>
      </c>
      <c r="K10" s="15">
        <f>32900</f>
        <v>32900</v>
      </c>
      <c r="L10" s="15">
        <f>K10-J10</f>
        <v>22860</v>
      </c>
      <c r="M10" s="15">
        <v>59900</v>
      </c>
    </row>
    <row r="11" spans="1:13" ht="12.75" customHeight="1" x14ac:dyDescent="0.15">
      <c r="B11" s="19" t="s">
        <v>27</v>
      </c>
      <c r="C11" s="20" t="s">
        <v>25</v>
      </c>
      <c r="D11" s="10" t="s">
        <v>28</v>
      </c>
      <c r="E11" s="11" t="s">
        <v>20</v>
      </c>
      <c r="F11" s="12">
        <v>1400</v>
      </c>
      <c r="G11" s="15">
        <f>F11*5.5</f>
        <v>7700</v>
      </c>
      <c r="H11" s="15">
        <v>3000</v>
      </c>
      <c r="I11" s="15">
        <v>1000</v>
      </c>
      <c r="J11" s="15">
        <f>H11+G11</f>
        <v>10700</v>
      </c>
      <c r="K11" s="15">
        <f>39900</f>
        <v>39900</v>
      </c>
      <c r="L11" s="15">
        <f>K11-J11</f>
        <v>29200</v>
      </c>
      <c r="M11" s="15">
        <v>85900</v>
      </c>
    </row>
    <row r="12" spans="1:13" ht="12.75" customHeight="1" x14ac:dyDescent="0.15">
      <c r="C12" s="20"/>
      <c r="G12" s="25"/>
      <c r="H12" s="25"/>
      <c r="I12" s="25"/>
      <c r="J12" s="25"/>
      <c r="K12" s="25"/>
      <c r="L12" s="25"/>
      <c r="M12" s="25"/>
    </row>
    <row r="13" spans="1:13" ht="12.75" customHeight="1" x14ac:dyDescent="0.15">
      <c r="B13" s="26"/>
      <c r="C13" s="27"/>
      <c r="G13" s="25"/>
      <c r="H13" s="25"/>
      <c r="I13" s="25"/>
      <c r="J13" s="25"/>
      <c r="K13" s="25"/>
      <c r="L13" s="25"/>
      <c r="M13" s="25"/>
    </row>
    <row r="14" spans="1:13" ht="12.75" customHeight="1" x14ac:dyDescent="0.15">
      <c r="B14" s="28" t="s">
        <v>29</v>
      </c>
      <c r="C14" s="7" t="s">
        <v>30</v>
      </c>
      <c r="D14" s="12" t="s">
        <v>31</v>
      </c>
      <c r="E14" s="11" t="s">
        <v>4</v>
      </c>
      <c r="F14" s="12">
        <v>380</v>
      </c>
      <c r="G14" s="12">
        <f>F14*5.2</f>
        <v>1976</v>
      </c>
      <c r="H14" s="12">
        <v>1000</v>
      </c>
      <c r="I14" s="12">
        <f>2500</f>
        <v>2500</v>
      </c>
      <c r="J14" s="12">
        <f>H14+G14+I14</f>
        <v>5476</v>
      </c>
      <c r="K14" s="12">
        <f>16900</f>
        <v>16900</v>
      </c>
      <c r="L14" s="12">
        <f>K14-J14</f>
        <v>11424</v>
      </c>
      <c r="M14" s="12"/>
    </row>
    <row r="15" spans="1:13" ht="12.75" customHeight="1" x14ac:dyDescent="0.15">
      <c r="B15" s="29"/>
      <c r="C15" s="7" t="s">
        <v>32</v>
      </c>
      <c r="D15" s="12" t="s">
        <v>33</v>
      </c>
      <c r="E15" s="11" t="s">
        <v>4</v>
      </c>
      <c r="F15" s="12">
        <v>300</v>
      </c>
      <c r="G15" s="12">
        <f>F15*5.2</f>
        <v>1560</v>
      </c>
      <c r="H15" s="12">
        <v>1000</v>
      </c>
      <c r="I15" s="12">
        <v>2500</v>
      </c>
      <c r="J15" s="12">
        <f>H15+G15+I15</f>
        <v>5060</v>
      </c>
      <c r="K15" s="12">
        <v>14900</v>
      </c>
      <c r="L15" s="12">
        <f>K15-J15</f>
        <v>9840</v>
      </c>
      <c r="M15" s="12"/>
    </row>
    <row r="16" spans="1:13" ht="12.75" customHeight="1" x14ac:dyDescent="0.15">
      <c r="B16" s="29"/>
      <c r="C16" s="30"/>
      <c r="D16" s="12" t="s">
        <v>34</v>
      </c>
      <c r="E16" s="11" t="s">
        <v>4</v>
      </c>
      <c r="F16" s="12">
        <f>360</f>
        <v>360</v>
      </c>
      <c r="G16" s="12">
        <f>F16*5.2</f>
        <v>1872</v>
      </c>
      <c r="H16" s="12">
        <f>1000</f>
        <v>1000</v>
      </c>
      <c r="I16" s="12">
        <f>2500</f>
        <v>2500</v>
      </c>
      <c r="J16" s="12">
        <f>H16+G16+I16</f>
        <v>5372</v>
      </c>
      <c r="K16" s="12">
        <v>16900</v>
      </c>
      <c r="L16" s="12">
        <f>K16-J16</f>
        <v>11528</v>
      </c>
      <c r="M16" s="12"/>
    </row>
    <row r="17" spans="2:13" ht="12.75" customHeight="1" x14ac:dyDescent="0.15">
      <c r="B17" s="29"/>
      <c r="C17" s="30"/>
      <c r="D17" s="12" t="s">
        <v>35</v>
      </c>
      <c r="E17" s="11" t="s">
        <v>4</v>
      </c>
      <c r="F17" s="12">
        <v>580</v>
      </c>
      <c r="G17" s="12">
        <f>F17*5.2</f>
        <v>3016</v>
      </c>
      <c r="H17" s="12">
        <v>1000</v>
      </c>
      <c r="I17" s="12">
        <f>2500</f>
        <v>2500</v>
      </c>
      <c r="J17" s="12">
        <f>H17+G17+I17</f>
        <v>6516</v>
      </c>
      <c r="K17" s="12">
        <v>18900</v>
      </c>
      <c r="L17" s="12">
        <f>K17-J17</f>
        <v>12384</v>
      </c>
      <c r="M17" s="12"/>
    </row>
    <row r="18" spans="2:13" ht="12.75" customHeight="1" x14ac:dyDescent="0.15">
      <c r="B18" s="29"/>
      <c r="C18" s="30"/>
      <c r="D18" s="12" t="s">
        <v>36</v>
      </c>
      <c r="E18" s="11" t="s">
        <v>4</v>
      </c>
      <c r="F18" s="12">
        <v>560</v>
      </c>
      <c r="G18" s="12">
        <f>F18*5.2</f>
        <v>2912</v>
      </c>
      <c r="H18" s="12">
        <v>2000</v>
      </c>
      <c r="I18" s="12">
        <f>2500</f>
        <v>2500</v>
      </c>
      <c r="J18" s="12">
        <f>H18+G18+I18</f>
        <v>7412</v>
      </c>
      <c r="K18" s="12">
        <v>22900</v>
      </c>
      <c r="L18" s="12">
        <f>K18-J18</f>
        <v>15488</v>
      </c>
      <c r="M18" s="12"/>
    </row>
    <row r="19" spans="2:13" s="35" customFormat="1" ht="12.75" customHeight="1" x14ac:dyDescent="0.15">
      <c r="B19" s="31"/>
      <c r="C19" s="32"/>
      <c r="D19" s="33"/>
      <c r="E19" s="34"/>
      <c r="F19" s="33"/>
      <c r="G19" s="33"/>
      <c r="H19" s="33"/>
      <c r="I19" s="33"/>
      <c r="J19" s="33"/>
      <c r="K19" s="33"/>
      <c r="L19" s="33"/>
      <c r="M19" s="33"/>
    </row>
    <row r="20" spans="2:13" ht="13" customHeight="1" x14ac:dyDescent="0.15">
      <c r="B20" s="36" t="s">
        <v>37</v>
      </c>
      <c r="C20" s="14" t="s">
        <v>18</v>
      </c>
      <c r="D20" s="10" t="s">
        <v>38</v>
      </c>
      <c r="E20" s="11" t="s">
        <v>20</v>
      </c>
      <c r="F20" s="12">
        <f>504</f>
        <v>504</v>
      </c>
      <c r="G20" s="15">
        <f>F20*5.5</f>
        <v>2772</v>
      </c>
      <c r="H20" s="15">
        <v>3000</v>
      </c>
      <c r="I20" s="15">
        <v>1000</v>
      </c>
      <c r="J20" s="15">
        <f>H20+G20</f>
        <v>5772</v>
      </c>
      <c r="K20" s="15">
        <f>15900</f>
        <v>15900</v>
      </c>
      <c r="L20" s="15">
        <f>K20-J20</f>
        <v>10128</v>
      </c>
      <c r="M20" s="15">
        <v>35900</v>
      </c>
    </row>
    <row r="21" spans="2:13" ht="13" customHeight="1" x14ac:dyDescent="0.15">
      <c r="B21" s="16" t="s">
        <v>39</v>
      </c>
      <c r="C21" s="14" t="s">
        <v>22</v>
      </c>
      <c r="D21" s="10" t="s">
        <v>40</v>
      </c>
      <c r="E21" s="11" t="s">
        <v>20</v>
      </c>
      <c r="F21" s="12">
        <v>765</v>
      </c>
      <c r="G21" s="15">
        <f>F21*5.5</f>
        <v>4207.5</v>
      </c>
      <c r="H21" s="15">
        <v>3000</v>
      </c>
      <c r="I21" s="15">
        <v>1000</v>
      </c>
      <c r="J21" s="15">
        <f>H21+G21</f>
        <v>7207.5</v>
      </c>
      <c r="K21" s="15">
        <f>18900</f>
        <v>18900</v>
      </c>
      <c r="L21" s="15">
        <f>K21-J21</f>
        <v>11692.5</v>
      </c>
      <c r="M21" s="15">
        <v>45900</v>
      </c>
    </row>
    <row r="22" spans="2:13" ht="13" customHeight="1" x14ac:dyDescent="0.15">
      <c r="B22" s="16"/>
      <c r="C22" s="27" t="s">
        <v>41</v>
      </c>
      <c r="D22" s="10" t="s">
        <v>42</v>
      </c>
      <c r="E22" s="11" t="s">
        <v>20</v>
      </c>
      <c r="F22" s="12">
        <v>945</v>
      </c>
      <c r="G22" s="15">
        <f>F22*5.5</f>
        <v>5197.5</v>
      </c>
      <c r="H22" s="15">
        <v>3000</v>
      </c>
      <c r="I22" s="15">
        <v>1000</v>
      </c>
      <c r="J22" s="15">
        <f>H22+G22</f>
        <v>8197.5</v>
      </c>
      <c r="K22" s="15">
        <f>22900</f>
        <v>22900</v>
      </c>
      <c r="L22" s="15">
        <f>K22-J22</f>
        <v>14702.5</v>
      </c>
      <c r="M22" s="15">
        <v>59900</v>
      </c>
    </row>
    <row r="23" spans="2:13" ht="13" customHeight="1" x14ac:dyDescent="0.15">
      <c r="B23" s="19"/>
      <c r="C23" s="20" t="s">
        <v>25</v>
      </c>
      <c r="D23" s="10" t="s">
        <v>43</v>
      </c>
      <c r="E23" s="11" t="s">
        <v>20</v>
      </c>
      <c r="F23" s="12">
        <v>1400</v>
      </c>
      <c r="G23" s="15">
        <f>F23*5.5</f>
        <v>7700</v>
      </c>
      <c r="H23" s="15">
        <v>3000</v>
      </c>
      <c r="I23" s="15">
        <v>1000</v>
      </c>
      <c r="J23" s="15">
        <f>H23+G23</f>
        <v>10700</v>
      </c>
      <c r="K23" s="15">
        <v>28900</v>
      </c>
      <c r="L23" s="15">
        <f>K23-J23</f>
        <v>18200</v>
      </c>
      <c r="M23" s="15">
        <v>85900</v>
      </c>
    </row>
    <row r="24" spans="2:13" ht="13" customHeight="1" x14ac:dyDescent="0.15">
      <c r="C24" s="20"/>
      <c r="D24" s="22" t="s">
        <v>44</v>
      </c>
      <c r="G24" s="25"/>
      <c r="H24" s="25"/>
      <c r="I24" s="25"/>
      <c r="J24" s="25"/>
      <c r="K24" s="25"/>
      <c r="L24" s="25"/>
      <c r="M24" s="25"/>
    </row>
    <row r="25" spans="2:13" ht="13" customHeight="1" x14ac:dyDescent="0.15">
      <c r="C25" s="20"/>
      <c r="G25" s="25"/>
      <c r="H25" s="25"/>
      <c r="I25" s="25"/>
      <c r="J25" s="25"/>
      <c r="K25" s="25"/>
      <c r="L25" s="25"/>
      <c r="M25" s="25"/>
    </row>
    <row r="26" spans="2:13" ht="12.75" customHeight="1" x14ac:dyDescent="0.15">
      <c r="B26" s="8" t="s">
        <v>45</v>
      </c>
      <c r="C26" s="14" t="s">
        <v>46</v>
      </c>
      <c r="D26" s="10" t="s">
        <v>47</v>
      </c>
      <c r="E26" s="11" t="s">
        <v>48</v>
      </c>
      <c r="F26" s="12">
        <v>1080</v>
      </c>
      <c r="G26" s="12">
        <f>F26*5.53</f>
        <v>5972.4000000000005</v>
      </c>
      <c r="H26" s="12">
        <f>3500</f>
        <v>3500</v>
      </c>
      <c r="I26" s="12">
        <f>3000</f>
        <v>3000</v>
      </c>
      <c r="J26" s="12">
        <f>I26+H26+G26</f>
        <v>12472.400000000001</v>
      </c>
      <c r="K26" s="12">
        <v>28900</v>
      </c>
      <c r="L26" s="12">
        <f>K26-J26</f>
        <v>16427.599999999999</v>
      </c>
      <c r="M26" s="12">
        <v>49900</v>
      </c>
    </row>
    <row r="27" spans="2:13" ht="12.75" customHeight="1" x14ac:dyDescent="0.15">
      <c r="D27" s="10" t="s">
        <v>49</v>
      </c>
      <c r="E27" s="11" t="s">
        <v>50</v>
      </c>
      <c r="F27" s="12">
        <f>900</f>
        <v>900</v>
      </c>
      <c r="G27" s="12">
        <f>F27*5.53</f>
        <v>4977</v>
      </c>
      <c r="H27" s="12">
        <f>3500</f>
        <v>3500</v>
      </c>
      <c r="I27" s="12">
        <f>3000</f>
        <v>3000</v>
      </c>
      <c r="J27" s="12">
        <f>I27+H27+G27</f>
        <v>11477</v>
      </c>
      <c r="K27" s="12">
        <v>22900</v>
      </c>
      <c r="L27" s="12">
        <f>K27-J27</f>
        <v>11423</v>
      </c>
      <c r="M27" s="12">
        <v>55900</v>
      </c>
    </row>
    <row r="31" spans="2:13" ht="13" customHeight="1" x14ac:dyDescent="0.15">
      <c r="C31" s="20"/>
      <c r="E31" s="21"/>
      <c r="G31" s="7"/>
      <c r="H31" s="7"/>
      <c r="I31" s="7"/>
      <c r="J31" s="7"/>
      <c r="K31" s="7"/>
      <c r="L31" s="7"/>
      <c r="M31" s="7"/>
    </row>
    <row r="32" spans="2:13" ht="12.75" customHeight="1" x14ac:dyDescent="0.15">
      <c r="B32" s="36" t="s">
        <v>51</v>
      </c>
      <c r="C32" s="14" t="s">
        <v>52</v>
      </c>
      <c r="D32" s="10" t="s">
        <v>53</v>
      </c>
      <c r="E32" s="11" t="s">
        <v>54</v>
      </c>
      <c r="F32" s="12">
        <f>1360</f>
        <v>1360</v>
      </c>
      <c r="G32" s="12">
        <f>F32*5.53</f>
        <v>7520.8</v>
      </c>
      <c r="H32" s="12">
        <v>3000</v>
      </c>
      <c r="I32" s="12">
        <f>2500</f>
        <v>2500</v>
      </c>
      <c r="J32" s="12">
        <f>I32+H32+G32</f>
        <v>13020.8</v>
      </c>
      <c r="K32" s="12">
        <v>35900</v>
      </c>
      <c r="L32" s="12">
        <f>K32-J32</f>
        <v>22879.200000000001</v>
      </c>
      <c r="M32" s="12">
        <v>65900</v>
      </c>
    </row>
    <row r="33" spans="2:13" ht="12.75" customHeight="1" x14ac:dyDescent="0.15">
      <c r="B33" s="16" t="s">
        <v>55</v>
      </c>
      <c r="D33" s="10" t="s">
        <v>56</v>
      </c>
      <c r="E33" s="11" t="s">
        <v>57</v>
      </c>
      <c r="F33" s="12">
        <v>1886</v>
      </c>
      <c r="G33" s="12">
        <f>F33*5.53</f>
        <v>10429.58</v>
      </c>
      <c r="H33" s="12">
        <v>3000</v>
      </c>
      <c r="I33" s="12">
        <f>3000</f>
        <v>3000</v>
      </c>
      <c r="J33" s="12">
        <f>I33+H33+G33</f>
        <v>16429.580000000002</v>
      </c>
      <c r="K33" s="12">
        <f>45500</f>
        <v>45500</v>
      </c>
      <c r="L33" s="12">
        <f>K33-J33</f>
        <v>29070.42</v>
      </c>
      <c r="M33" s="12">
        <v>85900</v>
      </c>
    </row>
    <row r="34" spans="2:13" ht="12.75" customHeight="1" x14ac:dyDescent="0.15">
      <c r="B34" s="16" t="s">
        <v>58</v>
      </c>
    </row>
    <row r="35" spans="2:13" ht="12.75" customHeight="1" x14ac:dyDescent="0.15">
      <c r="B35" s="19" t="s">
        <v>59</v>
      </c>
    </row>
    <row r="36" spans="2:13" s="35" customFormat="1" ht="12.75" customHeight="1" x14ac:dyDescent="0.15">
      <c r="B36" s="31"/>
      <c r="C36" s="32"/>
      <c r="D36" s="33"/>
      <c r="E36" s="34"/>
      <c r="F36" s="33"/>
      <c r="G36" s="33"/>
      <c r="H36" s="33"/>
      <c r="I36" s="33"/>
      <c r="J36" s="33"/>
      <c r="K36" s="33"/>
      <c r="L36" s="33"/>
      <c r="M36" s="33"/>
    </row>
    <row r="37" spans="2:13" s="35" customFormat="1" ht="12.75" customHeight="1" x14ac:dyDescent="0.15">
      <c r="B37" s="31"/>
      <c r="C37" s="32"/>
      <c r="D37" s="33"/>
      <c r="E37" s="34"/>
      <c r="F37" s="33"/>
      <c r="G37" s="33"/>
      <c r="H37" s="33"/>
      <c r="I37" s="33"/>
      <c r="J37" s="33"/>
      <c r="K37" s="33"/>
      <c r="L37" s="33"/>
      <c r="M37" s="33"/>
    </row>
    <row r="38" spans="2:13" s="35" customFormat="1" ht="12.75" customHeight="1" x14ac:dyDescent="0.15">
      <c r="B38" s="8" t="s">
        <v>60</v>
      </c>
      <c r="C38" s="21" t="s">
        <v>61</v>
      </c>
      <c r="D38" s="8" t="s">
        <v>62</v>
      </c>
      <c r="E38" s="37" t="s">
        <v>20</v>
      </c>
      <c r="F38" s="33">
        <f>960</f>
        <v>960</v>
      </c>
      <c r="G38" s="33">
        <f>F38*5.45</f>
        <v>5232</v>
      </c>
      <c r="H38" s="33">
        <f>2000</f>
        <v>2000</v>
      </c>
      <c r="I38" s="33">
        <v>2500</v>
      </c>
      <c r="J38" s="33">
        <f>H38+G38</f>
        <v>7232</v>
      </c>
      <c r="K38" s="38">
        <v>21900</v>
      </c>
      <c r="L38" s="38">
        <f>K38-J38</f>
        <v>14668</v>
      </c>
      <c r="M38" s="38">
        <v>49900</v>
      </c>
    </row>
    <row r="39" spans="2:13" s="35" customFormat="1" ht="12.75" customHeight="1" x14ac:dyDescent="0.15">
      <c r="B39" s="8" t="s">
        <v>63</v>
      </c>
      <c r="C39" s="21" t="s">
        <v>64</v>
      </c>
      <c r="D39" s="8" t="s">
        <v>65</v>
      </c>
      <c r="E39" s="37" t="s">
        <v>20</v>
      </c>
      <c r="F39" s="33">
        <v>1686</v>
      </c>
      <c r="G39" s="33">
        <f>F39*5.53</f>
        <v>9323.58</v>
      </c>
      <c r="H39" s="33">
        <v>3000</v>
      </c>
      <c r="I39" s="33">
        <v>3500</v>
      </c>
      <c r="J39" s="33">
        <f>H39+G39</f>
        <v>12323.58</v>
      </c>
      <c r="K39" s="38">
        <v>28900</v>
      </c>
      <c r="L39" s="38">
        <f>K39-J39</f>
        <v>16576.419999999998</v>
      </c>
      <c r="M39" s="38">
        <v>58900</v>
      </c>
    </row>
    <row r="40" spans="2:13" s="35" customFormat="1" ht="12.75" customHeight="1" x14ac:dyDescent="0.15">
      <c r="B40" s="31"/>
      <c r="C40" s="39"/>
      <c r="D40" s="22"/>
      <c r="E40" s="23"/>
      <c r="F40" s="24"/>
      <c r="G40" s="24"/>
      <c r="H40" s="24"/>
      <c r="I40" s="24"/>
      <c r="J40" s="24"/>
      <c r="K40" s="24"/>
      <c r="L40" s="24"/>
      <c r="M40" s="24"/>
    </row>
    <row r="41" spans="2:13" s="35" customFormat="1" ht="12.75" customHeight="1" x14ac:dyDescent="0.15">
      <c r="B41" s="31"/>
      <c r="C41" s="40"/>
      <c r="D41" s="33"/>
      <c r="E41" s="34"/>
      <c r="F41" s="33"/>
      <c r="G41" s="33"/>
      <c r="H41" s="33"/>
      <c r="I41" s="33"/>
      <c r="J41" s="33"/>
      <c r="K41" s="33"/>
      <c r="L41" s="33"/>
      <c r="M41" s="33"/>
    </row>
    <row r="42" spans="2:13" s="35" customFormat="1" ht="12.75" customHeight="1" x14ac:dyDescent="0.15">
      <c r="B42" s="41"/>
      <c r="C42" s="32"/>
      <c r="D42" s="33"/>
      <c r="E42" s="34"/>
      <c r="F42" s="33"/>
      <c r="G42" s="33"/>
      <c r="H42" s="33"/>
      <c r="I42" s="33"/>
      <c r="J42" s="33"/>
      <c r="K42" s="33"/>
      <c r="L42" s="33"/>
      <c r="M42" s="33"/>
    </row>
    <row r="43" spans="2:13" ht="12.75" customHeight="1" x14ac:dyDescent="0.15">
      <c r="B43" s="8" t="s">
        <v>66</v>
      </c>
      <c r="C43" s="14" t="s">
        <v>67</v>
      </c>
      <c r="D43" s="10" t="s">
        <v>68</v>
      </c>
      <c r="E43" s="11" t="s">
        <v>20</v>
      </c>
      <c r="F43" s="38">
        <v>320</v>
      </c>
      <c r="G43" s="38">
        <f t="shared" ref="G43:G50" si="0">F43*5.2</f>
        <v>1664</v>
      </c>
      <c r="H43" s="38">
        <v>2000</v>
      </c>
      <c r="I43" s="38">
        <f>2000</f>
        <v>2000</v>
      </c>
      <c r="J43" s="38">
        <f t="shared" ref="J43:J50" si="1">H43+G43</f>
        <v>3664</v>
      </c>
      <c r="K43" s="38">
        <f>8900</f>
        <v>8900</v>
      </c>
      <c r="L43" s="38">
        <f t="shared" ref="L43:L50" si="2">K43-J43</f>
        <v>5236</v>
      </c>
      <c r="M43" s="12">
        <v>15900</v>
      </c>
    </row>
    <row r="44" spans="2:13" ht="12.75" customHeight="1" x14ac:dyDescent="0.15">
      <c r="C44" s="14" t="s">
        <v>69</v>
      </c>
      <c r="D44" s="10" t="s">
        <v>70</v>
      </c>
      <c r="E44" s="11" t="s">
        <v>20</v>
      </c>
      <c r="F44" s="38">
        <f>394.21</f>
        <v>394.21</v>
      </c>
      <c r="G44" s="38">
        <f t="shared" si="0"/>
        <v>2049.8919999999998</v>
      </c>
      <c r="H44" s="38">
        <v>2000</v>
      </c>
      <c r="I44" s="38">
        <f>2000</f>
        <v>2000</v>
      </c>
      <c r="J44" s="38">
        <f t="shared" si="1"/>
        <v>4049.8919999999998</v>
      </c>
      <c r="K44" s="38">
        <f>11900</f>
        <v>11900</v>
      </c>
      <c r="L44" s="38">
        <f t="shared" si="2"/>
        <v>7850.1080000000002</v>
      </c>
      <c r="M44" s="12">
        <v>25900</v>
      </c>
    </row>
    <row r="45" spans="2:13" ht="12.75" customHeight="1" x14ac:dyDescent="0.15">
      <c r="D45" s="10" t="s">
        <v>71</v>
      </c>
      <c r="E45" s="11" t="s">
        <v>20</v>
      </c>
      <c r="F45" s="38">
        <v>628</v>
      </c>
      <c r="G45" s="38">
        <f t="shared" si="0"/>
        <v>3265.6</v>
      </c>
      <c r="H45" s="38">
        <f>3500</f>
        <v>3500</v>
      </c>
      <c r="I45" s="38">
        <f>2500</f>
        <v>2500</v>
      </c>
      <c r="J45" s="38">
        <f t="shared" si="1"/>
        <v>6765.6</v>
      </c>
      <c r="K45" s="38">
        <f>17900</f>
        <v>17900</v>
      </c>
      <c r="L45" s="38">
        <f t="shared" si="2"/>
        <v>11134.4</v>
      </c>
      <c r="M45" s="12">
        <v>35900</v>
      </c>
    </row>
    <row r="46" spans="2:13" ht="12.75" customHeight="1" x14ac:dyDescent="0.15">
      <c r="D46" s="10" t="s">
        <v>72</v>
      </c>
      <c r="E46" s="11" t="s">
        <v>20</v>
      </c>
      <c r="F46" s="38">
        <f>826.64</f>
        <v>826.64</v>
      </c>
      <c r="G46" s="38">
        <f t="shared" si="0"/>
        <v>4298.5280000000002</v>
      </c>
      <c r="H46" s="38">
        <f>4000</f>
        <v>4000</v>
      </c>
      <c r="I46" s="38">
        <f>3000</f>
        <v>3000</v>
      </c>
      <c r="J46" s="38">
        <f t="shared" si="1"/>
        <v>8298.5280000000002</v>
      </c>
      <c r="K46" s="38">
        <f>19900</f>
        <v>19900</v>
      </c>
      <c r="L46" s="38">
        <f t="shared" si="2"/>
        <v>11601.472</v>
      </c>
      <c r="M46" s="12">
        <f>42900</f>
        <v>42900</v>
      </c>
    </row>
    <row r="47" spans="2:13" ht="12.75" customHeight="1" x14ac:dyDescent="0.15">
      <c r="D47" s="10" t="s">
        <v>73</v>
      </c>
      <c r="E47" s="11" t="s">
        <v>20</v>
      </c>
      <c r="F47" s="38">
        <f>1173.55</f>
        <v>1173.55</v>
      </c>
      <c r="G47" s="38">
        <f t="shared" si="0"/>
        <v>6102.46</v>
      </c>
      <c r="H47" s="38">
        <f>4000</f>
        <v>4000</v>
      </c>
      <c r="I47" s="38">
        <f>3500</f>
        <v>3500</v>
      </c>
      <c r="J47" s="38">
        <f t="shared" si="1"/>
        <v>10102.459999999999</v>
      </c>
      <c r="K47" s="38">
        <f>28900</f>
        <v>28900</v>
      </c>
      <c r="L47" s="38">
        <f t="shared" si="2"/>
        <v>18797.54</v>
      </c>
      <c r="M47" s="12">
        <f>75900</f>
        <v>75900</v>
      </c>
    </row>
    <row r="48" spans="2:13" ht="12.75" customHeight="1" x14ac:dyDescent="0.15">
      <c r="D48" s="10" t="s">
        <v>74</v>
      </c>
      <c r="E48" s="11" t="s">
        <v>20</v>
      </c>
      <c r="F48" s="38">
        <f>585.13</f>
        <v>585.13</v>
      </c>
      <c r="G48" s="38">
        <f t="shared" si="0"/>
        <v>3042.6759999999999</v>
      </c>
      <c r="H48" s="38">
        <v>2000</v>
      </c>
      <c r="I48" s="38">
        <f>2000</f>
        <v>2000</v>
      </c>
      <c r="J48" s="38">
        <f t="shared" si="1"/>
        <v>5042.6759999999995</v>
      </c>
      <c r="K48" s="38">
        <v>15900</v>
      </c>
      <c r="L48" s="38">
        <f t="shared" si="2"/>
        <v>10857.324000000001</v>
      </c>
      <c r="M48" s="12">
        <f>35900</f>
        <v>35900</v>
      </c>
    </row>
    <row r="49" spans="2:13" ht="12.75" customHeight="1" x14ac:dyDescent="0.15">
      <c r="D49" s="10" t="s">
        <v>75</v>
      </c>
      <c r="E49" s="11" t="s">
        <v>20</v>
      </c>
      <c r="F49" s="38">
        <f>903.49</f>
        <v>903.49</v>
      </c>
      <c r="G49" s="38">
        <f t="shared" si="0"/>
        <v>4698.1480000000001</v>
      </c>
      <c r="H49" s="38">
        <v>2000</v>
      </c>
      <c r="I49" s="38">
        <v>2500</v>
      </c>
      <c r="J49" s="38">
        <f t="shared" si="1"/>
        <v>6698.1480000000001</v>
      </c>
      <c r="K49" s="38">
        <v>18500</v>
      </c>
      <c r="L49" s="38">
        <f t="shared" si="2"/>
        <v>11801.851999999999</v>
      </c>
      <c r="M49" s="12">
        <f>42900</f>
        <v>42900</v>
      </c>
    </row>
    <row r="50" spans="2:13" ht="12.75" customHeight="1" x14ac:dyDescent="0.15">
      <c r="D50" s="10" t="s">
        <v>76</v>
      </c>
      <c r="E50" s="11" t="s">
        <v>20</v>
      </c>
      <c r="F50" s="38">
        <f>1173.55</f>
        <v>1173.55</v>
      </c>
      <c r="G50" s="38">
        <f t="shared" si="0"/>
        <v>6102.46</v>
      </c>
      <c r="H50" s="38">
        <f>4000</f>
        <v>4000</v>
      </c>
      <c r="I50" s="38">
        <v>2500</v>
      </c>
      <c r="J50" s="38">
        <f t="shared" si="1"/>
        <v>10102.459999999999</v>
      </c>
      <c r="K50" s="38">
        <f>25900</f>
        <v>25900</v>
      </c>
      <c r="L50" s="38">
        <f t="shared" si="2"/>
        <v>15797.54</v>
      </c>
      <c r="M50" s="12">
        <f>59900</f>
        <v>59900</v>
      </c>
    </row>
    <row r="53" spans="2:13" ht="12.75" customHeight="1" x14ac:dyDescent="0.15">
      <c r="B53" s="8" t="s">
        <v>77</v>
      </c>
      <c r="C53" s="14" t="s">
        <v>78</v>
      </c>
      <c r="D53" s="10" t="s">
        <v>79</v>
      </c>
      <c r="E53" s="11" t="s">
        <v>80</v>
      </c>
      <c r="F53" s="12">
        <v>885</v>
      </c>
      <c r="G53" s="12">
        <f>F53*5.3</f>
        <v>4690.5</v>
      </c>
      <c r="H53" s="12">
        <f>3000</f>
        <v>3000</v>
      </c>
      <c r="I53" s="12">
        <f>2500</f>
        <v>2500</v>
      </c>
      <c r="J53" s="12">
        <f>H53+G53</f>
        <v>7690.5</v>
      </c>
      <c r="K53" s="12">
        <v>15900</v>
      </c>
      <c r="L53" s="12">
        <f>K53-J53</f>
        <v>8209.5</v>
      </c>
      <c r="M53" s="12">
        <v>45000</v>
      </c>
    </row>
    <row r="54" spans="2:13" ht="12.75" customHeight="1" x14ac:dyDescent="0.15">
      <c r="C54" s="14" t="s">
        <v>81</v>
      </c>
      <c r="D54" s="10" t="s">
        <v>82</v>
      </c>
      <c r="E54" s="11" t="s">
        <v>83</v>
      </c>
      <c r="F54" s="12">
        <f>1030</f>
        <v>1030</v>
      </c>
      <c r="G54" s="12">
        <f>F54*5.3</f>
        <v>5459</v>
      </c>
      <c r="H54" s="12">
        <f>3000</f>
        <v>3000</v>
      </c>
      <c r="I54" s="12">
        <f>2500</f>
        <v>2500</v>
      </c>
      <c r="J54" s="12">
        <f>H54+G54</f>
        <v>8459</v>
      </c>
      <c r="K54" s="12">
        <v>19900</v>
      </c>
      <c r="L54" s="12">
        <f>K54-J54</f>
        <v>11441</v>
      </c>
      <c r="M54" s="12">
        <v>52000</v>
      </c>
    </row>
    <row r="55" spans="2:13" ht="12" customHeight="1" x14ac:dyDescent="0.15">
      <c r="C55" s="14" t="s">
        <v>44</v>
      </c>
      <c r="D55" s="10" t="s">
        <v>84</v>
      </c>
      <c r="E55" s="11" t="s">
        <v>54</v>
      </c>
      <c r="F55" s="12">
        <v>1185</v>
      </c>
      <c r="G55" s="12">
        <f>F55*5.3</f>
        <v>6280.5</v>
      </c>
      <c r="H55" s="12">
        <f>4000</f>
        <v>4000</v>
      </c>
      <c r="I55" s="12">
        <f>3000</f>
        <v>3000</v>
      </c>
      <c r="J55" s="12">
        <f>H55+G55</f>
        <v>10280.5</v>
      </c>
      <c r="K55" s="12">
        <v>22900</v>
      </c>
      <c r="L55" s="12">
        <f>K55-J55</f>
        <v>12619.5</v>
      </c>
      <c r="M55" s="12">
        <v>89000</v>
      </c>
    </row>
    <row r="56" spans="2:13" ht="12" customHeight="1" x14ac:dyDescent="0.15">
      <c r="C56" s="14" t="s">
        <v>85</v>
      </c>
    </row>
    <row r="58" spans="2:13" ht="12.75" customHeight="1" x14ac:dyDescent="0.15">
      <c r="B58" s="8" t="s">
        <v>86</v>
      </c>
      <c r="C58" s="9" t="s">
        <v>87</v>
      </c>
      <c r="D58" s="10" t="s">
        <v>88</v>
      </c>
      <c r="E58" s="11" t="s">
        <v>89</v>
      </c>
      <c r="F58" s="12">
        <f>718</f>
        <v>718</v>
      </c>
      <c r="G58" s="12">
        <f>F58*5.3</f>
        <v>3805.4</v>
      </c>
      <c r="H58" s="12">
        <f>3000</f>
        <v>3000</v>
      </c>
      <c r="I58" s="12">
        <f>2500</f>
        <v>2500</v>
      </c>
      <c r="J58" s="12">
        <f>H58+G58</f>
        <v>6805.4</v>
      </c>
      <c r="K58" s="12">
        <f>19900</f>
        <v>19900</v>
      </c>
      <c r="L58" s="12">
        <f>K58-J58</f>
        <v>13094.6</v>
      </c>
      <c r="M58" s="12">
        <v>45900</v>
      </c>
    </row>
    <row r="64" spans="2:13" s="35" customFormat="1" ht="12.75" customHeight="1" x14ac:dyDescent="0.15">
      <c r="B64" s="42" t="s">
        <v>90</v>
      </c>
      <c r="C64" s="32" t="s">
        <v>91</v>
      </c>
      <c r="D64" s="38" t="s">
        <v>92</v>
      </c>
      <c r="E64" s="37" t="s">
        <v>89</v>
      </c>
      <c r="F64" s="38">
        <v>618</v>
      </c>
      <c r="G64" s="38">
        <f>F64*5.3</f>
        <v>3275.4</v>
      </c>
      <c r="H64" s="38">
        <f>3000</f>
        <v>3000</v>
      </c>
      <c r="I64" s="38">
        <f>2500</f>
        <v>2500</v>
      </c>
      <c r="J64" s="38">
        <f>H64+G64</f>
        <v>6275.4</v>
      </c>
      <c r="K64" s="38">
        <v>19900</v>
      </c>
      <c r="L64" s="38">
        <f>K64-J64</f>
        <v>13624.6</v>
      </c>
      <c r="M64" s="38">
        <v>85900</v>
      </c>
    </row>
    <row r="65" spans="2:13" s="35" customFormat="1" ht="12.75" customHeight="1" x14ac:dyDescent="0.15">
      <c r="B65" s="31"/>
      <c r="C65" s="32" t="s">
        <v>93</v>
      </c>
      <c r="D65" s="33"/>
      <c r="E65" s="34"/>
      <c r="F65" s="33"/>
      <c r="G65" s="33"/>
      <c r="H65" s="33"/>
      <c r="I65" s="33"/>
      <c r="J65" s="33"/>
      <c r="K65" s="33"/>
      <c r="L65" s="33"/>
      <c r="M65" s="33"/>
    </row>
    <row r="66" spans="2:13" s="35" customFormat="1" ht="12.75" customHeight="1" x14ac:dyDescent="0.15">
      <c r="B66" s="31"/>
      <c r="C66" s="32"/>
      <c r="D66" s="33"/>
      <c r="E66" s="34"/>
      <c r="F66" s="33"/>
      <c r="G66" s="33"/>
      <c r="H66" s="33"/>
      <c r="I66" s="33"/>
      <c r="J66" s="33"/>
      <c r="K66" s="33"/>
      <c r="L66" s="33"/>
      <c r="M66" s="33"/>
    </row>
    <row r="67" spans="2:13" s="35" customFormat="1" ht="12.75" customHeight="1" x14ac:dyDescent="0.15">
      <c r="B67" s="31"/>
      <c r="C67" s="32"/>
      <c r="D67" s="33"/>
      <c r="E67" s="34"/>
      <c r="F67" s="33"/>
      <c r="G67" s="33"/>
      <c r="H67" s="33"/>
      <c r="I67" s="33"/>
      <c r="J67" s="33"/>
      <c r="K67" s="33"/>
      <c r="L67" s="33"/>
      <c r="M67" s="33"/>
    </row>
    <row r="70" spans="2:13" ht="12.75" customHeight="1" x14ac:dyDescent="0.15">
      <c r="B70" s="8" t="s">
        <v>94</v>
      </c>
      <c r="C70" s="14" t="s">
        <v>95</v>
      </c>
      <c r="D70" s="10" t="s">
        <v>96</v>
      </c>
      <c r="E70" s="11" t="s">
        <v>20</v>
      </c>
      <c r="F70" s="12">
        <v>380</v>
      </c>
      <c r="G70" s="12">
        <f>F70*5.2</f>
        <v>1976</v>
      </c>
      <c r="H70" s="12">
        <f>4000</f>
        <v>4000</v>
      </c>
      <c r="I70" s="12">
        <f>2500</f>
        <v>2500</v>
      </c>
      <c r="J70" s="12">
        <f>H70+G70</f>
        <v>5976</v>
      </c>
      <c r="K70" s="12">
        <f>18900</f>
        <v>18900</v>
      </c>
      <c r="L70" s="12">
        <f>K70-J70</f>
        <v>12924</v>
      </c>
      <c r="M70" s="12">
        <f>35900</f>
        <v>35900</v>
      </c>
    </row>
    <row r="71" spans="2:13" ht="12.75" customHeight="1" x14ac:dyDescent="0.15">
      <c r="C71" s="14" t="s">
        <v>97</v>
      </c>
      <c r="D71" s="10" t="s">
        <v>98</v>
      </c>
      <c r="E71" s="11" t="s">
        <v>20</v>
      </c>
      <c r="F71" s="12">
        <f>539</f>
        <v>539</v>
      </c>
      <c r="G71" s="12">
        <f>F71*5.2</f>
        <v>2802.8</v>
      </c>
      <c r="H71" s="12">
        <f>4000</f>
        <v>4000</v>
      </c>
      <c r="I71" s="12">
        <f>3000</f>
        <v>3000</v>
      </c>
      <c r="J71" s="12">
        <f>H71+G71</f>
        <v>6802.8</v>
      </c>
      <c r="K71" s="12">
        <v>22900</v>
      </c>
      <c r="L71" s="12">
        <f>K71-J71</f>
        <v>16097.2</v>
      </c>
      <c r="M71" s="12">
        <f>42900</f>
        <v>42900</v>
      </c>
    </row>
    <row r="72" spans="2:13" ht="12.75" customHeight="1" x14ac:dyDescent="0.15">
      <c r="C72" s="7"/>
      <c r="D72" s="10" t="s">
        <v>99</v>
      </c>
      <c r="E72" s="11" t="s">
        <v>20</v>
      </c>
      <c r="F72" s="12">
        <f>690</f>
        <v>690</v>
      </c>
      <c r="G72" s="12">
        <f>F72*5.2</f>
        <v>3588</v>
      </c>
      <c r="H72" s="12">
        <f>3000</f>
        <v>3000</v>
      </c>
      <c r="I72" s="12">
        <f>3500</f>
        <v>3500</v>
      </c>
      <c r="J72" s="12">
        <f>H72+G72</f>
        <v>6588</v>
      </c>
      <c r="K72" s="12">
        <f>18900</f>
        <v>18900</v>
      </c>
      <c r="L72" s="12">
        <f>K72-J72</f>
        <v>12312</v>
      </c>
      <c r="M72" s="12">
        <v>49900</v>
      </c>
    </row>
    <row r="73" spans="2:13" ht="12.75" customHeight="1" x14ac:dyDescent="0.15">
      <c r="D73" s="10" t="s">
        <v>100</v>
      </c>
      <c r="E73" s="11" t="s">
        <v>20</v>
      </c>
      <c r="F73" s="12">
        <v>1185</v>
      </c>
      <c r="G73" s="12">
        <f>F73*5.2</f>
        <v>6162</v>
      </c>
      <c r="H73" s="12">
        <f>5000</f>
        <v>5000</v>
      </c>
      <c r="I73" s="12">
        <f>4000</f>
        <v>4000</v>
      </c>
      <c r="J73" s="12">
        <f>I73+H73+G73</f>
        <v>15162</v>
      </c>
      <c r="K73" s="12">
        <f>22900</f>
        <v>22900</v>
      </c>
      <c r="L73" s="12">
        <f>K73-J73</f>
        <v>7738</v>
      </c>
      <c r="M73" s="12">
        <f>64900</f>
        <v>64900</v>
      </c>
    </row>
    <row r="76" spans="2:13" ht="12.75" customHeight="1" x14ac:dyDescent="0.15">
      <c r="B76" s="8" t="s">
        <v>101</v>
      </c>
      <c r="C76" s="9" t="s">
        <v>102</v>
      </c>
      <c r="D76" s="10" t="s">
        <v>103</v>
      </c>
      <c r="E76" s="11" t="s">
        <v>104</v>
      </c>
      <c r="F76" s="12">
        <f>115</f>
        <v>115</v>
      </c>
      <c r="G76" s="12">
        <f>F76*5.53</f>
        <v>635.95000000000005</v>
      </c>
      <c r="H76" s="12">
        <f>1000</f>
        <v>1000</v>
      </c>
      <c r="I76" s="12">
        <f>1500</f>
        <v>1500</v>
      </c>
      <c r="J76" s="12">
        <f>I76+H76+G76</f>
        <v>3135.95</v>
      </c>
      <c r="K76" s="12">
        <v>8500</v>
      </c>
      <c r="L76" s="12">
        <f>K76-J76</f>
        <v>5364.05</v>
      </c>
      <c r="M76" s="12">
        <f>12900</f>
        <v>12900</v>
      </c>
    </row>
    <row r="77" spans="2:13" ht="12.75" customHeight="1" x14ac:dyDescent="0.15">
      <c r="C77" s="43" t="s">
        <v>105</v>
      </c>
      <c r="D77" s="10" t="s">
        <v>106</v>
      </c>
      <c r="E77" s="11" t="s">
        <v>107</v>
      </c>
      <c r="F77" s="12">
        <f>463</f>
        <v>463</v>
      </c>
      <c r="G77" s="12">
        <f>F77*5.1</f>
        <v>2361.2999999999997</v>
      </c>
      <c r="H77" s="12">
        <f>1500</f>
        <v>1500</v>
      </c>
      <c r="I77" s="12">
        <f>1500</f>
        <v>1500</v>
      </c>
      <c r="J77" s="12">
        <f>I77+H77+G77</f>
        <v>5361.2999999999993</v>
      </c>
      <c r="K77" s="12">
        <f>15900</f>
        <v>15900</v>
      </c>
      <c r="L77" s="12">
        <f>K77-J77</f>
        <v>10538.7</v>
      </c>
      <c r="M77" s="12">
        <f>24900</f>
        <v>24900</v>
      </c>
    </row>
    <row r="81" spans="2:13" ht="12.75" customHeight="1" x14ac:dyDescent="0.15">
      <c r="B81" s="8" t="s">
        <v>108</v>
      </c>
      <c r="C81" s="9" t="s">
        <v>105</v>
      </c>
      <c r="D81" s="10" t="s">
        <v>109</v>
      </c>
      <c r="E81" s="11" t="s">
        <v>110</v>
      </c>
      <c r="F81" s="12">
        <f>272</f>
        <v>272</v>
      </c>
      <c r="G81" s="12">
        <f>F81*5.49</f>
        <v>1493.28</v>
      </c>
      <c r="H81" s="12">
        <f>1500</f>
        <v>1500</v>
      </c>
      <c r="I81" s="12">
        <f>1500</f>
        <v>1500</v>
      </c>
      <c r="J81" s="12">
        <f>I81+H81+G81</f>
        <v>4493.28</v>
      </c>
      <c r="K81" s="12">
        <f>8500</f>
        <v>8500</v>
      </c>
      <c r="L81" s="12">
        <f>K81-J81</f>
        <v>4006.7200000000003</v>
      </c>
      <c r="M81" s="12">
        <f>15900</f>
        <v>15900</v>
      </c>
    </row>
    <row r="85" spans="2:13" s="35" customFormat="1" ht="12.75" customHeight="1" x14ac:dyDescent="0.15">
      <c r="B85" s="31"/>
      <c r="C85" s="32"/>
      <c r="D85" s="33"/>
      <c r="E85" s="34"/>
      <c r="F85" s="33"/>
      <c r="G85" s="33"/>
      <c r="H85" s="33"/>
      <c r="I85" s="33"/>
      <c r="J85" s="33"/>
      <c r="K85" s="33"/>
      <c r="L85" s="33"/>
      <c r="M85" s="33"/>
    </row>
    <row r="86" spans="2:13" s="35" customFormat="1" ht="12.75" customHeight="1" x14ac:dyDescent="0.15">
      <c r="B86" s="42" t="s">
        <v>111</v>
      </c>
      <c r="C86" s="32" t="s">
        <v>112</v>
      </c>
      <c r="D86" s="38" t="s">
        <v>113</v>
      </c>
      <c r="E86" s="37" t="s">
        <v>20</v>
      </c>
      <c r="F86" s="38">
        <f>516</f>
        <v>516</v>
      </c>
      <c r="G86" s="38">
        <f>F86*5.2</f>
        <v>2683.2000000000003</v>
      </c>
      <c r="H86" s="38">
        <v>2500</v>
      </c>
      <c r="I86" s="38">
        <f>3000</f>
        <v>3000</v>
      </c>
      <c r="J86" s="38">
        <f>I86+H86+G86</f>
        <v>8183.2000000000007</v>
      </c>
      <c r="K86" s="38">
        <v>19900</v>
      </c>
      <c r="L86" s="38">
        <f>K86-J86</f>
        <v>11716.8</v>
      </c>
      <c r="M86" s="38">
        <v>55900</v>
      </c>
    </row>
    <row r="87" spans="2:13" s="35" customFormat="1" ht="12.75" customHeight="1" x14ac:dyDescent="0.15">
      <c r="B87" s="31"/>
      <c r="C87" s="32"/>
      <c r="D87" s="38" t="s">
        <v>114</v>
      </c>
      <c r="E87" s="37" t="s">
        <v>20</v>
      </c>
      <c r="F87" s="38">
        <v>596</v>
      </c>
      <c r="G87" s="38">
        <f>F87*5.2</f>
        <v>3099.2000000000003</v>
      </c>
      <c r="H87" s="38">
        <v>3000</v>
      </c>
      <c r="I87" s="38">
        <f>3000</f>
        <v>3000</v>
      </c>
      <c r="J87" s="38">
        <f>I87+H87+G87</f>
        <v>9099.2000000000007</v>
      </c>
      <c r="K87" s="38">
        <v>21900</v>
      </c>
      <c r="L87" s="38">
        <f>K87-J87</f>
        <v>12800.8</v>
      </c>
      <c r="M87" s="38">
        <v>65900</v>
      </c>
    </row>
    <row r="88" spans="2:13" s="35" customFormat="1" ht="12.75" customHeight="1" x14ac:dyDescent="0.15">
      <c r="B88" s="31"/>
      <c r="C88" s="32"/>
      <c r="D88" s="38" t="s">
        <v>115</v>
      </c>
      <c r="E88" s="37" t="s">
        <v>20</v>
      </c>
      <c r="F88" s="38">
        <v>740</v>
      </c>
      <c r="G88" s="38">
        <f>F88*5.2</f>
        <v>3848</v>
      </c>
      <c r="H88" s="38">
        <v>3000</v>
      </c>
      <c r="I88" s="38">
        <f>4000</f>
        <v>4000</v>
      </c>
      <c r="J88" s="38">
        <f>I88+H88+G88</f>
        <v>10848</v>
      </c>
      <c r="K88" s="38">
        <f>24900</f>
        <v>24900</v>
      </c>
      <c r="L88" s="38">
        <f>K88-J88</f>
        <v>14052</v>
      </c>
      <c r="M88" s="38">
        <v>65900</v>
      </c>
    </row>
    <row r="89" spans="2:13" s="35" customFormat="1" ht="12.75" customHeight="1" x14ac:dyDescent="0.15">
      <c r="B89" s="31"/>
      <c r="C89" s="32"/>
      <c r="D89" s="38" t="s">
        <v>116</v>
      </c>
      <c r="E89" s="37" t="s">
        <v>20</v>
      </c>
      <c r="F89" s="38">
        <v>864</v>
      </c>
      <c r="G89" s="38">
        <f>F89*5.2</f>
        <v>4492.8</v>
      </c>
      <c r="H89" s="38">
        <v>3000</v>
      </c>
      <c r="I89" s="38">
        <f>4000</f>
        <v>4000</v>
      </c>
      <c r="J89" s="38">
        <f>I89+H89+G89</f>
        <v>11492.8</v>
      </c>
      <c r="K89" s="38">
        <v>28900</v>
      </c>
      <c r="L89" s="38">
        <f>K89-J89</f>
        <v>17407.2</v>
      </c>
      <c r="M89" s="38">
        <v>65900</v>
      </c>
    </row>
    <row r="90" spans="2:13" s="35" customFormat="1" ht="12.75" customHeight="1" x14ac:dyDescent="0.15">
      <c r="B90" s="31"/>
      <c r="C90" s="32"/>
      <c r="D90" s="33"/>
      <c r="E90" s="34"/>
      <c r="F90" s="33"/>
      <c r="G90" s="33"/>
      <c r="H90" s="33"/>
      <c r="I90" s="33"/>
      <c r="J90" s="33"/>
      <c r="K90" s="33"/>
      <c r="L90" s="33"/>
      <c r="M90" s="33"/>
    </row>
    <row r="91" spans="2:13" s="35" customFormat="1" ht="12.75" customHeight="1" x14ac:dyDescent="0.15">
      <c r="B91" s="31"/>
      <c r="C91" s="32"/>
      <c r="D91" s="33"/>
      <c r="E91" s="34"/>
      <c r="F91" s="33"/>
      <c r="G91" s="33"/>
      <c r="H91" s="33"/>
      <c r="I91" s="33"/>
      <c r="J91" s="33"/>
      <c r="K91" s="33"/>
      <c r="L91" s="33"/>
      <c r="M91" s="33"/>
    </row>
    <row r="92" spans="2:13" s="35" customFormat="1" ht="12.75" customHeight="1" x14ac:dyDescent="0.15">
      <c r="B92" s="42" t="s">
        <v>117</v>
      </c>
      <c r="C92" s="44" t="s">
        <v>118</v>
      </c>
      <c r="D92" s="38" t="s">
        <v>119</v>
      </c>
      <c r="E92" s="37" t="s">
        <v>4</v>
      </c>
      <c r="F92" s="38">
        <v>1780</v>
      </c>
      <c r="G92" s="38">
        <f>F92*5.05</f>
        <v>8989</v>
      </c>
      <c r="H92" s="38">
        <f>1000</f>
        <v>1000</v>
      </c>
      <c r="I92" s="38">
        <f>3000</f>
        <v>3000</v>
      </c>
      <c r="J92" s="38">
        <f>I92+H92+G92</f>
        <v>12989</v>
      </c>
      <c r="K92" s="38">
        <v>24900</v>
      </c>
      <c r="L92" s="38">
        <f>K92-J92</f>
        <v>11911</v>
      </c>
      <c r="M92" s="38">
        <v>45900</v>
      </c>
    </row>
    <row r="93" spans="2:13" s="35" customFormat="1" ht="12.75" customHeight="1" x14ac:dyDescent="0.15">
      <c r="B93" s="31"/>
      <c r="C93" s="45" t="s">
        <v>120</v>
      </c>
      <c r="D93" s="38" t="s">
        <v>121</v>
      </c>
      <c r="E93" s="37" t="s">
        <v>4</v>
      </c>
      <c r="F93" s="38">
        <v>1980</v>
      </c>
      <c r="G93" s="38">
        <f>F93*5.05</f>
        <v>9999</v>
      </c>
      <c r="H93" s="38">
        <f>2000</f>
        <v>2000</v>
      </c>
      <c r="I93" s="38">
        <f>3000</f>
        <v>3000</v>
      </c>
      <c r="J93" s="38">
        <f>I93+H93+G93</f>
        <v>14999</v>
      </c>
      <c r="K93" s="38">
        <f>26900</f>
        <v>26900</v>
      </c>
      <c r="L93" s="38">
        <f>K93-J93</f>
        <v>11901</v>
      </c>
      <c r="M93" s="38">
        <v>55900</v>
      </c>
    </row>
    <row r="94" spans="2:13" s="35" customFormat="1" ht="12.75" customHeight="1" x14ac:dyDescent="0.15">
      <c r="B94" s="31"/>
      <c r="C94" s="45" t="s">
        <v>122</v>
      </c>
      <c r="D94" s="33"/>
      <c r="E94" s="34"/>
      <c r="F94" s="33"/>
      <c r="G94" s="33"/>
      <c r="H94" s="33"/>
      <c r="I94" s="33"/>
      <c r="J94" s="33"/>
      <c r="K94" s="33"/>
      <c r="L94" s="33"/>
      <c r="M94" s="33"/>
    </row>
    <row r="95" spans="2:13" s="35" customFormat="1" ht="12.75" customHeight="1" x14ac:dyDescent="0.15">
      <c r="B95" s="31"/>
      <c r="C95" s="44"/>
      <c r="D95" s="33"/>
      <c r="E95" s="34"/>
      <c r="F95" s="33"/>
      <c r="G95" s="33"/>
      <c r="H95" s="33"/>
      <c r="I95" s="33"/>
      <c r="J95" s="33"/>
      <c r="K95" s="33"/>
      <c r="L95" s="33"/>
      <c r="M95" s="33"/>
    </row>
    <row r="96" spans="2:13" s="35" customFormat="1" ht="12.75" customHeight="1" x14ac:dyDescent="0.15">
      <c r="B96" s="31"/>
      <c r="C96" s="32"/>
      <c r="D96" s="33"/>
      <c r="E96" s="34"/>
      <c r="F96" s="33"/>
      <c r="G96" s="33"/>
      <c r="H96" s="33"/>
      <c r="I96" s="33"/>
      <c r="J96" s="33"/>
      <c r="K96" s="33"/>
      <c r="L96" s="33"/>
      <c r="M96" s="33"/>
    </row>
    <row r="97" spans="2:13" s="35" customFormat="1" ht="12.75" customHeight="1" x14ac:dyDescent="0.15">
      <c r="B97" s="46" t="s">
        <v>123</v>
      </c>
      <c r="C97" s="32" t="s">
        <v>124</v>
      </c>
      <c r="D97" s="38" t="s">
        <v>31</v>
      </c>
      <c r="E97" s="37" t="s">
        <v>4</v>
      </c>
      <c r="F97" s="38">
        <v>680</v>
      </c>
      <c r="G97" s="38">
        <f>F97*5</f>
        <v>3400</v>
      </c>
      <c r="H97" s="38">
        <f>2000</f>
        <v>2000</v>
      </c>
      <c r="I97" s="38">
        <f>2500</f>
        <v>2500</v>
      </c>
      <c r="J97" s="38">
        <f>I97+H97+G97</f>
        <v>7900</v>
      </c>
      <c r="K97" s="38">
        <f>19900</f>
        <v>19900</v>
      </c>
      <c r="L97" s="38">
        <f>K97-J97</f>
        <v>12000</v>
      </c>
      <c r="M97" s="38">
        <f>46900</f>
        <v>46900</v>
      </c>
    </row>
    <row r="98" spans="2:13" s="35" customFormat="1" ht="12.75" customHeight="1" x14ac:dyDescent="0.15">
      <c r="B98" s="31"/>
      <c r="C98" s="32"/>
      <c r="D98" s="33" t="s">
        <v>125</v>
      </c>
      <c r="E98" s="34"/>
      <c r="F98" s="33"/>
      <c r="G98" s="33"/>
      <c r="H98" s="33"/>
      <c r="I98" s="33"/>
      <c r="J98" s="33"/>
      <c r="K98" s="33"/>
      <c r="L98" s="33"/>
      <c r="M98" s="33"/>
    </row>
    <row r="99" spans="2:13" s="35" customFormat="1" ht="12.75" customHeight="1" x14ac:dyDescent="0.15">
      <c r="B99" s="31"/>
      <c r="C99" s="32"/>
      <c r="D99" s="33"/>
      <c r="E99" s="34"/>
      <c r="F99" s="33"/>
      <c r="G99" s="33"/>
      <c r="H99" s="33"/>
      <c r="I99" s="33"/>
      <c r="J99" s="33"/>
      <c r="K99" s="33"/>
      <c r="L99" s="33"/>
      <c r="M99" s="33"/>
    </row>
    <row r="100" spans="2:13" s="35" customFormat="1" ht="12.75" customHeight="1" x14ac:dyDescent="0.15">
      <c r="B100" s="31"/>
      <c r="C100" s="32"/>
      <c r="D100" s="33"/>
      <c r="E100" s="34"/>
      <c r="F100" s="33"/>
      <c r="G100" s="33"/>
      <c r="H100" s="33"/>
      <c r="I100" s="33"/>
      <c r="J100" s="33"/>
      <c r="K100" s="33"/>
      <c r="L100" s="33"/>
      <c r="M100" s="33"/>
    </row>
    <row r="102" spans="2:13" ht="12.75" customHeight="1" x14ac:dyDescent="0.15">
      <c r="B102" s="8" t="s">
        <v>126</v>
      </c>
      <c r="C102" s="14" t="s">
        <v>127</v>
      </c>
      <c r="D102" s="10" t="s">
        <v>128</v>
      </c>
      <c r="E102" s="11" t="s">
        <v>20</v>
      </c>
      <c r="F102" s="12">
        <v>900</v>
      </c>
      <c r="G102" s="12">
        <f>F102*5.15</f>
        <v>4635</v>
      </c>
      <c r="H102" s="12">
        <f>3500</f>
        <v>3500</v>
      </c>
      <c r="I102" s="12">
        <v>2500</v>
      </c>
      <c r="J102" s="12">
        <f>I102+H102+G102</f>
        <v>10635</v>
      </c>
      <c r="K102" s="12">
        <v>19900</v>
      </c>
      <c r="L102" s="12">
        <f>K102-J102</f>
        <v>9265</v>
      </c>
      <c r="M102" s="12">
        <f>39900</f>
        <v>39900</v>
      </c>
    </row>
    <row r="103" spans="2:13" ht="12.75" customHeight="1" x14ac:dyDescent="0.15">
      <c r="C103" s="14" t="s">
        <v>129</v>
      </c>
      <c r="D103" s="10" t="s">
        <v>130</v>
      </c>
      <c r="E103" s="11" t="s">
        <v>20</v>
      </c>
      <c r="F103" s="12">
        <v>1300</v>
      </c>
      <c r="G103" s="12">
        <f>F103*5.15</f>
        <v>6695.0000000000009</v>
      </c>
      <c r="H103" s="12">
        <f>3500</f>
        <v>3500</v>
      </c>
      <c r="I103" s="12">
        <v>2500</v>
      </c>
      <c r="J103" s="12">
        <f>I103+H103+G103</f>
        <v>12695</v>
      </c>
      <c r="K103" s="12">
        <v>26900</v>
      </c>
      <c r="L103" s="12">
        <f>K103-J103</f>
        <v>14205</v>
      </c>
      <c r="M103" s="12">
        <v>55900</v>
      </c>
    </row>
    <row r="104" spans="2:13" ht="12.75" customHeight="1" x14ac:dyDescent="0.15">
      <c r="D104" s="10" t="s">
        <v>131</v>
      </c>
      <c r="E104" s="11" t="s">
        <v>20</v>
      </c>
      <c r="F104" s="12">
        <v>1100</v>
      </c>
      <c r="G104" s="12">
        <f>F104*5.15</f>
        <v>5665</v>
      </c>
      <c r="H104" s="12">
        <f>4000</f>
        <v>4000</v>
      </c>
      <c r="I104" s="12">
        <f>3500</f>
        <v>3500</v>
      </c>
      <c r="J104" s="12">
        <f>I104+H104+G104</f>
        <v>13165</v>
      </c>
      <c r="K104" s="12">
        <v>34900</v>
      </c>
      <c r="L104" s="12">
        <f>K104-J104</f>
        <v>21735</v>
      </c>
      <c r="M104" s="12">
        <v>65900</v>
      </c>
    </row>
    <row r="105" spans="2:13" ht="12.75" customHeight="1" x14ac:dyDescent="0.15">
      <c r="D105" s="10" t="s">
        <v>132</v>
      </c>
      <c r="E105" s="11" t="s">
        <v>20</v>
      </c>
      <c r="F105" s="12">
        <v>1700</v>
      </c>
      <c r="G105" s="12">
        <f>F105*5.15</f>
        <v>8755</v>
      </c>
      <c r="H105" s="12">
        <f>5000</f>
        <v>5000</v>
      </c>
      <c r="I105" s="12">
        <f>3500</f>
        <v>3500</v>
      </c>
      <c r="J105" s="12">
        <f>I105+H105+G105</f>
        <v>17255</v>
      </c>
      <c r="K105" s="12">
        <v>37900</v>
      </c>
      <c r="L105" s="12">
        <f>K105-J105</f>
        <v>20645</v>
      </c>
      <c r="M105" s="12">
        <v>75900</v>
      </c>
    </row>
    <row r="107" spans="2:13" ht="12.75" customHeight="1" x14ac:dyDescent="0.15">
      <c r="B107" s="8" t="s">
        <v>133</v>
      </c>
      <c r="C107" s="14" t="s">
        <v>134</v>
      </c>
      <c r="D107" s="10" t="s">
        <v>135</v>
      </c>
      <c r="E107" s="11" t="s">
        <v>20</v>
      </c>
      <c r="F107" s="12">
        <v>780</v>
      </c>
      <c r="G107" s="12">
        <f>F107*5.15</f>
        <v>4017.0000000000005</v>
      </c>
      <c r="H107" s="12">
        <v>3000</v>
      </c>
      <c r="I107" s="12">
        <f>2500</f>
        <v>2500</v>
      </c>
      <c r="J107" s="12">
        <f>I107+H107+G107</f>
        <v>9517</v>
      </c>
      <c r="K107" s="12">
        <f>18900</f>
        <v>18900</v>
      </c>
      <c r="L107" s="12">
        <f>K107-J107</f>
        <v>9383</v>
      </c>
      <c r="M107" s="12">
        <f>48900</f>
        <v>48900</v>
      </c>
    </row>
    <row r="108" spans="2:13" ht="12.75" customHeight="1" x14ac:dyDescent="0.15">
      <c r="C108" s="14" t="s">
        <v>136</v>
      </c>
      <c r="D108" s="10" t="s">
        <v>137</v>
      </c>
      <c r="E108" s="11" t="s">
        <v>20</v>
      </c>
      <c r="F108" s="12">
        <v>1060</v>
      </c>
      <c r="G108" s="12">
        <f>F108*5.15</f>
        <v>5459</v>
      </c>
      <c r="H108" s="12">
        <v>3500</v>
      </c>
      <c r="I108" s="12">
        <f>3000</f>
        <v>3000</v>
      </c>
      <c r="J108" s="12">
        <f>I108+H108+G108</f>
        <v>11959</v>
      </c>
      <c r="K108" s="12">
        <f>24900</f>
        <v>24900</v>
      </c>
      <c r="L108" s="12">
        <f>K108-J108</f>
        <v>12941</v>
      </c>
      <c r="M108" s="12">
        <f>65900</f>
        <v>65900</v>
      </c>
    </row>
    <row r="109" spans="2:13" s="24" customFormat="1" ht="12.75" customHeight="1" x14ac:dyDescent="0.15">
      <c r="B109" s="21"/>
      <c r="C109" s="14"/>
      <c r="D109" s="10" t="s">
        <v>138</v>
      </c>
      <c r="E109" s="11" t="s">
        <v>20</v>
      </c>
      <c r="F109" s="12">
        <v>1340</v>
      </c>
      <c r="G109" s="12">
        <f>F109*5.15</f>
        <v>6901.0000000000009</v>
      </c>
      <c r="H109" s="12">
        <f>5000</f>
        <v>5000</v>
      </c>
      <c r="I109" s="12">
        <f>4000</f>
        <v>4000</v>
      </c>
      <c r="J109" s="12">
        <f>I109+H109+G109</f>
        <v>15901</v>
      </c>
      <c r="K109" s="12">
        <v>28900</v>
      </c>
      <c r="L109" s="12">
        <f>K109-J109</f>
        <v>12999</v>
      </c>
      <c r="M109" s="12">
        <v>75900</v>
      </c>
    </row>
    <row r="110" spans="2:13" s="24" customFormat="1" ht="12.75" customHeight="1" x14ac:dyDescent="0.15">
      <c r="B110" s="21"/>
      <c r="C110" s="14"/>
      <c r="D110" s="10" t="s">
        <v>139</v>
      </c>
      <c r="E110" s="11" t="s">
        <v>20</v>
      </c>
      <c r="F110" s="12">
        <v>1920</v>
      </c>
      <c r="G110" s="12">
        <f>F110*5.15</f>
        <v>9888</v>
      </c>
      <c r="H110" s="12">
        <f>8000</f>
        <v>8000</v>
      </c>
      <c r="I110" s="12">
        <f>5000</f>
        <v>5000</v>
      </c>
      <c r="J110" s="12">
        <f>I110+H110+G110</f>
        <v>22888</v>
      </c>
      <c r="K110" s="12">
        <f>42900</f>
        <v>42900</v>
      </c>
      <c r="L110" s="12">
        <f>K110-J110</f>
        <v>20012</v>
      </c>
      <c r="M110" s="12">
        <f>89900</f>
        <v>89900</v>
      </c>
    </row>
    <row r="111" spans="2:13" s="24" customFormat="1" ht="12.75" customHeight="1" x14ac:dyDescent="0.15">
      <c r="B111" s="21"/>
      <c r="C111" s="14"/>
      <c r="D111" s="22"/>
      <c r="E111" s="23"/>
    </row>
    <row r="112" spans="2:13" s="24" customFormat="1" ht="12.75" customHeight="1" x14ac:dyDescent="0.15">
      <c r="B112" s="8" t="s">
        <v>140</v>
      </c>
      <c r="C112" s="14" t="s">
        <v>136</v>
      </c>
      <c r="D112" s="10" t="s">
        <v>141</v>
      </c>
      <c r="E112" s="11" t="s">
        <v>20</v>
      </c>
      <c r="F112" s="12">
        <v>1120</v>
      </c>
      <c r="G112" s="12">
        <f>F112*5.05</f>
        <v>5656</v>
      </c>
      <c r="H112" s="12">
        <v>3000</v>
      </c>
      <c r="I112" s="12">
        <f>2500</f>
        <v>2500</v>
      </c>
      <c r="J112" s="12">
        <f>I112+H112+G112</f>
        <v>11156</v>
      </c>
      <c r="K112" s="12">
        <f>18900</f>
        <v>18900</v>
      </c>
      <c r="L112" s="12">
        <f>K112-J112</f>
        <v>7744</v>
      </c>
      <c r="M112" s="12">
        <f>65900</f>
        <v>65900</v>
      </c>
    </row>
    <row r="113" spans="2:13" s="24" customFormat="1" ht="12.75" customHeight="1" x14ac:dyDescent="0.15">
      <c r="B113" s="21"/>
      <c r="C113" s="14"/>
      <c r="D113" s="10" t="s">
        <v>142</v>
      </c>
      <c r="E113" s="11" t="s">
        <v>20</v>
      </c>
      <c r="F113" s="12">
        <v>1180</v>
      </c>
      <c r="G113" s="12">
        <f>F113*5.05</f>
        <v>5959</v>
      </c>
      <c r="H113" s="12">
        <v>3000</v>
      </c>
      <c r="I113" s="12">
        <f>2500</f>
        <v>2500</v>
      </c>
      <c r="J113" s="12">
        <f>I113+H113+G113</f>
        <v>11459</v>
      </c>
      <c r="K113" s="12">
        <v>25900</v>
      </c>
      <c r="L113" s="12">
        <f>K113-J113</f>
        <v>14441</v>
      </c>
      <c r="M113" s="12">
        <v>69900</v>
      </c>
    </row>
    <row r="114" spans="2:13" s="24" customFormat="1" ht="12.75" customHeight="1" x14ac:dyDescent="0.15">
      <c r="B114" s="21"/>
      <c r="C114" s="14"/>
      <c r="D114" s="10" t="s">
        <v>143</v>
      </c>
      <c r="E114" s="11" t="s">
        <v>20</v>
      </c>
      <c r="F114" s="12">
        <f>1220</f>
        <v>1220</v>
      </c>
      <c r="G114" s="12">
        <f>F114*5.05</f>
        <v>6161</v>
      </c>
      <c r="H114" s="12">
        <v>3000</v>
      </c>
      <c r="I114" s="12">
        <f>3000</f>
        <v>3000</v>
      </c>
      <c r="J114" s="12">
        <f>I114+H114+G114</f>
        <v>12161</v>
      </c>
      <c r="K114" s="12">
        <v>29900</v>
      </c>
      <c r="L114" s="12">
        <f>K114-J114</f>
        <v>17739</v>
      </c>
      <c r="M114" s="12">
        <v>89900</v>
      </c>
    </row>
    <row r="115" spans="2:13" s="24" customFormat="1" ht="12.75" customHeight="1" x14ac:dyDescent="0.15">
      <c r="B115" s="21"/>
      <c r="C115" s="14"/>
      <c r="D115" s="22"/>
      <c r="E115" s="23"/>
    </row>
    <row r="116" spans="2:13" s="24" customFormat="1" ht="12.75" customHeight="1" x14ac:dyDescent="0.15">
      <c r="B116" s="21"/>
      <c r="C116" s="14"/>
      <c r="D116" s="22"/>
      <c r="E116" s="23"/>
    </row>
    <row r="117" spans="2:13" s="35" customFormat="1" ht="12.75" customHeight="1" x14ac:dyDescent="0.15">
      <c r="B117" s="42" t="s">
        <v>144</v>
      </c>
      <c r="C117" s="32" t="s">
        <v>145</v>
      </c>
      <c r="D117" s="10" t="s">
        <v>146</v>
      </c>
      <c r="E117" s="37" t="s">
        <v>4</v>
      </c>
      <c r="F117" s="38">
        <f>311.6</f>
        <v>311.60000000000002</v>
      </c>
      <c r="G117" s="38">
        <f>F117*5.05</f>
        <v>1573.5800000000002</v>
      </c>
      <c r="H117" s="38">
        <v>2000</v>
      </c>
      <c r="I117" s="38">
        <f>2500</f>
        <v>2500</v>
      </c>
      <c r="J117" s="38">
        <f>I117+H117+G117</f>
        <v>6073.58</v>
      </c>
      <c r="K117" s="38">
        <v>12900</v>
      </c>
      <c r="L117" s="38">
        <f>K117-J117</f>
        <v>6826.42</v>
      </c>
      <c r="M117" s="38">
        <f>35900</f>
        <v>35900</v>
      </c>
    </row>
    <row r="118" spans="2:13" s="35" customFormat="1" ht="12.75" customHeight="1" x14ac:dyDescent="0.15">
      <c r="B118" s="31"/>
      <c r="C118" s="32"/>
      <c r="D118" s="33" t="s">
        <v>147</v>
      </c>
      <c r="E118" s="34"/>
      <c r="F118" s="33"/>
      <c r="G118" s="33">
        <f>F118*5.05</f>
        <v>0</v>
      </c>
      <c r="H118" s="33"/>
      <c r="I118" s="33"/>
      <c r="J118" s="33"/>
      <c r="K118" s="33"/>
      <c r="L118" s="33"/>
      <c r="M118" s="33"/>
    </row>
    <row r="119" spans="2:13" s="35" customFormat="1" ht="12.75" customHeight="1" x14ac:dyDescent="0.15">
      <c r="B119" s="31"/>
      <c r="C119" s="32"/>
      <c r="D119" s="33"/>
      <c r="E119" s="34"/>
      <c r="F119" s="33"/>
      <c r="G119" s="33"/>
      <c r="H119" s="33"/>
      <c r="I119" s="33"/>
      <c r="J119" s="33"/>
      <c r="K119" s="33"/>
      <c r="L119" s="33"/>
      <c r="M119" s="33"/>
    </row>
    <row r="120" spans="2:13" s="35" customFormat="1" ht="12.75" customHeight="1" x14ac:dyDescent="0.15">
      <c r="B120" s="31"/>
      <c r="C120" s="32"/>
      <c r="D120" s="33"/>
      <c r="E120" s="34"/>
      <c r="F120" s="33"/>
      <c r="G120" s="33"/>
      <c r="H120" s="33"/>
      <c r="I120" s="33"/>
      <c r="J120" s="33"/>
      <c r="K120" s="33"/>
      <c r="L120" s="33"/>
      <c r="M120" s="33"/>
    </row>
    <row r="121" spans="2:13" s="24" customFormat="1" ht="12.75" customHeight="1" x14ac:dyDescent="0.15">
      <c r="B121" s="21"/>
      <c r="C121" s="14"/>
      <c r="D121" s="22"/>
      <c r="E121" s="23"/>
    </row>
    <row r="122" spans="2:13" s="24" customFormat="1" ht="12.75" customHeight="1" x14ac:dyDescent="0.15">
      <c r="B122" s="21"/>
      <c r="C122" s="14"/>
      <c r="D122" s="22"/>
      <c r="E122" s="23"/>
    </row>
    <row r="123" spans="2:13" s="24" customFormat="1" ht="12.75" customHeight="1" x14ac:dyDescent="0.15">
      <c r="B123" s="8" t="s">
        <v>148</v>
      </c>
      <c r="C123" s="14" t="s">
        <v>149</v>
      </c>
      <c r="D123" s="10" t="s">
        <v>150</v>
      </c>
      <c r="E123" s="11" t="s">
        <v>151</v>
      </c>
      <c r="F123" s="12">
        <f>832</f>
        <v>832</v>
      </c>
      <c r="G123" s="12">
        <f>F123*5.05</f>
        <v>4201.5999999999995</v>
      </c>
      <c r="H123" s="12">
        <f>3000</f>
        <v>3000</v>
      </c>
      <c r="I123" s="12">
        <f>2500</f>
        <v>2500</v>
      </c>
      <c r="J123" s="12">
        <f>I123+H123+G123</f>
        <v>9701.5999999999985</v>
      </c>
      <c r="K123" s="12">
        <v>19500</v>
      </c>
      <c r="L123" s="12">
        <f>K123-J123</f>
        <v>9798.4000000000015</v>
      </c>
      <c r="M123" s="12">
        <v>45900</v>
      </c>
    </row>
    <row r="124" spans="2:13" ht="12.75" customHeight="1" x14ac:dyDescent="0.15">
      <c r="D124" s="10" t="s">
        <v>152</v>
      </c>
      <c r="E124" s="11" t="s">
        <v>153</v>
      </c>
      <c r="F124" s="12">
        <v>1248</v>
      </c>
      <c r="G124" s="12">
        <f>F124*5.05</f>
        <v>6302.4</v>
      </c>
      <c r="H124" s="12">
        <f>3000</f>
        <v>3000</v>
      </c>
      <c r="I124" s="12">
        <f>2500</f>
        <v>2500</v>
      </c>
      <c r="J124" s="12">
        <f>I124+H124+G124</f>
        <v>11802.4</v>
      </c>
      <c r="K124" s="12">
        <v>25900</v>
      </c>
      <c r="L124" s="12">
        <f>K124-J124</f>
        <v>14097.6</v>
      </c>
      <c r="M124" s="12">
        <f>55900</f>
        <v>55900</v>
      </c>
    </row>
    <row r="125" spans="2:13" ht="12.75" customHeight="1" x14ac:dyDescent="0.15">
      <c r="D125" s="10" t="s">
        <v>154</v>
      </c>
      <c r="E125" s="11" t="s">
        <v>153</v>
      </c>
      <c r="F125" s="12">
        <v>1248</v>
      </c>
      <c r="G125" s="12">
        <f>F125*5.05</f>
        <v>6302.4</v>
      </c>
      <c r="H125" s="12">
        <f>3000</f>
        <v>3000</v>
      </c>
      <c r="I125" s="12">
        <f>2500</f>
        <v>2500</v>
      </c>
      <c r="J125" s="12">
        <f>I125+H125+G125</f>
        <v>11802.4</v>
      </c>
      <c r="K125" s="12">
        <f>29900</f>
        <v>29900</v>
      </c>
      <c r="L125" s="12">
        <f>K125-J125</f>
        <v>18097.599999999999</v>
      </c>
      <c r="M125" s="12">
        <f>62900</f>
        <v>62900</v>
      </c>
    </row>
    <row r="129" spans="2:13" s="24" customFormat="1" ht="12.75" customHeight="1" x14ac:dyDescent="0.15">
      <c r="B129" s="8" t="s">
        <v>155</v>
      </c>
      <c r="C129" s="14" t="s">
        <v>156</v>
      </c>
      <c r="D129" s="10" t="s">
        <v>157</v>
      </c>
      <c r="E129" s="11" t="s">
        <v>16</v>
      </c>
      <c r="F129" s="12">
        <f>898</f>
        <v>898</v>
      </c>
      <c r="G129" s="12">
        <f>F129*5.05</f>
        <v>4534.8999999999996</v>
      </c>
      <c r="H129" s="12">
        <f>2500</f>
        <v>2500</v>
      </c>
      <c r="I129" s="12">
        <f>2500</f>
        <v>2500</v>
      </c>
      <c r="J129" s="12">
        <f>I129+H129+G129</f>
        <v>9534.9</v>
      </c>
      <c r="K129" s="12">
        <v>19900</v>
      </c>
      <c r="L129" s="12">
        <f>K129-J129</f>
        <v>10365.1</v>
      </c>
      <c r="M129" s="12">
        <v>34900</v>
      </c>
    </row>
    <row r="130" spans="2:13" ht="12.75" customHeight="1" x14ac:dyDescent="0.15">
      <c r="D130" s="10" t="s">
        <v>158</v>
      </c>
      <c r="E130" s="11" t="s">
        <v>48</v>
      </c>
      <c r="F130" s="12">
        <v>1188</v>
      </c>
      <c r="G130" s="12">
        <f>F130*5.05</f>
        <v>5999.4</v>
      </c>
      <c r="H130" s="12">
        <f>3500</f>
        <v>3500</v>
      </c>
      <c r="I130" s="12">
        <f>3000</f>
        <v>3000</v>
      </c>
      <c r="J130" s="12">
        <f>I130+H130+G130</f>
        <v>12499.4</v>
      </c>
      <c r="K130" s="12">
        <v>24900</v>
      </c>
      <c r="L130" s="12">
        <f>K130-J130</f>
        <v>12400.6</v>
      </c>
      <c r="M130" s="12">
        <v>44900</v>
      </c>
    </row>
    <row r="131" spans="2:13" ht="12.75" customHeight="1" x14ac:dyDescent="0.15">
      <c r="D131" s="10" t="s">
        <v>159</v>
      </c>
      <c r="E131" s="11" t="s">
        <v>153</v>
      </c>
      <c r="F131" s="12">
        <v>1178</v>
      </c>
      <c r="G131" s="12">
        <f>F131*5.05</f>
        <v>5948.9</v>
      </c>
      <c r="H131" s="12">
        <f>4000</f>
        <v>4000</v>
      </c>
      <c r="I131" s="12">
        <f>3000</f>
        <v>3000</v>
      </c>
      <c r="J131" s="12">
        <f>I131+H131+G131</f>
        <v>12948.9</v>
      </c>
      <c r="K131" s="12">
        <f>28900</f>
        <v>28900</v>
      </c>
      <c r="L131" s="12">
        <f>K131-J131</f>
        <v>15951.1</v>
      </c>
      <c r="M131" s="12">
        <v>52900</v>
      </c>
    </row>
    <row r="133" spans="2:13" s="24" customFormat="1" ht="12.75" customHeight="1" x14ac:dyDescent="0.15">
      <c r="B133" s="8" t="s">
        <v>160</v>
      </c>
      <c r="C133" s="14"/>
      <c r="D133" s="10" t="s">
        <v>161</v>
      </c>
      <c r="E133" s="11" t="s">
        <v>54</v>
      </c>
      <c r="F133" s="12">
        <f>658</f>
        <v>658</v>
      </c>
      <c r="G133" s="12">
        <f>F133*5.05</f>
        <v>3322.9</v>
      </c>
      <c r="H133" s="12">
        <f>2500</f>
        <v>2500</v>
      </c>
      <c r="I133" s="12">
        <f>2500</f>
        <v>2500</v>
      </c>
      <c r="J133" s="12">
        <f>I133+H133+G133</f>
        <v>8322.9</v>
      </c>
      <c r="K133" s="12">
        <v>17900</v>
      </c>
      <c r="L133" s="12">
        <f>K133-J133</f>
        <v>9577.1</v>
      </c>
      <c r="M133" s="12">
        <v>34900</v>
      </c>
    </row>
    <row r="134" spans="2:13" s="24" customFormat="1" ht="12.75" customHeight="1" x14ac:dyDescent="0.15">
      <c r="B134" s="21"/>
      <c r="C134" s="14"/>
      <c r="D134" s="10" t="s">
        <v>162</v>
      </c>
      <c r="E134" s="11" t="s">
        <v>16</v>
      </c>
      <c r="F134" s="12">
        <v>878</v>
      </c>
      <c r="G134" s="12">
        <f>F134*5.05</f>
        <v>4433.8999999999996</v>
      </c>
      <c r="H134" s="12">
        <f>2500</f>
        <v>2500</v>
      </c>
      <c r="I134" s="12">
        <f>2500</f>
        <v>2500</v>
      </c>
      <c r="J134" s="12">
        <f>I134+H134+G134</f>
        <v>9433.9</v>
      </c>
      <c r="K134" s="12">
        <f>19900</f>
        <v>19900</v>
      </c>
      <c r="L134" s="12">
        <f>K134-J134</f>
        <v>10466.1</v>
      </c>
      <c r="M134" s="12">
        <v>44900</v>
      </c>
    </row>
    <row r="135" spans="2:13" ht="12.75" customHeight="1" x14ac:dyDescent="0.15">
      <c r="D135" s="10" t="s">
        <v>163</v>
      </c>
      <c r="E135" s="11" t="s">
        <v>50</v>
      </c>
      <c r="F135" s="12">
        <v>1268</v>
      </c>
      <c r="G135" s="12">
        <f>F135*5.05</f>
        <v>6403.4</v>
      </c>
      <c r="H135" s="12">
        <f>2500</f>
        <v>2500</v>
      </c>
      <c r="I135" s="12">
        <f>2500</f>
        <v>2500</v>
      </c>
      <c r="J135" s="12">
        <f>I135+H135+G135</f>
        <v>11403.4</v>
      </c>
      <c r="K135" s="12">
        <v>25900</v>
      </c>
      <c r="L135" s="12">
        <f>K135-J135</f>
        <v>14496.6</v>
      </c>
      <c r="M135" s="12">
        <v>52900</v>
      </c>
    </row>
    <row r="136" spans="2:13" ht="12.75" customHeight="1" x14ac:dyDescent="0.15">
      <c r="D136" s="10" t="s">
        <v>164</v>
      </c>
      <c r="E136" s="11" t="s">
        <v>89</v>
      </c>
      <c r="F136" s="12">
        <v>1088</v>
      </c>
      <c r="G136" s="12">
        <f>F136*5.05</f>
        <v>5494.4</v>
      </c>
      <c r="H136" s="12">
        <f>2500</f>
        <v>2500</v>
      </c>
      <c r="I136" s="12">
        <f>2500</f>
        <v>2500</v>
      </c>
      <c r="J136" s="12">
        <f>I136+H136+G136</f>
        <v>10494.4</v>
      </c>
      <c r="K136" s="12">
        <f>24900</f>
        <v>24900</v>
      </c>
      <c r="L136" s="12">
        <f>K136-J136</f>
        <v>14405.6</v>
      </c>
      <c r="M136" s="12">
        <v>52900</v>
      </c>
    </row>
    <row r="138" spans="2:13" s="24" customFormat="1" ht="12.75" customHeight="1" x14ac:dyDescent="0.15">
      <c r="B138" s="8" t="s">
        <v>165</v>
      </c>
      <c r="C138" s="14" t="s">
        <v>166</v>
      </c>
      <c r="D138" s="10" t="s">
        <v>167</v>
      </c>
      <c r="E138" s="11" t="s">
        <v>16</v>
      </c>
      <c r="F138" s="12">
        <v>544</v>
      </c>
      <c r="G138" s="12">
        <f>F138*5.05</f>
        <v>2747.2</v>
      </c>
      <c r="H138" s="12">
        <f>2500</f>
        <v>2500</v>
      </c>
      <c r="I138" s="12">
        <f>2500</f>
        <v>2500</v>
      </c>
      <c r="J138" s="12">
        <f>I138+H138+G138</f>
        <v>7747.2</v>
      </c>
      <c r="K138" s="12">
        <v>19900</v>
      </c>
      <c r="L138" s="12">
        <f>K138-J138</f>
        <v>12152.8</v>
      </c>
      <c r="M138" s="12">
        <v>32900</v>
      </c>
    </row>
    <row r="139" spans="2:13" s="24" customFormat="1" ht="12.75" customHeight="1" x14ac:dyDescent="0.15">
      <c r="B139" s="21"/>
      <c r="C139" s="14" t="s">
        <v>168</v>
      </c>
      <c r="D139" s="10" t="s">
        <v>169</v>
      </c>
      <c r="E139" s="11" t="s">
        <v>50</v>
      </c>
      <c r="F139" s="12">
        <f>940</f>
        <v>940</v>
      </c>
      <c r="G139" s="12">
        <f>F139*5.05</f>
        <v>4747</v>
      </c>
      <c r="H139" s="12">
        <f>3000</f>
        <v>3000</v>
      </c>
      <c r="I139" s="12">
        <f>2500</f>
        <v>2500</v>
      </c>
      <c r="J139" s="12">
        <f>I139+H139+G139</f>
        <v>10247</v>
      </c>
      <c r="K139" s="12">
        <f>24900</f>
        <v>24900</v>
      </c>
      <c r="L139" s="12">
        <f>K139-J139</f>
        <v>14653</v>
      </c>
      <c r="M139" s="12">
        <v>45900</v>
      </c>
    </row>
    <row r="140" spans="2:13" s="24" customFormat="1" ht="12.75" customHeight="1" x14ac:dyDescent="0.15">
      <c r="B140" s="21"/>
      <c r="C140" s="14"/>
      <c r="D140" s="10" t="s">
        <v>170</v>
      </c>
      <c r="E140" s="11" t="s">
        <v>89</v>
      </c>
      <c r="F140" s="12">
        <f>508</f>
        <v>508</v>
      </c>
      <c r="G140" s="12">
        <f>F140*5.05</f>
        <v>2565.4</v>
      </c>
      <c r="H140" s="12">
        <f>2500</f>
        <v>2500</v>
      </c>
      <c r="I140" s="12">
        <f>2500</f>
        <v>2500</v>
      </c>
      <c r="J140" s="12">
        <f>I140+H140+G140</f>
        <v>7565.4</v>
      </c>
      <c r="K140" s="12">
        <v>25900</v>
      </c>
      <c r="L140" s="12">
        <f>K140-J140</f>
        <v>18334.599999999999</v>
      </c>
      <c r="M140" s="12">
        <f>34900</f>
        <v>34900</v>
      </c>
    </row>
    <row r="141" spans="2:13" s="24" customFormat="1" ht="12.75" customHeight="1" x14ac:dyDescent="0.15">
      <c r="B141" s="21"/>
      <c r="C141" s="14"/>
      <c r="D141" s="10" t="s">
        <v>171</v>
      </c>
      <c r="E141" s="11" t="s">
        <v>89</v>
      </c>
      <c r="F141" s="12">
        <f>2280</f>
        <v>2280</v>
      </c>
      <c r="G141" s="12">
        <f>F141*5.05</f>
        <v>11514</v>
      </c>
      <c r="H141" s="12">
        <f>2500</f>
        <v>2500</v>
      </c>
      <c r="I141" s="12">
        <f>2500</f>
        <v>2500</v>
      </c>
      <c r="J141" s="12">
        <f>I141+H141+G141</f>
        <v>16514</v>
      </c>
      <c r="K141" s="12">
        <v>34900</v>
      </c>
      <c r="L141" s="12">
        <f>K141-J141</f>
        <v>18386</v>
      </c>
      <c r="M141" s="12">
        <v>59900</v>
      </c>
    </row>
    <row r="143" spans="2:13" s="24" customFormat="1" ht="12.75" customHeight="1" x14ac:dyDescent="0.15">
      <c r="B143" s="8" t="s">
        <v>172</v>
      </c>
      <c r="C143" s="14"/>
      <c r="D143" s="10" t="s">
        <v>173</v>
      </c>
      <c r="E143" s="11" t="s">
        <v>54</v>
      </c>
      <c r="F143" s="12">
        <f>405</f>
        <v>405</v>
      </c>
      <c r="G143" s="12">
        <f>F143*5.05</f>
        <v>2045.25</v>
      </c>
      <c r="H143" s="12">
        <f>2500</f>
        <v>2500</v>
      </c>
      <c r="I143" s="12">
        <f>2500</f>
        <v>2500</v>
      </c>
      <c r="J143" s="12">
        <f>I143+H143+G143</f>
        <v>7045.25</v>
      </c>
      <c r="K143" s="12">
        <f>15900</f>
        <v>15900</v>
      </c>
      <c r="L143" s="12">
        <f>K143-J143</f>
        <v>8854.75</v>
      </c>
      <c r="M143" s="12">
        <v>34900</v>
      </c>
    </row>
    <row r="144" spans="2:13" s="24" customFormat="1" ht="12.75" customHeight="1" x14ac:dyDescent="0.15">
      <c r="B144" s="21"/>
      <c r="C144" s="14"/>
      <c r="D144" s="10" t="s">
        <v>128</v>
      </c>
      <c r="E144" s="11" t="s">
        <v>16</v>
      </c>
      <c r="F144" s="12">
        <f>525</f>
        <v>525</v>
      </c>
      <c r="G144" s="12">
        <f>F144*5.05</f>
        <v>2651.25</v>
      </c>
      <c r="H144" s="12">
        <f>2500</f>
        <v>2500</v>
      </c>
      <c r="I144" s="12">
        <f>2500</f>
        <v>2500</v>
      </c>
      <c r="J144" s="12">
        <f>I144+H144+G144</f>
        <v>7651.25</v>
      </c>
      <c r="K144" s="12">
        <f>19900</f>
        <v>19900</v>
      </c>
      <c r="L144" s="12">
        <f>K144-J144</f>
        <v>12248.75</v>
      </c>
      <c r="M144" s="12">
        <v>45900</v>
      </c>
    </row>
    <row r="145" spans="2:13" ht="12.75" customHeight="1" x14ac:dyDescent="0.15">
      <c r="D145" s="10" t="s">
        <v>174</v>
      </c>
      <c r="E145" s="11" t="s">
        <v>50</v>
      </c>
      <c r="F145" s="12">
        <v>780</v>
      </c>
      <c r="G145" s="12">
        <f>F145*5.05</f>
        <v>3939</v>
      </c>
      <c r="H145" s="12">
        <f>2500</f>
        <v>2500</v>
      </c>
      <c r="I145" s="12">
        <f>2500</f>
        <v>2500</v>
      </c>
      <c r="J145" s="12">
        <f>I145+H145+G145</f>
        <v>8939</v>
      </c>
      <c r="K145" s="12">
        <v>26900</v>
      </c>
      <c r="L145" s="12">
        <f>K145-J145</f>
        <v>17961</v>
      </c>
      <c r="M145" s="12">
        <v>52900</v>
      </c>
    </row>
    <row r="146" spans="2:13" ht="12.75" customHeight="1" x14ac:dyDescent="0.15">
      <c r="D146" s="10" t="s">
        <v>175</v>
      </c>
      <c r="E146" s="11" t="s">
        <v>89</v>
      </c>
      <c r="F146" s="12">
        <v>510</v>
      </c>
      <c r="G146" s="12">
        <f>F146*5.05</f>
        <v>2575.5</v>
      </c>
      <c r="H146" s="12">
        <f>2500</f>
        <v>2500</v>
      </c>
      <c r="I146" s="12">
        <f>2500</f>
        <v>2500</v>
      </c>
      <c r="J146" s="12">
        <f>I146+H146+G146</f>
        <v>7575.5</v>
      </c>
      <c r="K146" s="12">
        <v>22900</v>
      </c>
      <c r="L146" s="12">
        <f>K146-J146</f>
        <v>15324.5</v>
      </c>
      <c r="M146" s="12">
        <v>52900</v>
      </c>
    </row>
    <row r="148" spans="2:13" ht="12.75" customHeight="1" x14ac:dyDescent="0.15">
      <c r="B148" s="8" t="s">
        <v>176</v>
      </c>
      <c r="C148" s="14" t="s">
        <v>177</v>
      </c>
      <c r="D148" s="10" t="s">
        <v>178</v>
      </c>
      <c r="E148" s="11" t="s">
        <v>57</v>
      </c>
      <c r="F148" s="12">
        <v>419</v>
      </c>
      <c r="G148" s="12">
        <f>F148*5.2</f>
        <v>2178.8000000000002</v>
      </c>
      <c r="H148" s="12">
        <f>3000</f>
        <v>3000</v>
      </c>
      <c r="I148" s="12">
        <f>2500</f>
        <v>2500</v>
      </c>
      <c r="J148" s="12">
        <f>I148+H148+G148</f>
        <v>7678.8</v>
      </c>
      <c r="K148" s="12">
        <v>18900</v>
      </c>
      <c r="L148" s="12">
        <f>K148-J148</f>
        <v>11221.2</v>
      </c>
      <c r="M148" s="12">
        <v>42900</v>
      </c>
    </row>
    <row r="149" spans="2:13" ht="12.75" customHeight="1" x14ac:dyDescent="0.15">
      <c r="D149" s="10" t="s">
        <v>179</v>
      </c>
      <c r="E149" s="11" t="s">
        <v>153</v>
      </c>
      <c r="F149" s="12">
        <v>619</v>
      </c>
      <c r="G149" s="12">
        <f>F149*5.2</f>
        <v>3218.8</v>
      </c>
      <c r="H149" s="12">
        <f>3000</f>
        <v>3000</v>
      </c>
      <c r="I149" s="12">
        <f>2500</f>
        <v>2500</v>
      </c>
      <c r="J149" s="12">
        <f>I149+H149+G149</f>
        <v>8718.7999999999993</v>
      </c>
      <c r="K149" s="12">
        <v>25900</v>
      </c>
      <c r="L149" s="12">
        <f>K149-J149</f>
        <v>17181.2</v>
      </c>
      <c r="M149" s="12">
        <v>51900</v>
      </c>
    </row>
    <row r="150" spans="2:13" ht="12.75" customHeight="1" x14ac:dyDescent="0.15">
      <c r="D150" s="10" t="s">
        <v>180</v>
      </c>
      <c r="E150" s="8" t="s">
        <v>181</v>
      </c>
      <c r="F150" s="12">
        <v>519</v>
      </c>
      <c r="G150" s="12">
        <f>F150*5.2</f>
        <v>2698.8</v>
      </c>
      <c r="H150" s="12">
        <f>3000</f>
        <v>3000</v>
      </c>
      <c r="I150" s="12">
        <f>2500</f>
        <v>2500</v>
      </c>
      <c r="J150" s="12">
        <f>I150+H150+G150</f>
        <v>8198.7999999999993</v>
      </c>
      <c r="K150" s="12">
        <v>24900</v>
      </c>
      <c r="L150" s="12">
        <f>K150-J150</f>
        <v>16701.2</v>
      </c>
      <c r="M150" s="12">
        <v>65900</v>
      </c>
    </row>
    <row r="151" spans="2:13" ht="12.75" customHeight="1" x14ac:dyDescent="0.15">
      <c r="C151" s="14" t="s">
        <v>182</v>
      </c>
      <c r="D151" s="10" t="s">
        <v>183</v>
      </c>
      <c r="E151" s="8" t="s">
        <v>184</v>
      </c>
      <c r="F151" s="12">
        <v>538</v>
      </c>
      <c r="G151" s="12">
        <f>F151*5.2</f>
        <v>2797.6</v>
      </c>
      <c r="H151" s="12">
        <f>3000</f>
        <v>3000</v>
      </c>
      <c r="I151" s="12">
        <f>2500</f>
        <v>2500</v>
      </c>
      <c r="J151" s="12">
        <f>I151+H151+G151</f>
        <v>8297.6</v>
      </c>
      <c r="K151" s="12">
        <v>28900</v>
      </c>
      <c r="L151" s="12">
        <f>K151-J151</f>
        <v>20602.400000000001</v>
      </c>
      <c r="M151" s="12">
        <v>75900</v>
      </c>
    </row>
    <row r="152" spans="2:13" ht="12.75" customHeight="1" x14ac:dyDescent="0.15">
      <c r="D152" s="7"/>
      <c r="E152" s="21"/>
      <c r="F152" s="7"/>
      <c r="G152" s="7"/>
      <c r="H152" s="7"/>
      <c r="I152" s="7"/>
      <c r="J152" s="7"/>
      <c r="K152" s="7"/>
      <c r="L152" s="7"/>
      <c r="M152" s="7"/>
    </row>
    <row r="153" spans="2:13" ht="12.75" customHeight="1" x14ac:dyDescent="0.15">
      <c r="E153" s="21"/>
    </row>
    <row r="154" spans="2:13" ht="12.75" customHeight="1" x14ac:dyDescent="0.15">
      <c r="B154" s="8" t="s">
        <v>185</v>
      </c>
      <c r="C154" s="47" t="s">
        <v>186</v>
      </c>
      <c r="D154" s="10" t="s">
        <v>187</v>
      </c>
      <c r="E154" s="11" t="s">
        <v>151</v>
      </c>
      <c r="F154" s="12">
        <f>579</f>
        <v>579</v>
      </c>
      <c r="G154" s="12">
        <f>F154*5.2</f>
        <v>3010.8</v>
      </c>
      <c r="H154" s="12">
        <f>3000</f>
        <v>3000</v>
      </c>
      <c r="I154" s="12">
        <f>2500</f>
        <v>2500</v>
      </c>
      <c r="J154" s="12">
        <f>I154+H154+G154</f>
        <v>8510.7999999999993</v>
      </c>
      <c r="K154" s="12">
        <v>15900</v>
      </c>
      <c r="L154" s="12">
        <f>K154-J154</f>
        <v>7389.2000000000007</v>
      </c>
      <c r="M154" s="12">
        <v>34900</v>
      </c>
    </row>
    <row r="155" spans="2:13" ht="12.75" customHeight="1" x14ac:dyDescent="0.15">
      <c r="C155" s="47" t="s">
        <v>188</v>
      </c>
      <c r="D155" s="10" t="s">
        <v>189</v>
      </c>
      <c r="E155" s="11" t="s">
        <v>57</v>
      </c>
      <c r="F155" s="12">
        <v>646</v>
      </c>
      <c r="G155" s="12">
        <f>F155*5.2</f>
        <v>3359.2000000000003</v>
      </c>
      <c r="H155" s="12">
        <f>3000</f>
        <v>3000</v>
      </c>
      <c r="I155" s="12">
        <f>2500</f>
        <v>2500</v>
      </c>
      <c r="J155" s="12">
        <f>I155+H155+G155</f>
        <v>8859.2000000000007</v>
      </c>
      <c r="K155" s="12">
        <v>18900</v>
      </c>
      <c r="L155" s="12">
        <f>K155-J155</f>
        <v>10040.799999999999</v>
      </c>
      <c r="M155" s="12">
        <v>42900</v>
      </c>
    </row>
    <row r="156" spans="2:13" ht="12.75" customHeight="1" x14ac:dyDescent="0.15">
      <c r="D156" s="10" t="s">
        <v>190</v>
      </c>
      <c r="E156" s="11" t="s">
        <v>153</v>
      </c>
      <c r="F156" s="12">
        <v>685</v>
      </c>
      <c r="G156" s="12">
        <f>F156*5.2</f>
        <v>3562</v>
      </c>
      <c r="H156" s="12">
        <f>3000</f>
        <v>3000</v>
      </c>
      <c r="I156" s="12">
        <f>2500</f>
        <v>2500</v>
      </c>
      <c r="J156" s="12">
        <f>I156+H156+G156</f>
        <v>9062</v>
      </c>
      <c r="K156" s="12">
        <f>24900</f>
        <v>24900</v>
      </c>
      <c r="L156" s="12">
        <f>K156-J156</f>
        <v>15838</v>
      </c>
      <c r="M156" s="12">
        <v>59900</v>
      </c>
    </row>
    <row r="157" spans="2:13" ht="12.75" customHeight="1" x14ac:dyDescent="0.15">
      <c r="C157" s="48" t="s">
        <v>191</v>
      </c>
      <c r="D157" s="10" t="s">
        <v>192</v>
      </c>
      <c r="E157" s="8" t="s">
        <v>181</v>
      </c>
      <c r="F157" s="12">
        <f>931</f>
        <v>931</v>
      </c>
      <c r="G157" s="12">
        <f>F157*5.2</f>
        <v>4841.2</v>
      </c>
      <c r="H157" s="12">
        <f>3000</f>
        <v>3000</v>
      </c>
      <c r="I157" s="12">
        <f>2500</f>
        <v>2500</v>
      </c>
      <c r="J157" s="12">
        <f>I157+H157+G157</f>
        <v>10341.200000000001</v>
      </c>
      <c r="K157" s="12">
        <v>22900</v>
      </c>
      <c r="L157" s="12">
        <f>K157-J157</f>
        <v>12558.8</v>
      </c>
      <c r="M157" s="12">
        <v>65900</v>
      </c>
    </row>
    <row r="158" spans="2:13" ht="12.75" customHeight="1" x14ac:dyDescent="0.15">
      <c r="C158" s="48" t="s">
        <v>193</v>
      </c>
      <c r="D158" s="10" t="s">
        <v>194</v>
      </c>
      <c r="E158" s="8" t="s">
        <v>184</v>
      </c>
      <c r="F158" s="12">
        <f>1320</f>
        <v>1320</v>
      </c>
      <c r="G158" s="12">
        <f>F158*5.2</f>
        <v>6864</v>
      </c>
      <c r="H158" s="12">
        <f>3000</f>
        <v>3000</v>
      </c>
      <c r="I158" s="12">
        <f>2500</f>
        <v>2500</v>
      </c>
      <c r="J158" s="12">
        <f>I158+H158+G158</f>
        <v>12364</v>
      </c>
      <c r="K158" s="12">
        <v>24900</v>
      </c>
      <c r="L158" s="12">
        <f>K158-J158</f>
        <v>12536</v>
      </c>
      <c r="M158" s="12">
        <v>75900</v>
      </c>
    </row>
    <row r="159" spans="2:13" ht="12.75" customHeight="1" x14ac:dyDescent="0.15">
      <c r="E159" s="21"/>
      <c r="G159" s="7"/>
      <c r="H159" s="7"/>
      <c r="I159" s="7"/>
      <c r="J159" s="7"/>
      <c r="K159" s="7"/>
      <c r="L159" s="7"/>
    </row>
    <row r="160" spans="2:13" ht="13" customHeight="1" x14ac:dyDescent="0.15">
      <c r="B160" s="8" t="s">
        <v>195</v>
      </c>
      <c r="C160" s="14" t="s">
        <v>196</v>
      </c>
      <c r="D160" s="10" t="s">
        <v>197</v>
      </c>
      <c r="E160" s="11" t="s">
        <v>20</v>
      </c>
      <c r="F160" s="12">
        <v>1340</v>
      </c>
      <c r="G160" s="12">
        <f>F160*5.2</f>
        <v>6968</v>
      </c>
      <c r="H160" s="12">
        <f>3000</f>
        <v>3000</v>
      </c>
      <c r="I160" s="12">
        <f>2500</f>
        <v>2500</v>
      </c>
      <c r="J160" s="12">
        <f>I160+H160+G160</f>
        <v>12468</v>
      </c>
      <c r="K160" s="12">
        <v>24900</v>
      </c>
      <c r="L160" s="12">
        <f>K160-J160</f>
        <v>12432</v>
      </c>
      <c r="M160" s="12">
        <v>59900</v>
      </c>
    </row>
    <row r="161" spans="2:13" ht="13" customHeight="1" x14ac:dyDescent="0.15">
      <c r="D161" s="10" t="s">
        <v>198</v>
      </c>
      <c r="E161" s="11" t="s">
        <v>20</v>
      </c>
      <c r="F161" s="12">
        <v>1600</v>
      </c>
      <c r="G161" s="12">
        <f>F161*5.2</f>
        <v>8320</v>
      </c>
      <c r="H161" s="12">
        <v>4000</v>
      </c>
      <c r="I161" s="12">
        <f>2500</f>
        <v>2500</v>
      </c>
      <c r="J161" s="12">
        <f>I161+H161+G161</f>
        <v>14820</v>
      </c>
      <c r="K161" s="12">
        <v>29900</v>
      </c>
      <c r="L161" s="12">
        <f>K161-J161</f>
        <v>15080</v>
      </c>
      <c r="M161" s="12">
        <v>65900</v>
      </c>
    </row>
    <row r="162" spans="2:13" ht="13" customHeight="1" x14ac:dyDescent="0.15">
      <c r="D162" s="10" t="s">
        <v>199</v>
      </c>
      <c r="E162" s="11" t="s">
        <v>20</v>
      </c>
      <c r="F162" s="12">
        <v>1790</v>
      </c>
      <c r="G162" s="12">
        <f>F162*5.2</f>
        <v>9308</v>
      </c>
      <c r="H162" s="12">
        <f>6000</f>
        <v>6000</v>
      </c>
      <c r="I162" s="12">
        <f>2500</f>
        <v>2500</v>
      </c>
      <c r="J162" s="12">
        <f>I162+H162+G162</f>
        <v>17808</v>
      </c>
      <c r="K162" s="12">
        <f>31900</f>
        <v>31900</v>
      </c>
      <c r="L162" s="12">
        <f>K162-J162</f>
        <v>14092</v>
      </c>
      <c r="M162" s="12">
        <v>75900</v>
      </c>
    </row>
    <row r="163" spans="2:13" ht="13" customHeight="1" x14ac:dyDescent="0.15"/>
    <row r="164" spans="2:13" ht="13" customHeight="1" x14ac:dyDescent="0.15">
      <c r="C164" s="20"/>
      <c r="E164" s="21"/>
      <c r="G164" s="7"/>
      <c r="H164" s="7"/>
      <c r="I164" s="7"/>
      <c r="J164" s="7"/>
      <c r="K164" s="7"/>
      <c r="L164" s="7"/>
      <c r="M164" s="7"/>
    </row>
    <row r="165" spans="2:13" ht="13" customHeight="1" x14ac:dyDescent="0.15">
      <c r="B165" s="8" t="s">
        <v>200</v>
      </c>
      <c r="C165" s="20"/>
      <c r="D165" s="10" t="s">
        <v>201</v>
      </c>
      <c r="E165" s="11" t="s">
        <v>57</v>
      </c>
      <c r="F165" s="12">
        <v>456</v>
      </c>
      <c r="G165" s="12">
        <f>F165*5.2</f>
        <v>2371.2000000000003</v>
      </c>
      <c r="H165" s="12">
        <f>5000</f>
        <v>5000</v>
      </c>
      <c r="I165" s="12">
        <f>2500</f>
        <v>2500</v>
      </c>
      <c r="J165" s="12">
        <f>I165+H165+G165</f>
        <v>9871.2000000000007</v>
      </c>
      <c r="K165" s="12">
        <v>17900</v>
      </c>
      <c r="L165" s="12">
        <f>K165-J165</f>
        <v>8028.7999999999993</v>
      </c>
      <c r="M165" s="12">
        <v>39900</v>
      </c>
    </row>
    <row r="166" spans="2:13" ht="13" customHeight="1" x14ac:dyDescent="0.15">
      <c r="C166" s="20"/>
      <c r="D166" s="10" t="s">
        <v>202</v>
      </c>
      <c r="E166" s="8" t="s">
        <v>153</v>
      </c>
      <c r="F166" s="12">
        <f>658</f>
        <v>658</v>
      </c>
      <c r="G166" s="12">
        <f>F166*5.2</f>
        <v>3421.6</v>
      </c>
      <c r="H166" s="12">
        <f>5000</f>
        <v>5000</v>
      </c>
      <c r="I166" s="12">
        <f>2500</f>
        <v>2500</v>
      </c>
      <c r="J166" s="12">
        <f>I166+H166+G166</f>
        <v>10921.6</v>
      </c>
      <c r="K166" s="12">
        <v>22900</v>
      </c>
      <c r="L166" s="12">
        <f>K166-J166</f>
        <v>11978.4</v>
      </c>
      <c r="M166" s="12">
        <v>45900</v>
      </c>
    </row>
    <row r="167" spans="2:13" ht="13" customHeight="1" x14ac:dyDescent="0.15">
      <c r="C167" s="20"/>
      <c r="D167" s="10" t="s">
        <v>203</v>
      </c>
      <c r="E167" s="8" t="s">
        <v>16</v>
      </c>
      <c r="F167" s="12">
        <v>734</v>
      </c>
      <c r="G167" s="12">
        <f>F167*5.2</f>
        <v>3816.8</v>
      </c>
      <c r="H167" s="12">
        <f>6000</f>
        <v>6000</v>
      </c>
      <c r="I167" s="12">
        <f>3500</f>
        <v>3500</v>
      </c>
      <c r="J167" s="12">
        <f>I167+H167+G167</f>
        <v>13316.8</v>
      </c>
      <c r="K167" s="12">
        <v>28900</v>
      </c>
      <c r="L167" s="12">
        <f>K167-J167</f>
        <v>15583.2</v>
      </c>
      <c r="M167" s="12">
        <v>65900</v>
      </c>
    </row>
    <row r="168" spans="2:13" ht="13" customHeight="1" x14ac:dyDescent="0.15">
      <c r="C168" s="20"/>
      <c r="E168" s="21"/>
    </row>
    <row r="169" spans="2:13" ht="13" customHeight="1" x14ac:dyDescent="0.15">
      <c r="C169" s="20"/>
      <c r="E169" s="21"/>
    </row>
    <row r="170" spans="2:13" ht="11" x14ac:dyDescent="0.15">
      <c r="C170" s="20"/>
      <c r="E170" s="21"/>
      <c r="G170" s="7"/>
      <c r="H170" s="7"/>
      <c r="I170" s="7"/>
      <c r="J170" s="7"/>
      <c r="K170" s="7"/>
      <c r="L170" s="7"/>
      <c r="M170" s="7"/>
    </row>
    <row r="171" spans="2:13" ht="12" customHeight="1" x14ac:dyDescent="0.15">
      <c r="B171" s="49" t="s">
        <v>204</v>
      </c>
      <c r="C171" s="14" t="s">
        <v>205</v>
      </c>
      <c r="D171" s="50" t="s">
        <v>206</v>
      </c>
      <c r="E171" s="11" t="s">
        <v>20</v>
      </c>
      <c r="F171" s="12">
        <v>1286</v>
      </c>
      <c r="G171" s="12">
        <f t="shared" ref="G171:G178" si="3">F171*5.15</f>
        <v>6622.9000000000005</v>
      </c>
      <c r="H171" s="12">
        <v>5000</v>
      </c>
      <c r="I171" s="12">
        <f>3000</f>
        <v>3000</v>
      </c>
      <c r="J171" s="12">
        <f t="shared" ref="J171:J178" si="4">I171+H171+G171</f>
        <v>14622.900000000001</v>
      </c>
      <c r="K171" s="12">
        <v>38900</v>
      </c>
      <c r="L171" s="12">
        <f>K171-J171</f>
        <v>24277.1</v>
      </c>
      <c r="M171" s="12">
        <v>75900</v>
      </c>
    </row>
    <row r="172" spans="2:13" ht="12" customHeight="1" x14ac:dyDescent="0.15">
      <c r="D172" s="50" t="s">
        <v>207</v>
      </c>
      <c r="E172" s="11" t="s">
        <v>20</v>
      </c>
      <c r="F172" s="12">
        <v>1986</v>
      </c>
      <c r="G172" s="12">
        <f t="shared" si="3"/>
        <v>10227.900000000001</v>
      </c>
      <c r="H172" s="12">
        <f>6500</f>
        <v>6500</v>
      </c>
      <c r="I172" s="12">
        <f>4000</f>
        <v>4000</v>
      </c>
      <c r="J172" s="12">
        <f t="shared" si="4"/>
        <v>20727.900000000001</v>
      </c>
      <c r="K172" s="12">
        <f>42900</f>
        <v>42900</v>
      </c>
      <c r="L172" s="12">
        <f>K172-J172</f>
        <v>22172.1</v>
      </c>
      <c r="M172" s="12">
        <v>99500</v>
      </c>
    </row>
    <row r="173" spans="2:13" ht="12" customHeight="1" x14ac:dyDescent="0.15">
      <c r="D173" s="50" t="s">
        <v>208</v>
      </c>
      <c r="E173" s="11" t="s">
        <v>20</v>
      </c>
      <c r="F173" s="12">
        <f>3730</f>
        <v>3730</v>
      </c>
      <c r="G173" s="12">
        <f t="shared" si="3"/>
        <v>19209.5</v>
      </c>
      <c r="H173" s="12">
        <f>8000</f>
        <v>8000</v>
      </c>
      <c r="I173" s="12">
        <f>4000</f>
        <v>4000</v>
      </c>
      <c r="J173" s="12">
        <f t="shared" si="4"/>
        <v>31209.5</v>
      </c>
      <c r="K173" s="12">
        <v>49900</v>
      </c>
      <c r="L173" s="12">
        <f>K173-J173</f>
        <v>18690.5</v>
      </c>
      <c r="M173" s="12">
        <v>145900</v>
      </c>
    </row>
    <row r="174" spans="2:13" ht="12.75" customHeight="1" x14ac:dyDescent="0.15">
      <c r="D174" s="50"/>
      <c r="E174" s="11"/>
      <c r="F174" s="12"/>
      <c r="G174" s="12"/>
      <c r="H174" s="12"/>
      <c r="I174" s="12"/>
      <c r="J174" s="12"/>
      <c r="K174" s="12"/>
      <c r="L174" s="12"/>
      <c r="M174" s="12"/>
    </row>
    <row r="175" spans="2:13" ht="12.75" customHeight="1" x14ac:dyDescent="0.15">
      <c r="D175" s="10" t="s">
        <v>209</v>
      </c>
      <c r="E175" s="11" t="s">
        <v>20</v>
      </c>
      <c r="F175" s="12">
        <v>1689</v>
      </c>
      <c r="G175" s="12">
        <f t="shared" si="3"/>
        <v>8698.35</v>
      </c>
      <c r="H175" s="12">
        <f>5000</f>
        <v>5000</v>
      </c>
      <c r="I175" s="12">
        <f>4000</f>
        <v>4000</v>
      </c>
      <c r="J175" s="12">
        <f t="shared" si="4"/>
        <v>17698.349999999999</v>
      </c>
      <c r="K175" s="12">
        <v>32900</v>
      </c>
      <c r="L175" s="12">
        <f>K175-J175</f>
        <v>15201.650000000001</v>
      </c>
      <c r="M175" s="12">
        <v>49900</v>
      </c>
    </row>
    <row r="176" spans="2:13" ht="12.75" customHeight="1" x14ac:dyDescent="0.15">
      <c r="D176" s="10" t="s">
        <v>210</v>
      </c>
      <c r="E176" s="11" t="s">
        <v>20</v>
      </c>
      <c r="F176" s="12">
        <v>1689</v>
      </c>
      <c r="G176" s="12">
        <f t="shared" si="3"/>
        <v>8698.35</v>
      </c>
      <c r="H176" s="12">
        <f>5000</f>
        <v>5000</v>
      </c>
      <c r="I176" s="12">
        <f>4000</f>
        <v>4000</v>
      </c>
      <c r="J176" s="12">
        <f t="shared" si="4"/>
        <v>17698.349999999999</v>
      </c>
      <c r="K176" s="12">
        <f>35900</f>
        <v>35900</v>
      </c>
      <c r="L176" s="12">
        <f>K176-J176</f>
        <v>18201.650000000001</v>
      </c>
      <c r="M176" s="12">
        <v>59900</v>
      </c>
    </row>
    <row r="177" spans="2:13" ht="12.75" customHeight="1" x14ac:dyDescent="0.15">
      <c r="D177" s="10" t="s">
        <v>211</v>
      </c>
      <c r="E177" s="11" t="s">
        <v>20</v>
      </c>
      <c r="F177" s="12">
        <f>2678.1</f>
        <v>2678.1</v>
      </c>
      <c r="G177" s="12">
        <f t="shared" si="3"/>
        <v>13792.215</v>
      </c>
      <c r="H177" s="12">
        <f>5000</f>
        <v>5000</v>
      </c>
      <c r="I177" s="12">
        <f>4000</f>
        <v>4000</v>
      </c>
      <c r="J177" s="12">
        <f t="shared" si="4"/>
        <v>22792.215</v>
      </c>
      <c r="K177" s="12">
        <f>44900</f>
        <v>44900</v>
      </c>
      <c r="L177" s="12">
        <f>K177-J177</f>
        <v>22107.785</v>
      </c>
      <c r="M177" s="12">
        <v>95900</v>
      </c>
    </row>
    <row r="178" spans="2:13" ht="12.75" customHeight="1" x14ac:dyDescent="0.15">
      <c r="D178" s="10" t="s">
        <v>212</v>
      </c>
      <c r="E178" s="11" t="s">
        <v>20</v>
      </c>
      <c r="F178" s="12">
        <f>3500</f>
        <v>3500</v>
      </c>
      <c r="G178" s="12">
        <f t="shared" si="3"/>
        <v>18025</v>
      </c>
      <c r="H178" s="12">
        <f>5000</f>
        <v>5000</v>
      </c>
      <c r="I178" s="12">
        <f>4000</f>
        <v>4000</v>
      </c>
      <c r="J178" s="12">
        <f t="shared" si="4"/>
        <v>27025</v>
      </c>
      <c r="K178" s="12">
        <v>58900</v>
      </c>
      <c r="L178" s="12">
        <f>K178-J178</f>
        <v>31875</v>
      </c>
      <c r="M178" s="12">
        <v>125900</v>
      </c>
    </row>
    <row r="179" spans="2:13" ht="12.75" customHeight="1" x14ac:dyDescent="0.15">
      <c r="D179" s="10" t="s">
        <v>213</v>
      </c>
      <c r="E179" s="11" t="s">
        <v>20</v>
      </c>
      <c r="F179" s="12">
        <v>3800</v>
      </c>
      <c r="G179" s="12">
        <f>F179*5.15</f>
        <v>19570</v>
      </c>
      <c r="H179" s="12">
        <f>5000</f>
        <v>5000</v>
      </c>
      <c r="I179" s="12">
        <f>4000</f>
        <v>4000</v>
      </c>
      <c r="J179" s="12">
        <f>I179+H179+G179</f>
        <v>28570</v>
      </c>
      <c r="K179" s="51">
        <v>65900</v>
      </c>
      <c r="L179" s="12">
        <f>K179-J179</f>
        <v>37330</v>
      </c>
      <c r="M179" s="12">
        <v>155900</v>
      </c>
    </row>
    <row r="180" spans="2:13" ht="13" customHeight="1" x14ac:dyDescent="0.15">
      <c r="C180" s="20"/>
      <c r="E180" s="21"/>
      <c r="G180" s="7"/>
      <c r="H180" s="7"/>
      <c r="I180" s="7"/>
      <c r="J180" s="7"/>
      <c r="K180" s="7"/>
      <c r="L180" s="7"/>
      <c r="M180" s="7"/>
    </row>
    <row r="181" spans="2:13" ht="13" customHeight="1" x14ac:dyDescent="0.15">
      <c r="B181" s="8" t="s">
        <v>214</v>
      </c>
      <c r="C181" s="20" t="s">
        <v>215</v>
      </c>
      <c r="D181" s="10" t="s">
        <v>216</v>
      </c>
      <c r="E181" s="8" t="s">
        <v>20</v>
      </c>
      <c r="F181" s="12">
        <f>1150.56</f>
        <v>1150.56</v>
      </c>
      <c r="G181" s="12">
        <f>F181*5.53</f>
        <v>6362.5968000000003</v>
      </c>
      <c r="H181" s="12">
        <f>5000</f>
        <v>5000</v>
      </c>
      <c r="I181" s="12">
        <f>3500</f>
        <v>3500</v>
      </c>
      <c r="J181" s="12">
        <f>I181+H181+G181</f>
        <v>14862.596799999999</v>
      </c>
      <c r="K181" s="12">
        <f>31900</f>
        <v>31900</v>
      </c>
      <c r="L181" s="12">
        <f>K181-J181</f>
        <v>17037.403200000001</v>
      </c>
      <c r="M181" s="12">
        <v>75900</v>
      </c>
    </row>
    <row r="182" spans="2:13" ht="13" customHeight="1" x14ac:dyDescent="0.15">
      <c r="C182" s="20"/>
      <c r="D182" s="10" t="s">
        <v>217</v>
      </c>
      <c r="E182" s="8" t="s">
        <v>20</v>
      </c>
      <c r="F182" s="12">
        <f>1265.76</f>
        <v>1265.76</v>
      </c>
      <c r="G182" s="12">
        <f>F182*5.53</f>
        <v>6999.6527999999998</v>
      </c>
      <c r="H182" s="12">
        <f>6000</f>
        <v>6000</v>
      </c>
      <c r="I182" s="12">
        <f>3500</f>
        <v>3500</v>
      </c>
      <c r="J182" s="12">
        <f>I182+H182+G182</f>
        <v>16499.6528</v>
      </c>
      <c r="K182" s="12">
        <v>27900</v>
      </c>
      <c r="L182" s="12">
        <f>K182-J182</f>
        <v>11400.3472</v>
      </c>
      <c r="M182" s="12">
        <v>65900</v>
      </c>
    </row>
    <row r="183" spans="2:13" ht="13" customHeight="1" x14ac:dyDescent="0.15">
      <c r="C183" s="20"/>
      <c r="E183" s="21"/>
      <c r="G183" s="7"/>
      <c r="H183" s="7"/>
      <c r="I183" s="7"/>
      <c r="J183" s="7"/>
      <c r="K183" s="7"/>
      <c r="L183" s="7"/>
      <c r="M183" s="7"/>
    </row>
    <row r="184" spans="2:13" ht="13" customHeight="1" x14ac:dyDescent="0.15">
      <c r="C184" s="20"/>
      <c r="E184" s="21"/>
      <c r="G184" s="7"/>
      <c r="H184" s="7"/>
      <c r="I184" s="7"/>
      <c r="J184" s="7"/>
      <c r="K184" s="7"/>
      <c r="L184" s="7"/>
      <c r="M184" s="7"/>
    </row>
    <row r="185" spans="2:13" ht="13" customHeight="1" x14ac:dyDescent="0.15">
      <c r="B185" s="8" t="s">
        <v>218</v>
      </c>
      <c r="C185" s="20" t="s">
        <v>219</v>
      </c>
      <c r="D185" s="10" t="s">
        <v>220</v>
      </c>
      <c r="E185" s="8" t="s">
        <v>20</v>
      </c>
      <c r="F185" s="12">
        <v>1080</v>
      </c>
      <c r="G185" s="12">
        <f>F185*5.53</f>
        <v>5972.4000000000005</v>
      </c>
      <c r="H185" s="12">
        <v>5000</v>
      </c>
      <c r="I185" s="12">
        <v>2500</v>
      </c>
      <c r="J185" s="12">
        <f>I185+H185+G185</f>
        <v>13472.400000000001</v>
      </c>
      <c r="K185" s="12">
        <v>28900</v>
      </c>
      <c r="L185" s="12">
        <f>K185-J185</f>
        <v>15427.599999999999</v>
      </c>
      <c r="M185" s="12">
        <v>75900</v>
      </c>
    </row>
    <row r="186" spans="2:13" ht="13" customHeight="1" x14ac:dyDescent="0.15">
      <c r="C186" s="20"/>
      <c r="D186" s="10" t="s">
        <v>221</v>
      </c>
      <c r="E186" s="8" t="s">
        <v>20</v>
      </c>
      <c r="F186" s="12">
        <v>950</v>
      </c>
      <c r="G186" s="12">
        <f>F186*5.53</f>
        <v>5253.5</v>
      </c>
      <c r="H186" s="12">
        <v>5000</v>
      </c>
      <c r="I186" s="12">
        <v>2500</v>
      </c>
      <c r="J186" s="12">
        <f>I186+H186+G186</f>
        <v>12753.5</v>
      </c>
      <c r="K186" s="12">
        <v>26900</v>
      </c>
      <c r="L186" s="12">
        <f>K186-J186</f>
        <v>14146.5</v>
      </c>
      <c r="M186" s="12">
        <v>69900</v>
      </c>
    </row>
    <row r="187" spans="2:13" ht="13" customHeight="1" x14ac:dyDescent="0.15">
      <c r="C187" s="20"/>
      <c r="E187" s="21"/>
      <c r="G187" s="7"/>
      <c r="H187" s="7"/>
      <c r="I187" s="7"/>
      <c r="J187" s="7"/>
      <c r="K187" s="7"/>
      <c r="L187" s="7"/>
      <c r="M187" s="7"/>
    </row>
    <row r="188" spans="2:13" ht="13" customHeight="1" x14ac:dyDescent="0.15">
      <c r="C188" s="20"/>
      <c r="E188" s="21"/>
      <c r="G188" s="7"/>
      <c r="H188" s="7"/>
      <c r="I188" s="7"/>
      <c r="J188" s="7"/>
      <c r="K188" s="7"/>
      <c r="L188" s="7"/>
      <c r="M188" s="7"/>
    </row>
    <row r="189" spans="2:13" ht="13" customHeight="1" x14ac:dyDescent="0.15">
      <c r="C189" s="20"/>
      <c r="E189" s="21"/>
      <c r="G189" s="7"/>
      <c r="H189" s="7"/>
      <c r="I189" s="7"/>
      <c r="J189" s="7"/>
      <c r="K189" s="7"/>
      <c r="L189" s="7"/>
      <c r="M189" s="7"/>
    </row>
    <row r="190" spans="2:13" ht="13" customHeight="1" x14ac:dyDescent="0.15">
      <c r="B190" s="36" t="s">
        <v>222</v>
      </c>
      <c r="C190" s="20" t="s">
        <v>223</v>
      </c>
      <c r="D190" s="10" t="s">
        <v>224</v>
      </c>
      <c r="E190" s="8" t="s">
        <v>20</v>
      </c>
      <c r="F190" s="12">
        <f>1320</f>
        <v>1320</v>
      </c>
      <c r="G190" s="12">
        <f>F190*5.53</f>
        <v>7299.6</v>
      </c>
      <c r="H190" s="12">
        <v>5000</v>
      </c>
      <c r="I190" s="12">
        <v>2500</v>
      </c>
      <c r="J190" s="12">
        <f>I190+H190+G190</f>
        <v>14799.6</v>
      </c>
      <c r="K190" s="12">
        <v>29900</v>
      </c>
      <c r="L190" s="12">
        <f>K190-J190</f>
        <v>15100.4</v>
      </c>
      <c r="M190" s="12">
        <f>65900</f>
        <v>65900</v>
      </c>
    </row>
    <row r="191" spans="2:13" ht="13" customHeight="1" x14ac:dyDescent="0.15">
      <c r="B191" s="16" t="s">
        <v>225</v>
      </c>
      <c r="C191" s="20"/>
      <c r="D191" s="10" t="s">
        <v>226</v>
      </c>
      <c r="E191" s="8" t="s">
        <v>20</v>
      </c>
      <c r="F191" s="12">
        <v>1680</v>
      </c>
      <c r="G191" s="12">
        <f>F191*5.53</f>
        <v>9290.4</v>
      </c>
      <c r="H191" s="12">
        <v>5000</v>
      </c>
      <c r="I191" s="12">
        <f>3000</f>
        <v>3000</v>
      </c>
      <c r="J191" s="12">
        <f>I191+H191+G191</f>
        <v>17290.400000000001</v>
      </c>
      <c r="K191" s="12">
        <v>35900</v>
      </c>
      <c r="L191" s="12">
        <f>K191-J191</f>
        <v>18609.599999999999</v>
      </c>
      <c r="M191" s="12">
        <v>75900</v>
      </c>
    </row>
    <row r="192" spans="2:13" ht="13" customHeight="1" x14ac:dyDescent="0.15">
      <c r="B192" s="16" t="s">
        <v>227</v>
      </c>
      <c r="C192" s="20"/>
      <c r="D192" s="10" t="s">
        <v>228</v>
      </c>
      <c r="E192" s="8" t="s">
        <v>20</v>
      </c>
      <c r="F192" s="12">
        <v>2260</v>
      </c>
      <c r="G192" s="12">
        <f>F192*5.53</f>
        <v>12497.800000000001</v>
      </c>
      <c r="H192" s="12">
        <v>6000</v>
      </c>
      <c r="I192" s="12">
        <f>4000</f>
        <v>4000</v>
      </c>
      <c r="J192" s="12">
        <f>I192+H192+G192</f>
        <v>22497.800000000003</v>
      </c>
      <c r="K192" s="12">
        <v>43000</v>
      </c>
      <c r="L192" s="12">
        <f>K192-J192</f>
        <v>20502.199999999997</v>
      </c>
      <c r="M192" s="12">
        <f>95900</f>
        <v>95900</v>
      </c>
    </row>
    <row r="193" spans="2:13" ht="13" customHeight="1" x14ac:dyDescent="0.15">
      <c r="B193" s="19" t="s">
        <v>229</v>
      </c>
      <c r="C193" s="20"/>
      <c r="D193" s="10" t="s">
        <v>230</v>
      </c>
      <c r="E193" s="8" t="s">
        <v>20</v>
      </c>
      <c r="F193" s="12">
        <v>2900</v>
      </c>
      <c r="G193" s="12">
        <f>F193*5.53</f>
        <v>16037</v>
      </c>
      <c r="H193" s="12">
        <f>6000</f>
        <v>6000</v>
      </c>
      <c r="I193" s="12">
        <f>4500</f>
        <v>4500</v>
      </c>
      <c r="J193" s="12">
        <f>I193+H193+G193</f>
        <v>26537</v>
      </c>
      <c r="K193" s="12">
        <v>62900</v>
      </c>
      <c r="L193" s="12">
        <f>K193-J193</f>
        <v>36363</v>
      </c>
      <c r="M193" s="12">
        <v>125900</v>
      </c>
    </row>
    <row r="194" spans="2:13" ht="13" customHeight="1" x14ac:dyDescent="0.15">
      <c r="C194" s="20"/>
      <c r="E194" s="21"/>
      <c r="G194" s="7"/>
      <c r="H194" s="7"/>
      <c r="I194" s="7"/>
      <c r="J194" s="7"/>
      <c r="K194" s="7"/>
      <c r="L194" s="7"/>
      <c r="M194" s="7"/>
    </row>
    <row r="195" spans="2:13" ht="13" customHeight="1" x14ac:dyDescent="0.15">
      <c r="B195" s="8" t="s">
        <v>231</v>
      </c>
      <c r="C195" s="20" t="s">
        <v>232</v>
      </c>
      <c r="D195" s="10" t="s">
        <v>233</v>
      </c>
      <c r="E195" s="11" t="s">
        <v>16</v>
      </c>
      <c r="F195" s="12">
        <v>1140</v>
      </c>
      <c r="G195" s="12">
        <f>F195*5.53</f>
        <v>6304.2000000000007</v>
      </c>
      <c r="H195" s="12">
        <v>5000</v>
      </c>
      <c r="I195" s="12">
        <v>2500</v>
      </c>
      <c r="J195" s="12">
        <f>I195+H195+G195</f>
        <v>13804.2</v>
      </c>
      <c r="K195" s="12">
        <f>19900</f>
        <v>19900</v>
      </c>
      <c r="L195" s="12">
        <f>K195-J195</f>
        <v>6095.7999999999993</v>
      </c>
      <c r="M195" s="12">
        <v>69900</v>
      </c>
    </row>
    <row r="196" spans="2:13" ht="13" customHeight="1" x14ac:dyDescent="0.15">
      <c r="B196" s="21" t="s">
        <v>234</v>
      </c>
      <c r="C196" s="20" t="s">
        <v>235</v>
      </c>
      <c r="D196" s="10" t="s">
        <v>236</v>
      </c>
      <c r="E196" s="8" t="s">
        <v>237</v>
      </c>
      <c r="F196" s="12">
        <v>1065</v>
      </c>
      <c r="G196" s="12">
        <f>F196*5.53</f>
        <v>5889.45</v>
      </c>
      <c r="H196" s="12">
        <v>5000</v>
      </c>
      <c r="I196" s="12">
        <v>2500</v>
      </c>
      <c r="J196" s="12">
        <f>I196+H196+G196</f>
        <v>13389.45</v>
      </c>
      <c r="K196" s="12">
        <f>24900</f>
        <v>24900</v>
      </c>
      <c r="L196" s="12">
        <f>K196-J196</f>
        <v>11510.55</v>
      </c>
      <c r="M196" s="12">
        <v>75900</v>
      </c>
    </row>
    <row r="197" spans="2:13" ht="13" customHeight="1" x14ac:dyDescent="0.15">
      <c r="C197" s="20"/>
      <c r="D197" s="10" t="s">
        <v>238</v>
      </c>
      <c r="E197" s="8" t="s">
        <v>239</v>
      </c>
      <c r="F197" s="12">
        <v>1049</v>
      </c>
      <c r="G197" s="12">
        <f>F197*5.53</f>
        <v>5800.97</v>
      </c>
      <c r="H197" s="12">
        <v>5000</v>
      </c>
      <c r="I197" s="12">
        <f>4000</f>
        <v>4000</v>
      </c>
      <c r="J197" s="12">
        <f>I197+H197+G197</f>
        <v>14800.970000000001</v>
      </c>
      <c r="K197" s="12">
        <v>28900</v>
      </c>
      <c r="L197" s="12">
        <f>K197-J197</f>
        <v>14099.029999999999</v>
      </c>
      <c r="M197" s="12">
        <f>84900</f>
        <v>84900</v>
      </c>
    </row>
    <row r="198" spans="2:13" ht="13" customHeight="1" x14ac:dyDescent="0.15">
      <c r="C198" s="20"/>
      <c r="E198" s="21"/>
      <c r="G198" s="7"/>
      <c r="H198" s="7"/>
      <c r="I198" s="7"/>
      <c r="J198" s="7"/>
      <c r="K198" s="7"/>
      <c r="L198" s="7"/>
      <c r="M198" s="7"/>
    </row>
    <row r="199" spans="2:13" ht="13" customHeight="1" x14ac:dyDescent="0.15">
      <c r="C199" s="20"/>
      <c r="E199" s="21"/>
      <c r="G199" s="7"/>
      <c r="H199" s="7"/>
      <c r="I199" s="7"/>
      <c r="J199" s="7"/>
      <c r="K199" s="7"/>
      <c r="L199" s="7"/>
      <c r="M199" s="7"/>
    </row>
    <row r="200" spans="2:13" ht="13" customHeight="1" x14ac:dyDescent="0.15">
      <c r="B200" s="8" t="s">
        <v>240</v>
      </c>
      <c r="C200" s="20" t="s">
        <v>241</v>
      </c>
      <c r="D200" s="10" t="s">
        <v>242</v>
      </c>
      <c r="E200" s="8" t="s">
        <v>80</v>
      </c>
      <c r="F200" s="12">
        <v>1520</v>
      </c>
      <c r="G200" s="12">
        <f>F200*5.53</f>
        <v>8405.6</v>
      </c>
      <c r="H200" s="12">
        <v>5000</v>
      </c>
      <c r="I200" s="12">
        <v>2500</v>
      </c>
      <c r="J200" s="12">
        <f>I200+H200+G200</f>
        <v>15905.6</v>
      </c>
      <c r="K200" s="12">
        <v>32900</v>
      </c>
      <c r="L200" s="12">
        <f>K200-J200</f>
        <v>16994.400000000001</v>
      </c>
      <c r="M200" s="12">
        <v>75900</v>
      </c>
    </row>
    <row r="201" spans="2:13" ht="13" customHeight="1" x14ac:dyDescent="0.15">
      <c r="C201" s="20"/>
      <c r="D201" s="10" t="s">
        <v>243</v>
      </c>
      <c r="E201" s="8" t="s">
        <v>151</v>
      </c>
      <c r="F201" s="12">
        <v>1860</v>
      </c>
      <c r="G201" s="12">
        <f>F201*5.53</f>
        <v>10285.800000000001</v>
      </c>
      <c r="H201" s="12">
        <v>5000</v>
      </c>
      <c r="I201" s="12">
        <f>3000</f>
        <v>3000</v>
      </c>
      <c r="J201" s="12">
        <f>I201+H201+G201</f>
        <v>18285.800000000003</v>
      </c>
      <c r="K201" s="12">
        <v>37900</v>
      </c>
      <c r="L201" s="12">
        <f>K201-J201</f>
        <v>19614.199999999997</v>
      </c>
      <c r="M201" s="12">
        <v>85900</v>
      </c>
    </row>
    <row r="202" spans="2:13" ht="13" customHeight="1" x14ac:dyDescent="0.15">
      <c r="C202" s="20"/>
      <c r="D202" s="10" t="s">
        <v>244</v>
      </c>
      <c r="E202" s="8" t="s">
        <v>16</v>
      </c>
      <c r="F202" s="12">
        <v>2400</v>
      </c>
      <c r="G202" s="12">
        <f>F202*5.53</f>
        <v>13272</v>
      </c>
      <c r="H202" s="12">
        <f>8000</f>
        <v>8000</v>
      </c>
      <c r="I202" s="12">
        <f>4000</f>
        <v>4000</v>
      </c>
      <c r="J202" s="12">
        <f>I202+H202+G202</f>
        <v>25272</v>
      </c>
      <c r="K202" s="12">
        <f>49900</f>
        <v>49900</v>
      </c>
      <c r="L202" s="12">
        <f>K202-J202</f>
        <v>24628</v>
      </c>
      <c r="M202" s="12">
        <v>99000</v>
      </c>
    </row>
    <row r="203" spans="2:13" ht="13" customHeight="1" x14ac:dyDescent="0.15">
      <c r="C203" s="20"/>
      <c r="E203" s="21"/>
      <c r="G203" s="7"/>
      <c r="H203" s="7"/>
      <c r="I203" s="7"/>
      <c r="J203" s="7"/>
      <c r="K203" s="7"/>
      <c r="L203" s="7"/>
      <c r="M203" s="7"/>
    </row>
    <row r="204" spans="2:13" ht="13" customHeight="1" x14ac:dyDescent="0.15">
      <c r="C204" s="20"/>
      <c r="E204" s="21"/>
      <c r="G204" s="7"/>
      <c r="H204" s="7"/>
      <c r="I204" s="7"/>
      <c r="J204" s="7"/>
      <c r="K204" s="7"/>
      <c r="L204" s="7"/>
      <c r="M204" s="7"/>
    </row>
    <row r="205" spans="2:13" ht="13" customHeight="1" x14ac:dyDescent="0.15">
      <c r="B205" s="36" t="s">
        <v>245</v>
      </c>
      <c r="C205" s="20" t="s">
        <v>246</v>
      </c>
      <c r="D205" s="10" t="s">
        <v>247</v>
      </c>
      <c r="E205" s="8" t="s">
        <v>20</v>
      </c>
      <c r="F205" s="12">
        <v>1280</v>
      </c>
      <c r="G205" s="12">
        <f>F205*5.53</f>
        <v>7078.4000000000005</v>
      </c>
      <c r="H205" s="12">
        <v>5000</v>
      </c>
      <c r="I205" s="12">
        <v>2500</v>
      </c>
      <c r="J205" s="12">
        <f>I205+H205+G205</f>
        <v>14578.400000000001</v>
      </c>
      <c r="K205" s="12">
        <v>27900</v>
      </c>
      <c r="L205" s="12">
        <f>K205-J205</f>
        <v>13321.599999999999</v>
      </c>
      <c r="M205" s="12">
        <v>75900</v>
      </c>
    </row>
    <row r="206" spans="2:13" ht="13" customHeight="1" x14ac:dyDescent="0.15">
      <c r="B206" s="19" t="s">
        <v>248</v>
      </c>
      <c r="C206" s="20"/>
      <c r="D206" s="10" t="s">
        <v>249</v>
      </c>
      <c r="E206" s="8" t="s">
        <v>20</v>
      </c>
      <c r="F206" s="12">
        <v>1520</v>
      </c>
      <c r="G206" s="12">
        <f>F206*5.53</f>
        <v>8405.6</v>
      </c>
      <c r="H206" s="12">
        <v>5000</v>
      </c>
      <c r="I206" s="12">
        <v>2500</v>
      </c>
      <c r="J206" s="12">
        <f>I206+H206+G206</f>
        <v>15905.6</v>
      </c>
      <c r="K206" s="12">
        <v>32900</v>
      </c>
      <c r="L206" s="12">
        <f>K206-J206</f>
        <v>16994.400000000001</v>
      </c>
      <c r="M206" s="12">
        <v>75900</v>
      </c>
    </row>
    <row r="207" spans="2:13" ht="13" customHeight="1" x14ac:dyDescent="0.15">
      <c r="C207" s="20"/>
      <c r="E207" s="21"/>
      <c r="G207" s="7"/>
      <c r="H207" s="7"/>
      <c r="I207" s="7"/>
      <c r="J207" s="7"/>
      <c r="K207" s="7"/>
      <c r="L207" s="7"/>
      <c r="M207" s="7"/>
    </row>
    <row r="208" spans="2:13" ht="13" customHeight="1" x14ac:dyDescent="0.15">
      <c r="C208" s="20"/>
      <c r="E208" s="21"/>
      <c r="G208" s="7"/>
      <c r="H208" s="7"/>
      <c r="I208" s="7"/>
      <c r="J208" s="7"/>
      <c r="K208" s="7"/>
      <c r="L208" s="7"/>
      <c r="M208" s="7"/>
    </row>
    <row r="209" spans="2:13" ht="13" customHeight="1" x14ac:dyDescent="0.15">
      <c r="C209" s="20"/>
      <c r="E209" s="21"/>
      <c r="G209" s="7"/>
      <c r="H209" s="7"/>
      <c r="I209" s="7"/>
      <c r="J209" s="7"/>
      <c r="K209" s="7"/>
      <c r="L209" s="7"/>
      <c r="M209" s="7"/>
    </row>
    <row r="210" spans="2:13" ht="13" customHeight="1" x14ac:dyDescent="0.15">
      <c r="B210" s="8" t="s">
        <v>250</v>
      </c>
      <c r="C210" s="20" t="s">
        <v>251</v>
      </c>
      <c r="D210" s="10" t="s">
        <v>252</v>
      </c>
      <c r="E210" s="8" t="s">
        <v>20</v>
      </c>
      <c r="F210" s="12">
        <v>2480</v>
      </c>
      <c r="G210" s="12">
        <f>F210*5.53</f>
        <v>13714.400000000001</v>
      </c>
      <c r="H210" s="12">
        <v>5000</v>
      </c>
      <c r="I210" s="12">
        <f>4000</f>
        <v>4000</v>
      </c>
      <c r="J210" s="12">
        <f>I210+H210+G210</f>
        <v>22714.400000000001</v>
      </c>
      <c r="K210" s="12">
        <v>55900</v>
      </c>
      <c r="L210" s="12">
        <f>K210-J210</f>
        <v>33185.599999999999</v>
      </c>
      <c r="M210" s="52">
        <f>119000</f>
        <v>119000</v>
      </c>
    </row>
    <row r="211" spans="2:13" ht="13" customHeight="1" x14ac:dyDescent="0.15">
      <c r="B211" s="21" t="s">
        <v>234</v>
      </c>
      <c r="C211" s="20" t="s">
        <v>253</v>
      </c>
      <c r="D211" s="10" t="s">
        <v>254</v>
      </c>
      <c r="E211" s="8" t="s">
        <v>20</v>
      </c>
      <c r="F211" s="12">
        <v>2850</v>
      </c>
      <c r="G211" s="12">
        <f>F211*5.53</f>
        <v>15760.5</v>
      </c>
      <c r="H211" s="12">
        <v>5000</v>
      </c>
      <c r="I211" s="12">
        <f>4000</f>
        <v>4000</v>
      </c>
      <c r="J211" s="12">
        <f>I211+H211+G211</f>
        <v>24760.5</v>
      </c>
      <c r="K211" s="12">
        <v>69900</v>
      </c>
      <c r="L211" s="12">
        <f>K211-J211</f>
        <v>45139.5</v>
      </c>
      <c r="M211" s="52">
        <v>122900</v>
      </c>
    </row>
    <row r="212" spans="2:13" ht="13" customHeight="1" x14ac:dyDescent="0.15">
      <c r="C212" s="20"/>
      <c r="E212" s="21"/>
      <c r="M212" s="7"/>
    </row>
    <row r="213" spans="2:13" ht="13" customHeight="1" x14ac:dyDescent="0.15">
      <c r="C213" s="20"/>
      <c r="M213" s="7"/>
    </row>
    <row r="214" spans="2:13" ht="13" customHeight="1" x14ac:dyDescent="0.15">
      <c r="C214" s="20"/>
      <c r="E214" s="21"/>
      <c r="G214" s="7"/>
      <c r="H214" s="7"/>
      <c r="I214" s="7"/>
      <c r="J214" s="7"/>
      <c r="K214" s="7"/>
      <c r="L214" s="7"/>
      <c r="M214" s="7"/>
    </row>
    <row r="215" spans="2:13" ht="13" customHeight="1" x14ac:dyDescent="0.15">
      <c r="B215" s="8" t="s">
        <v>255</v>
      </c>
      <c r="C215" s="20" t="s">
        <v>256</v>
      </c>
      <c r="D215" s="10" t="s">
        <v>257</v>
      </c>
      <c r="E215" s="8" t="s">
        <v>20</v>
      </c>
      <c r="F215" s="12">
        <v>798</v>
      </c>
      <c r="G215" s="12">
        <f>F215*5.53</f>
        <v>4412.9400000000005</v>
      </c>
      <c r="H215" s="12">
        <f>3000</f>
        <v>3000</v>
      </c>
      <c r="I215" s="12">
        <f>2500</f>
        <v>2500</v>
      </c>
      <c r="J215" s="12">
        <f>I215+H215+G215</f>
        <v>9912.94</v>
      </c>
      <c r="K215" s="12">
        <f>18900</f>
        <v>18900</v>
      </c>
      <c r="L215" s="12">
        <f>K215-J215</f>
        <v>8987.06</v>
      </c>
      <c r="M215" s="12">
        <f>32900</f>
        <v>32900</v>
      </c>
    </row>
    <row r="216" spans="2:13" ht="13" customHeight="1" x14ac:dyDescent="0.15">
      <c r="C216" s="20"/>
      <c r="D216" s="10" t="s">
        <v>258</v>
      </c>
      <c r="E216" s="8" t="s">
        <v>20</v>
      </c>
      <c r="F216" s="12">
        <f>1150</f>
        <v>1150</v>
      </c>
      <c r="G216" s="12">
        <f>F216*5.53</f>
        <v>6359.5</v>
      </c>
      <c r="H216" s="12">
        <f>3000</f>
        <v>3000</v>
      </c>
      <c r="I216" s="12">
        <f>2500</f>
        <v>2500</v>
      </c>
      <c r="J216" s="12">
        <f>I216+H216+G216</f>
        <v>11859.5</v>
      </c>
      <c r="K216" s="12">
        <f>24900</f>
        <v>24900</v>
      </c>
      <c r="L216" s="12">
        <f>K216-J216</f>
        <v>13040.5</v>
      </c>
      <c r="M216" s="12">
        <f>48900</f>
        <v>48900</v>
      </c>
    </row>
    <row r="217" spans="2:13" ht="12.75" customHeight="1" x14ac:dyDescent="0.15">
      <c r="D217" s="10" t="s">
        <v>259</v>
      </c>
      <c r="E217" s="8" t="s">
        <v>20</v>
      </c>
      <c r="F217" s="12">
        <v>1480</v>
      </c>
      <c r="G217" s="12">
        <f>F217*5.53</f>
        <v>8184.4000000000005</v>
      </c>
      <c r="H217" s="12">
        <f>3000</f>
        <v>3000</v>
      </c>
      <c r="I217" s="12">
        <f>2500</f>
        <v>2500</v>
      </c>
      <c r="J217" s="12">
        <f>I217+H217+G217</f>
        <v>13684.400000000001</v>
      </c>
      <c r="K217" s="12">
        <f>32900</f>
        <v>32900</v>
      </c>
      <c r="L217" s="12">
        <f>K217-J217</f>
        <v>19215.599999999999</v>
      </c>
      <c r="M217" s="12">
        <f>62900</f>
        <v>62900</v>
      </c>
    </row>
    <row r="218" spans="2:13" ht="12.75" customHeight="1" x14ac:dyDescent="0.15">
      <c r="D218" s="10" t="s">
        <v>260</v>
      </c>
      <c r="E218" s="8" t="s">
        <v>20</v>
      </c>
      <c r="F218" s="12">
        <v>1180</v>
      </c>
      <c r="G218" s="12">
        <f>F218*5.53</f>
        <v>6525.4000000000005</v>
      </c>
      <c r="H218" s="12">
        <f>3000</f>
        <v>3000</v>
      </c>
      <c r="I218" s="12">
        <f>2500</f>
        <v>2500</v>
      </c>
      <c r="J218" s="12">
        <f>I218+H218+G218</f>
        <v>12025.400000000001</v>
      </c>
      <c r="K218" s="12">
        <f>25900</f>
        <v>25900</v>
      </c>
      <c r="L218" s="12">
        <f>K218-J218</f>
        <v>13874.599999999999</v>
      </c>
      <c r="M218" s="12">
        <f>58900</f>
        <v>58900</v>
      </c>
    </row>
    <row r="219" spans="2:13" ht="12.75" customHeight="1" x14ac:dyDescent="0.15">
      <c r="D219" s="10" t="s">
        <v>261</v>
      </c>
      <c r="E219" s="8" t="s">
        <v>20</v>
      </c>
      <c r="F219" s="12">
        <v>1480</v>
      </c>
      <c r="G219" s="12">
        <f>F219*5.53</f>
        <v>8184.4000000000005</v>
      </c>
      <c r="H219" s="12">
        <f>3000</f>
        <v>3000</v>
      </c>
      <c r="I219" s="12">
        <f>2500</f>
        <v>2500</v>
      </c>
      <c r="J219" s="12">
        <f>I219+H219+G219</f>
        <v>13684.400000000001</v>
      </c>
      <c r="K219" s="12">
        <f>28900</f>
        <v>28900</v>
      </c>
      <c r="L219" s="12">
        <f>K219-J219</f>
        <v>15215.599999999999</v>
      </c>
      <c r="M219" s="12">
        <v>69900</v>
      </c>
    </row>
    <row r="221" spans="2:13" ht="12.75" customHeight="1" x14ac:dyDescent="0.15">
      <c r="B221" s="36" t="s">
        <v>262</v>
      </c>
      <c r="C221" s="14" t="s">
        <v>263</v>
      </c>
      <c r="D221" s="10" t="s">
        <v>264</v>
      </c>
      <c r="E221" s="53" t="s">
        <v>16</v>
      </c>
      <c r="F221" s="54">
        <v>519</v>
      </c>
      <c r="G221" s="55">
        <f>F221*5.2</f>
        <v>2698.8</v>
      </c>
      <c r="H221" s="55">
        <f>2000</f>
        <v>2000</v>
      </c>
      <c r="I221" s="55">
        <f>2500</f>
        <v>2500</v>
      </c>
      <c r="J221" s="56">
        <f>I221+H221+G221</f>
        <v>7198.8</v>
      </c>
      <c r="K221" s="55">
        <f>19900</f>
        <v>19900</v>
      </c>
      <c r="L221" s="55">
        <f>K221-J221</f>
        <v>12701.2</v>
      </c>
      <c r="M221" s="54">
        <f>42900</f>
        <v>42900</v>
      </c>
    </row>
    <row r="222" spans="2:13" ht="12.75" customHeight="1" x14ac:dyDescent="0.15">
      <c r="B222" s="57" t="s">
        <v>265</v>
      </c>
      <c r="D222" s="10" t="s">
        <v>266</v>
      </c>
      <c r="E222" s="53" t="s">
        <v>239</v>
      </c>
      <c r="F222" s="54">
        <v>739</v>
      </c>
      <c r="G222" s="55">
        <f>F222*5.2</f>
        <v>3842.8</v>
      </c>
      <c r="H222" s="55">
        <f>4000</f>
        <v>4000</v>
      </c>
      <c r="I222" s="55">
        <f>3500</f>
        <v>3500</v>
      </c>
      <c r="J222" s="56">
        <f>I222+H222+G222</f>
        <v>11342.8</v>
      </c>
      <c r="K222" s="55">
        <v>25900</v>
      </c>
      <c r="L222" s="55">
        <f>K222-J222</f>
        <v>14557.2</v>
      </c>
      <c r="M222" s="54">
        <f>55900</f>
        <v>55900</v>
      </c>
    </row>
    <row r="223" spans="2:13" ht="12.75" customHeight="1" x14ac:dyDescent="0.15">
      <c r="D223" s="10" t="s">
        <v>267</v>
      </c>
      <c r="E223" s="53" t="s">
        <v>181</v>
      </c>
      <c r="F223" s="54">
        <v>999</v>
      </c>
      <c r="G223" s="55">
        <f>F223*5.2</f>
        <v>5194.8</v>
      </c>
      <c r="H223" s="55">
        <f>5000</f>
        <v>5000</v>
      </c>
      <c r="I223" s="55">
        <f>3500</f>
        <v>3500</v>
      </c>
      <c r="J223" s="56">
        <f>I223+H223+G223</f>
        <v>13694.8</v>
      </c>
      <c r="K223" s="55">
        <v>32900</v>
      </c>
      <c r="L223" s="55">
        <f>K223-J223</f>
        <v>19205.2</v>
      </c>
      <c r="M223" s="54">
        <f>68900</f>
        <v>68900</v>
      </c>
    </row>
    <row r="224" spans="2:13" ht="12.75" customHeight="1" x14ac:dyDescent="0.15">
      <c r="D224" s="10" t="s">
        <v>268</v>
      </c>
      <c r="E224" s="11" t="s">
        <v>50</v>
      </c>
      <c r="F224" s="54">
        <v>1640</v>
      </c>
      <c r="G224" s="54">
        <f>F224*5.53</f>
        <v>9069.2000000000007</v>
      </c>
      <c r="H224" s="54">
        <f>4000</f>
        <v>4000</v>
      </c>
      <c r="I224" s="54">
        <f>3500</f>
        <v>3500</v>
      </c>
      <c r="J224" s="54">
        <f>I224+H224+G224</f>
        <v>16569.2</v>
      </c>
      <c r="K224" s="54">
        <f>34900</f>
        <v>34900</v>
      </c>
      <c r="L224" s="54">
        <f>K224-J224</f>
        <v>18330.8</v>
      </c>
      <c r="M224" s="54">
        <f>85900</f>
        <v>85900</v>
      </c>
    </row>
    <row r="226" spans="2:13" ht="12.75" customHeight="1" x14ac:dyDescent="0.15">
      <c r="B226" s="8" t="s">
        <v>269</v>
      </c>
      <c r="C226" s="14" t="s">
        <v>270</v>
      </c>
      <c r="D226" s="10" t="s">
        <v>271</v>
      </c>
      <c r="E226" s="11" t="s">
        <v>272</v>
      </c>
      <c r="F226" s="12">
        <f>860</f>
        <v>860</v>
      </c>
      <c r="G226" s="12">
        <f>F226*5.53</f>
        <v>4755.8</v>
      </c>
      <c r="H226" s="12">
        <f>3500</f>
        <v>3500</v>
      </c>
      <c r="I226" s="12">
        <f>2500</f>
        <v>2500</v>
      </c>
      <c r="J226" s="12">
        <f>I226+H226+G226</f>
        <v>10755.8</v>
      </c>
      <c r="K226" s="12">
        <v>19900</v>
      </c>
      <c r="L226" s="12">
        <f>K226-J226</f>
        <v>9144.2000000000007</v>
      </c>
      <c r="M226" s="12">
        <f>35900</f>
        <v>35900</v>
      </c>
    </row>
    <row r="227" spans="2:13" ht="12.75" customHeight="1" x14ac:dyDescent="0.15">
      <c r="D227" s="10" t="s">
        <v>273</v>
      </c>
      <c r="E227" s="11" t="s">
        <v>272</v>
      </c>
      <c r="F227" s="12">
        <v>1150</v>
      </c>
      <c r="G227" s="12">
        <f>F227*5.53</f>
        <v>6359.5</v>
      </c>
      <c r="H227" s="12">
        <f>3500</f>
        <v>3500</v>
      </c>
      <c r="I227" s="12">
        <f>2500</f>
        <v>2500</v>
      </c>
      <c r="J227" s="12">
        <f>I227+H227+G227</f>
        <v>12359.5</v>
      </c>
      <c r="K227" s="12">
        <v>21900</v>
      </c>
      <c r="L227" s="12">
        <f>K227-J227</f>
        <v>9540.5</v>
      </c>
      <c r="M227" s="12">
        <f>42900</f>
        <v>42900</v>
      </c>
    </row>
    <row r="228" spans="2:13" ht="12.75" customHeight="1" x14ac:dyDescent="0.15">
      <c r="D228" s="10" t="s">
        <v>274</v>
      </c>
      <c r="E228" s="11" t="s">
        <v>272</v>
      </c>
      <c r="F228" s="12">
        <v>1380</v>
      </c>
      <c r="G228" s="12">
        <f>F228*5.53</f>
        <v>7631.4000000000005</v>
      </c>
      <c r="H228" s="12">
        <f>3500</f>
        <v>3500</v>
      </c>
      <c r="I228" s="12">
        <f>2500</f>
        <v>2500</v>
      </c>
      <c r="J228" s="12">
        <f>I228+H228+G228</f>
        <v>13631.400000000001</v>
      </c>
      <c r="K228" s="12">
        <v>19900</v>
      </c>
      <c r="L228" s="12">
        <f>K228-J228</f>
        <v>6268.5999999999985</v>
      </c>
      <c r="M228" s="12">
        <f>38900</f>
        <v>38900</v>
      </c>
    </row>
    <row r="229" spans="2:13" ht="12.75" customHeight="1" x14ac:dyDescent="0.15">
      <c r="D229" s="10" t="s">
        <v>275</v>
      </c>
      <c r="E229" s="11" t="s">
        <v>272</v>
      </c>
      <c r="F229" s="12">
        <v>1150</v>
      </c>
      <c r="G229" s="12">
        <f>F229*5.53</f>
        <v>6359.5</v>
      </c>
      <c r="H229" s="12">
        <f>3500</f>
        <v>3500</v>
      </c>
      <c r="I229" s="12">
        <f>2500</f>
        <v>2500</v>
      </c>
      <c r="J229" s="12">
        <f>I229+H229+G229</f>
        <v>12359.5</v>
      </c>
      <c r="K229" s="12">
        <v>25900</v>
      </c>
      <c r="L229" s="12">
        <f>K229-J229</f>
        <v>13540.5</v>
      </c>
      <c r="M229" s="12">
        <v>45900</v>
      </c>
    </row>
    <row r="231" spans="2:13" ht="12.75" customHeight="1" x14ac:dyDescent="0.15">
      <c r="B231" s="8" t="s">
        <v>276</v>
      </c>
      <c r="C231" s="14" t="s">
        <v>277</v>
      </c>
      <c r="D231" s="10" t="s">
        <v>278</v>
      </c>
      <c r="E231" s="11" t="s">
        <v>20</v>
      </c>
      <c r="F231" s="12">
        <f>578</f>
        <v>578</v>
      </c>
      <c r="G231" s="12">
        <f>F231*5.53</f>
        <v>3196.34</v>
      </c>
      <c r="H231" s="12">
        <f>3500</f>
        <v>3500</v>
      </c>
      <c r="I231" s="12">
        <f>3500</f>
        <v>3500</v>
      </c>
      <c r="J231" s="12">
        <f>I231+H231+G231</f>
        <v>10196.34</v>
      </c>
      <c r="K231" s="12">
        <v>18900</v>
      </c>
      <c r="L231" s="12">
        <f>K231-J231</f>
        <v>8703.66</v>
      </c>
      <c r="M231" s="12">
        <f>42900</f>
        <v>42900</v>
      </c>
    </row>
    <row r="232" spans="2:13" ht="12.75" customHeight="1" x14ac:dyDescent="0.15">
      <c r="D232" s="10" t="s">
        <v>279</v>
      </c>
      <c r="E232" s="11" t="s">
        <v>20</v>
      </c>
      <c r="F232" s="12">
        <f>708</f>
        <v>708</v>
      </c>
      <c r="G232" s="12">
        <f>F232*5.53</f>
        <v>3915.2400000000002</v>
      </c>
      <c r="H232" s="12">
        <f>3500</f>
        <v>3500</v>
      </c>
      <c r="I232" s="12">
        <f>3500</f>
        <v>3500</v>
      </c>
      <c r="J232" s="12">
        <f>I232+H232+G232</f>
        <v>10915.24</v>
      </c>
      <c r="K232" s="12">
        <f>24900</f>
        <v>24900</v>
      </c>
      <c r="L232" s="12">
        <f>K232-J232</f>
        <v>13984.76</v>
      </c>
      <c r="M232" s="12">
        <f>42900</f>
        <v>42900</v>
      </c>
    </row>
    <row r="233" spans="2:13" ht="12.75" customHeight="1" x14ac:dyDescent="0.15">
      <c r="D233" s="10" t="s">
        <v>280</v>
      </c>
      <c r="E233" s="11" t="s">
        <v>20</v>
      </c>
      <c r="F233" s="12">
        <f>908</f>
        <v>908</v>
      </c>
      <c r="G233" s="12">
        <f>F233*5.53</f>
        <v>5021.24</v>
      </c>
      <c r="H233" s="12">
        <f>5000</f>
        <v>5000</v>
      </c>
      <c r="I233" s="12">
        <v>4000</v>
      </c>
      <c r="J233" s="12">
        <f>I233+H233+G233</f>
        <v>14021.24</v>
      </c>
      <c r="K233" s="12">
        <v>29900</v>
      </c>
      <c r="L233" s="12">
        <f>K233-J233</f>
        <v>15878.76</v>
      </c>
      <c r="M233" s="12">
        <f>42900</f>
        <v>42900</v>
      </c>
    </row>
    <row r="234" spans="2:13" ht="12.75" customHeight="1" x14ac:dyDescent="0.15">
      <c r="D234" s="10" t="s">
        <v>281</v>
      </c>
      <c r="E234" s="11" t="s">
        <v>20</v>
      </c>
      <c r="F234" s="12">
        <v>820</v>
      </c>
      <c r="G234" s="12">
        <f>F234*5.53</f>
        <v>4534.6000000000004</v>
      </c>
      <c r="H234" s="12">
        <f>5000</f>
        <v>5000</v>
      </c>
      <c r="I234" s="12">
        <v>4000</v>
      </c>
      <c r="J234" s="12">
        <f>I234+H234+G234</f>
        <v>13534.6</v>
      </c>
      <c r="K234" s="12">
        <v>24900</v>
      </c>
      <c r="L234" s="12">
        <f>K234-J234</f>
        <v>11365.4</v>
      </c>
      <c r="M234" s="12">
        <f>42900</f>
        <v>42900</v>
      </c>
    </row>
    <row r="236" spans="2:13" ht="12.75" customHeight="1" x14ac:dyDescent="0.15">
      <c r="B236" s="8" t="s">
        <v>282</v>
      </c>
      <c r="C236" s="14" t="s">
        <v>283</v>
      </c>
      <c r="D236" s="10" t="s">
        <v>284</v>
      </c>
      <c r="E236" s="11" t="s">
        <v>20</v>
      </c>
      <c r="F236" s="12">
        <f>480</f>
        <v>480</v>
      </c>
      <c r="G236" s="12">
        <f>F236*5.2</f>
        <v>2496</v>
      </c>
      <c r="H236" s="12">
        <f>3500</f>
        <v>3500</v>
      </c>
      <c r="I236" s="12">
        <f>3000</f>
        <v>3000</v>
      </c>
      <c r="J236" s="12">
        <f>I236+H236+G236</f>
        <v>8996</v>
      </c>
      <c r="K236" s="12">
        <f>17900</f>
        <v>17900</v>
      </c>
      <c r="L236" s="12">
        <f>K236-J236</f>
        <v>8904</v>
      </c>
      <c r="M236" s="12">
        <f>42900</f>
        <v>42900</v>
      </c>
    </row>
    <row r="237" spans="2:13" ht="12.75" customHeight="1" x14ac:dyDescent="0.15">
      <c r="D237" s="10" t="s">
        <v>285</v>
      </c>
      <c r="E237" s="11" t="s">
        <v>20</v>
      </c>
      <c r="F237" s="12">
        <f>677</f>
        <v>677</v>
      </c>
      <c r="G237" s="12">
        <f>F237*5.2</f>
        <v>3520.4</v>
      </c>
      <c r="H237" s="12">
        <f>3500</f>
        <v>3500</v>
      </c>
      <c r="I237" s="12">
        <f>3000</f>
        <v>3000</v>
      </c>
      <c r="J237" s="12">
        <f>I237+H237+G237</f>
        <v>10020.4</v>
      </c>
      <c r="K237" s="12">
        <f>24900</f>
        <v>24900</v>
      </c>
      <c r="L237" s="12">
        <f>K237-J237</f>
        <v>14879.6</v>
      </c>
      <c r="M237" s="12">
        <f>42900</f>
        <v>42900</v>
      </c>
    </row>
    <row r="238" spans="2:13" ht="12.75" customHeight="1" x14ac:dyDescent="0.15">
      <c r="D238" s="10" t="s">
        <v>286</v>
      </c>
      <c r="E238" s="11" t="s">
        <v>20</v>
      </c>
      <c r="F238" s="12">
        <f>980</f>
        <v>980</v>
      </c>
      <c r="G238" s="12">
        <f>F238*5.2</f>
        <v>5096</v>
      </c>
      <c r="H238" s="12">
        <f>4000</f>
        <v>4000</v>
      </c>
      <c r="I238" s="12">
        <f>3500</f>
        <v>3500</v>
      </c>
      <c r="J238" s="12">
        <f>I238+H238+G238</f>
        <v>12596</v>
      </c>
      <c r="K238" s="12">
        <f>32900</f>
        <v>32900</v>
      </c>
      <c r="L238" s="12">
        <f>K238-J238</f>
        <v>20304</v>
      </c>
      <c r="M238" s="12">
        <f>42900</f>
        <v>42900</v>
      </c>
    </row>
    <row r="239" spans="2:13" ht="12.75" customHeight="1" x14ac:dyDescent="0.15">
      <c r="D239" s="10" t="s">
        <v>287</v>
      </c>
      <c r="E239" s="11" t="s">
        <v>20</v>
      </c>
      <c r="F239" s="12">
        <f>495</f>
        <v>495</v>
      </c>
      <c r="G239" s="12">
        <f>F239*5.2</f>
        <v>2574</v>
      </c>
      <c r="H239" s="12">
        <f>4000</f>
        <v>4000</v>
      </c>
      <c r="I239" s="12">
        <f>3500</f>
        <v>3500</v>
      </c>
      <c r="J239" s="12">
        <f>I239+H239+G239</f>
        <v>10074</v>
      </c>
      <c r="K239" s="12">
        <f>34900</f>
        <v>34900</v>
      </c>
      <c r="L239" s="12">
        <f>K239-J239</f>
        <v>24826</v>
      </c>
      <c r="M239" s="12">
        <f>42900</f>
        <v>42900</v>
      </c>
    </row>
    <row r="242" spans="2:13" ht="12.75" customHeight="1" x14ac:dyDescent="0.15">
      <c r="B242" s="8" t="s">
        <v>288</v>
      </c>
      <c r="C242" s="58" t="s">
        <v>289</v>
      </c>
      <c r="D242" s="10" t="s">
        <v>290</v>
      </c>
      <c r="E242" s="11" t="s">
        <v>20</v>
      </c>
      <c r="F242" s="12">
        <v>520</v>
      </c>
      <c r="G242" s="12">
        <f>F242*5.2</f>
        <v>2704</v>
      </c>
      <c r="H242" s="12">
        <v>3500</v>
      </c>
      <c r="I242" s="12">
        <f>3500</f>
        <v>3500</v>
      </c>
      <c r="J242" s="12">
        <f>I242+H242+G242</f>
        <v>9704</v>
      </c>
      <c r="K242" s="12">
        <f>19900</f>
        <v>19900</v>
      </c>
      <c r="L242" s="12">
        <f>K242-J242</f>
        <v>10196</v>
      </c>
      <c r="M242" s="12">
        <f>42900</f>
        <v>42900</v>
      </c>
    </row>
    <row r="243" spans="2:13" ht="12.75" customHeight="1" x14ac:dyDescent="0.15">
      <c r="C243" s="47" t="s">
        <v>186</v>
      </c>
      <c r="D243" s="10" t="s">
        <v>291</v>
      </c>
      <c r="E243" s="11" t="s">
        <v>20</v>
      </c>
      <c r="F243" s="12">
        <f>850</f>
        <v>850</v>
      </c>
      <c r="G243" s="12">
        <f>F243*5.2</f>
        <v>4420</v>
      </c>
      <c r="H243" s="12">
        <v>3500</v>
      </c>
      <c r="I243" s="12">
        <f>3500</f>
        <v>3500</v>
      </c>
      <c r="J243" s="12">
        <f>I243+H243+G243</f>
        <v>11420</v>
      </c>
      <c r="K243" s="12">
        <v>24900</v>
      </c>
      <c r="L243" s="12">
        <f>K243-J243</f>
        <v>13480</v>
      </c>
      <c r="M243" s="12">
        <v>65900</v>
      </c>
    </row>
    <row r="244" spans="2:13" ht="12.75" customHeight="1" x14ac:dyDescent="0.15">
      <c r="C244" s="47" t="s">
        <v>292</v>
      </c>
      <c r="D244" s="10" t="s">
        <v>293</v>
      </c>
      <c r="E244" s="11" t="s">
        <v>20</v>
      </c>
      <c r="F244" s="12">
        <f>899.42</f>
        <v>899.42</v>
      </c>
      <c r="G244" s="12">
        <f>F244*5.2</f>
        <v>4676.9840000000004</v>
      </c>
      <c r="H244" s="12">
        <v>3500</v>
      </c>
      <c r="I244" s="12">
        <f>3500</f>
        <v>3500</v>
      </c>
      <c r="J244" s="12">
        <f>I244+H244+G244</f>
        <v>11676.984</v>
      </c>
      <c r="K244" s="12">
        <f>20900</f>
        <v>20900</v>
      </c>
      <c r="L244" s="12">
        <f>K244-J244</f>
        <v>9223.0159999999996</v>
      </c>
      <c r="M244" s="12">
        <v>68900</v>
      </c>
    </row>
    <row r="245" spans="2:13" ht="12.75" customHeight="1" x14ac:dyDescent="0.15">
      <c r="C245" s="47" t="s">
        <v>294</v>
      </c>
      <c r="D245" s="10" t="s">
        <v>295</v>
      </c>
      <c r="E245" s="11" t="s">
        <v>20</v>
      </c>
      <c r="F245" s="12">
        <v>1180</v>
      </c>
      <c r="G245" s="12">
        <f>F245*5.2</f>
        <v>6136</v>
      </c>
      <c r="H245" s="12">
        <v>3500</v>
      </c>
      <c r="I245" s="12">
        <f>3500</f>
        <v>3500</v>
      </c>
      <c r="J245" s="12">
        <f>I245+H245+G245</f>
        <v>13136</v>
      </c>
      <c r="K245" s="12">
        <f>24900</f>
        <v>24900</v>
      </c>
      <c r="L245" s="12">
        <f>K245-J245</f>
        <v>11764</v>
      </c>
      <c r="M245" s="12">
        <v>68900</v>
      </c>
    </row>
    <row r="247" spans="2:13" ht="12.75" customHeight="1" x14ac:dyDescent="0.15">
      <c r="B247" s="8" t="s">
        <v>296</v>
      </c>
      <c r="D247" s="10" t="s">
        <v>297</v>
      </c>
      <c r="E247" s="11" t="s">
        <v>4</v>
      </c>
      <c r="F247" s="12">
        <f>688</f>
        <v>688</v>
      </c>
      <c r="G247" s="12">
        <f>F247*5.2</f>
        <v>3577.6</v>
      </c>
      <c r="H247" s="12">
        <f>3500</f>
        <v>3500</v>
      </c>
      <c r="I247" s="12">
        <f>3500</f>
        <v>3500</v>
      </c>
      <c r="J247" s="12">
        <f>I247+H247+G247</f>
        <v>10577.6</v>
      </c>
      <c r="K247" s="12">
        <v>21900</v>
      </c>
      <c r="L247" s="12">
        <f>K247-J247</f>
        <v>11322.4</v>
      </c>
      <c r="M247" s="12">
        <v>39900</v>
      </c>
    </row>
    <row r="248" spans="2:13" ht="12.75" customHeight="1" x14ac:dyDescent="0.15">
      <c r="C248" s="14" t="s">
        <v>298</v>
      </c>
      <c r="D248" s="10" t="s">
        <v>299</v>
      </c>
      <c r="E248" s="11" t="s">
        <v>4</v>
      </c>
      <c r="F248" s="12">
        <v>858</v>
      </c>
      <c r="G248" s="12">
        <f>F248*5.2</f>
        <v>4461.6000000000004</v>
      </c>
      <c r="H248" s="12">
        <v>4500</v>
      </c>
      <c r="I248" s="12">
        <v>4000</v>
      </c>
      <c r="J248" s="12">
        <f>I248+H248+G248</f>
        <v>12961.6</v>
      </c>
      <c r="K248" s="12">
        <f>25900</f>
        <v>25900</v>
      </c>
      <c r="L248" s="12">
        <f>K248-J248</f>
        <v>12938.4</v>
      </c>
      <c r="M248" s="12">
        <f>49900</f>
        <v>49900</v>
      </c>
    </row>
    <row r="249" spans="2:13" ht="12.75" customHeight="1" x14ac:dyDescent="0.15">
      <c r="D249" s="10" t="s">
        <v>300</v>
      </c>
      <c r="E249" s="11" t="s">
        <v>4</v>
      </c>
      <c r="F249" s="12">
        <f>1088</f>
        <v>1088</v>
      </c>
      <c r="G249" s="12">
        <f>F249*5.2</f>
        <v>5657.6</v>
      </c>
      <c r="H249" s="12">
        <f>6000</f>
        <v>6000</v>
      </c>
      <c r="I249" s="12">
        <v>4000</v>
      </c>
      <c r="J249" s="12">
        <f>I249+H249+G249</f>
        <v>15657.6</v>
      </c>
      <c r="K249" s="12">
        <v>36900</v>
      </c>
      <c r="L249" s="12">
        <f>K249-J249</f>
        <v>21242.400000000001</v>
      </c>
      <c r="M249" s="12">
        <v>59900</v>
      </c>
    </row>
    <row r="250" spans="2:13" ht="12.75" customHeight="1" x14ac:dyDescent="0.15">
      <c r="D250" s="10" t="s">
        <v>301</v>
      </c>
      <c r="E250" s="11" t="s">
        <v>4</v>
      </c>
      <c r="F250" s="12">
        <v>828</v>
      </c>
      <c r="G250" s="12">
        <f>F250*5.2</f>
        <v>4305.6000000000004</v>
      </c>
      <c r="H250" s="12">
        <v>3000</v>
      </c>
      <c r="I250" s="12">
        <f>3500</f>
        <v>3500</v>
      </c>
      <c r="J250" s="12">
        <f>I250+H250+G250</f>
        <v>10805.6</v>
      </c>
      <c r="K250" s="12">
        <f>28900</f>
        <v>28900</v>
      </c>
      <c r="L250" s="12">
        <f>K250-J250</f>
        <v>18094.400000000001</v>
      </c>
      <c r="M250" s="12">
        <v>52900</v>
      </c>
    </row>
    <row r="253" spans="2:13" ht="11" customHeight="1" x14ac:dyDescent="0.15">
      <c r="B253" s="8" t="s">
        <v>302</v>
      </c>
      <c r="D253" s="10" t="s">
        <v>303</v>
      </c>
      <c r="E253" s="11" t="s">
        <v>272</v>
      </c>
      <c r="F253" s="12">
        <f>899</f>
        <v>899</v>
      </c>
      <c r="G253" s="12">
        <f>F253*5.53</f>
        <v>4971.47</v>
      </c>
      <c r="H253" s="12">
        <f>4000</f>
        <v>4000</v>
      </c>
      <c r="I253" s="12">
        <f>3500</f>
        <v>3500</v>
      </c>
      <c r="J253" s="12">
        <f>I253+H253+G253</f>
        <v>12471.470000000001</v>
      </c>
      <c r="K253" s="12">
        <v>24900</v>
      </c>
      <c r="L253" s="12">
        <f>K253-J253</f>
        <v>12428.529999999999</v>
      </c>
      <c r="M253" s="12">
        <f>42900</f>
        <v>42900</v>
      </c>
    </row>
    <row r="257" spans="2:13" ht="12.75" customHeight="1" x14ac:dyDescent="0.15">
      <c r="C257" s="9" t="s">
        <v>304</v>
      </c>
    </row>
    <row r="258" spans="2:13" ht="12.75" customHeight="1" x14ac:dyDescent="0.15">
      <c r="B258" s="8" t="s">
        <v>305</v>
      </c>
      <c r="D258" s="10" t="s">
        <v>306</v>
      </c>
      <c r="E258" s="11" t="s">
        <v>20</v>
      </c>
      <c r="F258" s="12">
        <v>780</v>
      </c>
      <c r="G258" s="12">
        <f>F258*5.53</f>
        <v>4313.4000000000005</v>
      </c>
      <c r="H258" s="12">
        <f>3500</f>
        <v>3500</v>
      </c>
      <c r="I258" s="12">
        <f>3500</f>
        <v>3500</v>
      </c>
      <c r="J258" s="12">
        <f>I258+H258+G258</f>
        <v>11313.400000000001</v>
      </c>
      <c r="K258" s="12">
        <v>21900</v>
      </c>
      <c r="L258" s="12">
        <f>K258-J258</f>
        <v>10586.599999999999</v>
      </c>
      <c r="M258" s="12">
        <f>42900</f>
        <v>42900</v>
      </c>
    </row>
    <row r="259" spans="2:13" ht="12.75" customHeight="1" x14ac:dyDescent="0.15">
      <c r="D259" s="10" t="s">
        <v>307</v>
      </c>
      <c r="E259" s="8" t="s">
        <v>20</v>
      </c>
      <c r="F259" s="12">
        <v>1080</v>
      </c>
      <c r="G259" s="12">
        <f>F259*5.53</f>
        <v>5972.4000000000005</v>
      </c>
      <c r="H259" s="12">
        <f>3500</f>
        <v>3500</v>
      </c>
      <c r="I259" s="12">
        <f>3500</f>
        <v>3500</v>
      </c>
      <c r="J259" s="12">
        <f>I259+H259+G259</f>
        <v>12972.400000000001</v>
      </c>
      <c r="K259" s="12">
        <f>28900</f>
        <v>28900</v>
      </c>
      <c r="L259" s="12">
        <f>K259-J259</f>
        <v>15927.599999999999</v>
      </c>
      <c r="M259" s="12">
        <v>58900</v>
      </c>
    </row>
    <row r="260" spans="2:13" ht="12.75" customHeight="1" x14ac:dyDescent="0.15">
      <c r="D260" s="10" t="s">
        <v>308</v>
      </c>
      <c r="E260" s="8" t="s">
        <v>20</v>
      </c>
      <c r="F260" s="12">
        <v>1580</v>
      </c>
      <c r="G260" s="12">
        <f>F260*5.53</f>
        <v>8737.4</v>
      </c>
      <c r="H260" s="12">
        <v>4000</v>
      </c>
      <c r="I260" s="12">
        <v>4000</v>
      </c>
      <c r="J260" s="12">
        <f>I260+H260+G260</f>
        <v>16737.400000000001</v>
      </c>
      <c r="K260" s="12">
        <v>36900</v>
      </c>
      <c r="L260" s="12">
        <f>K260-J260</f>
        <v>20162.599999999999</v>
      </c>
      <c r="M260" s="12">
        <v>76900</v>
      </c>
    </row>
    <row r="261" spans="2:13" ht="12.75" customHeight="1" x14ac:dyDescent="0.15">
      <c r="D261" s="10" t="s">
        <v>309</v>
      </c>
      <c r="E261" s="8" t="s">
        <v>20</v>
      </c>
      <c r="F261" s="12">
        <v>1180</v>
      </c>
      <c r="G261" s="12">
        <f>F261*5.53</f>
        <v>6525.4000000000005</v>
      </c>
      <c r="H261" s="12">
        <f>4000</f>
        <v>4000</v>
      </c>
      <c r="I261" s="12">
        <v>3500</v>
      </c>
      <c r="J261" s="12">
        <f>I261+H261+G261</f>
        <v>14025.400000000001</v>
      </c>
      <c r="K261" s="12">
        <v>29900</v>
      </c>
      <c r="L261" s="12">
        <f>K261-J261</f>
        <v>15874.599999999999</v>
      </c>
      <c r="M261" s="12">
        <v>65900</v>
      </c>
    </row>
    <row r="262" spans="2:13" ht="12.75" customHeight="1" x14ac:dyDescent="0.15">
      <c r="E262" s="21"/>
      <c r="K262" s="7"/>
    </row>
    <row r="263" spans="2:13" ht="12.75" customHeight="1" x14ac:dyDescent="0.15">
      <c r="B263" s="8" t="s">
        <v>310</v>
      </c>
      <c r="C263" s="14" t="s">
        <v>311</v>
      </c>
      <c r="D263" s="10" t="s">
        <v>312</v>
      </c>
      <c r="E263" s="11" t="s">
        <v>20</v>
      </c>
      <c r="F263" s="12">
        <f>598</f>
        <v>598</v>
      </c>
      <c r="G263" s="12">
        <f>F263*5.53</f>
        <v>3306.94</v>
      </c>
      <c r="H263" s="12">
        <f>3500</f>
        <v>3500</v>
      </c>
      <c r="I263" s="12">
        <v>2500</v>
      </c>
      <c r="J263" s="12">
        <f>I263+H263+G263</f>
        <v>9306.94</v>
      </c>
      <c r="K263" s="12">
        <v>19900</v>
      </c>
      <c r="L263" s="12">
        <f>K263-J263</f>
        <v>10593.06</v>
      </c>
      <c r="M263" s="12">
        <v>35900</v>
      </c>
    </row>
    <row r="264" spans="2:13" ht="12.75" customHeight="1" x14ac:dyDescent="0.15">
      <c r="C264" s="7"/>
      <c r="D264" s="10" t="s">
        <v>313</v>
      </c>
      <c r="E264" s="11" t="s">
        <v>20</v>
      </c>
      <c r="F264" s="12">
        <f>698</f>
        <v>698</v>
      </c>
      <c r="G264" s="12">
        <f>F264*5.53</f>
        <v>3859.94</v>
      </c>
      <c r="H264" s="12">
        <f>4000</f>
        <v>4000</v>
      </c>
      <c r="I264" s="12">
        <v>3000</v>
      </c>
      <c r="J264" s="12">
        <f>I264+H264+G264</f>
        <v>10859.94</v>
      </c>
      <c r="K264" s="12">
        <v>23900</v>
      </c>
      <c r="L264" s="12">
        <f>K264-J264</f>
        <v>13040.06</v>
      </c>
      <c r="M264" s="12">
        <v>45900</v>
      </c>
    </row>
    <row r="265" spans="2:13" ht="12.75" customHeight="1" x14ac:dyDescent="0.15">
      <c r="C265" s="7"/>
    </row>
    <row r="266" spans="2:13" ht="12.75" customHeight="1" x14ac:dyDescent="0.15">
      <c r="C266" s="7"/>
    </row>
    <row r="267" spans="2:13" ht="12.75" customHeight="1" x14ac:dyDescent="0.15">
      <c r="C267" s="7"/>
    </row>
    <row r="268" spans="2:13" s="35" customFormat="1" ht="12.75" customHeight="1" x14ac:dyDescent="0.15">
      <c r="B268" s="8" t="s">
        <v>314</v>
      </c>
      <c r="C268" s="14" t="s">
        <v>315</v>
      </c>
      <c r="D268" s="10" t="s">
        <v>316</v>
      </c>
      <c r="E268" s="37" t="s">
        <v>272</v>
      </c>
      <c r="F268" s="12">
        <f>515</f>
        <v>515</v>
      </c>
      <c r="G268" s="38">
        <f>F268*5.15</f>
        <v>2652.25</v>
      </c>
      <c r="H268" s="38">
        <f>4000</f>
        <v>4000</v>
      </c>
      <c r="I268" s="38">
        <f>3000</f>
        <v>3000</v>
      </c>
      <c r="J268" s="38">
        <f>I268+H268+G268</f>
        <v>9652.25</v>
      </c>
      <c r="K268" s="38">
        <v>21900</v>
      </c>
      <c r="L268" s="38">
        <f>K268-J268</f>
        <v>12247.75</v>
      </c>
      <c r="M268" s="38">
        <v>39900</v>
      </c>
    </row>
    <row r="269" spans="2:13" s="35" customFormat="1" ht="12.75" customHeight="1" x14ac:dyDescent="0.15">
      <c r="B269" s="21"/>
      <c r="C269" s="14"/>
      <c r="D269" s="10" t="s">
        <v>317</v>
      </c>
      <c r="E269" s="37" t="s">
        <v>272</v>
      </c>
      <c r="F269" s="12">
        <f>625</f>
        <v>625</v>
      </c>
      <c r="G269" s="38">
        <f>F269*5.15</f>
        <v>3218.75</v>
      </c>
      <c r="H269" s="38">
        <f>4000</f>
        <v>4000</v>
      </c>
      <c r="I269" s="38">
        <f>3000</f>
        <v>3000</v>
      </c>
      <c r="J269" s="38">
        <f>I269+H269+G269</f>
        <v>10218.75</v>
      </c>
      <c r="K269" s="38">
        <v>26900</v>
      </c>
      <c r="L269" s="38">
        <f>K269-J269</f>
        <v>16681.25</v>
      </c>
      <c r="M269" s="38">
        <v>59900</v>
      </c>
    </row>
    <row r="270" spans="2:13" ht="12.75" customHeight="1" x14ac:dyDescent="0.15">
      <c r="D270" s="10" t="s">
        <v>318</v>
      </c>
      <c r="E270" s="37" t="s">
        <v>272</v>
      </c>
      <c r="F270" s="12">
        <f>420</f>
        <v>420</v>
      </c>
      <c r="G270" s="38">
        <f>F270*5.15</f>
        <v>2163</v>
      </c>
      <c r="H270" s="38">
        <f>4000</f>
        <v>4000</v>
      </c>
      <c r="I270" s="38">
        <f>3000</f>
        <v>3000</v>
      </c>
      <c r="J270" s="38">
        <f>I270+H270+G270</f>
        <v>9163</v>
      </c>
      <c r="K270" s="38">
        <v>19900</v>
      </c>
      <c r="L270" s="38">
        <f>K270-J270</f>
        <v>10737</v>
      </c>
      <c r="M270" s="38">
        <v>42900</v>
      </c>
    </row>
    <row r="273" spans="2:13" ht="12.75" customHeight="1" x14ac:dyDescent="0.15">
      <c r="B273" s="8" t="s">
        <v>319</v>
      </c>
      <c r="C273" s="32" t="s">
        <v>320</v>
      </c>
      <c r="D273" s="10" t="s">
        <v>321</v>
      </c>
      <c r="E273" s="11" t="s">
        <v>20</v>
      </c>
      <c r="F273" s="12">
        <v>1540</v>
      </c>
      <c r="G273" s="38">
        <f>F273*5.2</f>
        <v>8008</v>
      </c>
      <c r="H273" s="38">
        <f>3000</f>
        <v>3000</v>
      </c>
      <c r="I273" s="38">
        <f>3000</f>
        <v>3000</v>
      </c>
      <c r="J273" s="38">
        <f>H273+G273</f>
        <v>11008</v>
      </c>
      <c r="K273" s="38">
        <v>28900</v>
      </c>
      <c r="L273" s="38">
        <f>K273-J273</f>
        <v>17892</v>
      </c>
      <c r="M273" s="12">
        <f>55900</f>
        <v>55900</v>
      </c>
    </row>
    <row r="274" spans="2:13" ht="12.75" customHeight="1" x14ac:dyDescent="0.15">
      <c r="C274" s="32" t="s">
        <v>322</v>
      </c>
      <c r="D274" s="10" t="s">
        <v>323</v>
      </c>
      <c r="E274" s="11" t="s">
        <v>20</v>
      </c>
      <c r="F274" s="12">
        <v>1600</v>
      </c>
      <c r="G274" s="38">
        <f>F274*5.2</f>
        <v>8320</v>
      </c>
      <c r="H274" s="38">
        <f>4000</f>
        <v>4000</v>
      </c>
      <c r="I274" s="38">
        <f>3000</f>
        <v>3000</v>
      </c>
      <c r="J274" s="38">
        <f>H274+G274</f>
        <v>12320</v>
      </c>
      <c r="K274" s="38">
        <f>28900</f>
        <v>28900</v>
      </c>
      <c r="L274" s="38">
        <f>K274-J274</f>
        <v>16580</v>
      </c>
      <c r="M274" s="12">
        <f>55900</f>
        <v>55900</v>
      </c>
    </row>
    <row r="275" spans="2:13" ht="12.75" customHeight="1" x14ac:dyDescent="0.15">
      <c r="D275" s="10" t="s">
        <v>324</v>
      </c>
      <c r="E275" s="11" t="s">
        <v>20</v>
      </c>
      <c r="F275" s="12">
        <v>1500</v>
      </c>
      <c r="G275" s="38">
        <f>F275*5.2</f>
        <v>7800</v>
      </c>
      <c r="H275" s="38">
        <f>2000</f>
        <v>2000</v>
      </c>
      <c r="I275" s="38">
        <f>3000</f>
        <v>3000</v>
      </c>
      <c r="J275" s="38">
        <f>H275+G275</f>
        <v>9800</v>
      </c>
      <c r="K275" s="38">
        <v>24900</v>
      </c>
      <c r="L275" s="38">
        <f>K275-J275</f>
        <v>15100</v>
      </c>
      <c r="M275" s="12">
        <v>49900</v>
      </c>
    </row>
    <row r="278" spans="2:13" ht="12.75" customHeight="1" x14ac:dyDescent="0.15">
      <c r="B278" s="36" t="s">
        <v>325</v>
      </c>
      <c r="C278" s="14" t="s">
        <v>326</v>
      </c>
      <c r="D278" s="10" t="s">
        <v>327</v>
      </c>
      <c r="E278" s="11" t="s">
        <v>4</v>
      </c>
      <c r="F278" s="12">
        <v>668</v>
      </c>
      <c r="G278" s="38">
        <f t="shared" ref="G278:G283" si="5">F278*5.2</f>
        <v>3473.6</v>
      </c>
      <c r="H278" s="38">
        <f>2000</f>
        <v>2000</v>
      </c>
      <c r="I278" s="38">
        <v>2500</v>
      </c>
      <c r="J278" s="38">
        <f t="shared" ref="J278:J283" si="6">H278+G278</f>
        <v>5473.6</v>
      </c>
      <c r="K278" s="38">
        <v>16900</v>
      </c>
      <c r="L278" s="38">
        <f t="shared" ref="L278:L283" si="7">K278-J278</f>
        <v>11426.4</v>
      </c>
      <c r="M278" s="12">
        <v>35900</v>
      </c>
    </row>
    <row r="279" spans="2:13" ht="12.75" customHeight="1" x14ac:dyDescent="0.15">
      <c r="B279" s="16" t="s">
        <v>328</v>
      </c>
      <c r="C279" s="14" t="s">
        <v>329</v>
      </c>
      <c r="D279" s="10" t="s">
        <v>330</v>
      </c>
      <c r="E279" s="11" t="s">
        <v>4</v>
      </c>
      <c r="F279" s="12">
        <v>798</v>
      </c>
      <c r="G279" s="38">
        <f t="shared" si="5"/>
        <v>4149.6000000000004</v>
      </c>
      <c r="H279" s="38">
        <f>2000</f>
        <v>2000</v>
      </c>
      <c r="I279" s="38">
        <v>2500</v>
      </c>
      <c r="J279" s="38">
        <f t="shared" si="6"/>
        <v>6149.6</v>
      </c>
      <c r="K279" s="38">
        <v>18900</v>
      </c>
      <c r="L279" s="38">
        <f t="shared" si="7"/>
        <v>12750.4</v>
      </c>
      <c r="M279" s="12">
        <v>42900</v>
      </c>
    </row>
    <row r="280" spans="2:13" ht="12.75" customHeight="1" x14ac:dyDescent="0.15">
      <c r="B280" s="19" t="s">
        <v>331</v>
      </c>
      <c r="D280" s="10" t="s">
        <v>332</v>
      </c>
      <c r="E280" s="11" t="s">
        <v>4</v>
      </c>
      <c r="F280" s="12">
        <v>1120</v>
      </c>
      <c r="G280" s="38">
        <f t="shared" si="5"/>
        <v>5824</v>
      </c>
      <c r="H280" s="38">
        <v>3000</v>
      </c>
      <c r="I280" s="38">
        <f>3000</f>
        <v>3000</v>
      </c>
      <c r="J280" s="38">
        <f t="shared" si="6"/>
        <v>8824</v>
      </c>
      <c r="K280" s="38">
        <v>24900</v>
      </c>
      <c r="L280" s="38">
        <f t="shared" si="7"/>
        <v>16076</v>
      </c>
      <c r="M280" s="12">
        <v>65900</v>
      </c>
    </row>
    <row r="281" spans="2:13" ht="12.75" customHeight="1" x14ac:dyDescent="0.15">
      <c r="D281" s="10" t="s">
        <v>333</v>
      </c>
      <c r="E281" s="11" t="s">
        <v>4</v>
      </c>
      <c r="F281" s="12">
        <v>1608</v>
      </c>
      <c r="G281" s="38">
        <f t="shared" si="5"/>
        <v>8361.6</v>
      </c>
      <c r="H281" s="38">
        <v>3500</v>
      </c>
      <c r="I281" s="38">
        <f>3500</f>
        <v>3500</v>
      </c>
      <c r="J281" s="38">
        <f t="shared" si="6"/>
        <v>11861.6</v>
      </c>
      <c r="K281" s="38">
        <v>35900</v>
      </c>
      <c r="L281" s="38">
        <f t="shared" si="7"/>
        <v>24038.400000000001</v>
      </c>
      <c r="M281" s="12">
        <v>85900</v>
      </c>
    </row>
    <row r="282" spans="2:13" ht="12.75" customHeight="1" x14ac:dyDescent="0.15">
      <c r="D282" s="10" t="s">
        <v>334</v>
      </c>
      <c r="E282" s="11" t="s">
        <v>4</v>
      </c>
      <c r="F282" s="12">
        <v>720</v>
      </c>
      <c r="G282" s="38">
        <f t="shared" si="5"/>
        <v>3744</v>
      </c>
      <c r="H282" s="38">
        <v>3000</v>
      </c>
      <c r="I282" s="38">
        <f>3000</f>
        <v>3000</v>
      </c>
      <c r="J282" s="38">
        <f t="shared" si="6"/>
        <v>6744</v>
      </c>
      <c r="K282" s="38">
        <v>22900</v>
      </c>
      <c r="L282" s="38">
        <f t="shared" si="7"/>
        <v>16156</v>
      </c>
      <c r="M282" s="12">
        <v>49900</v>
      </c>
    </row>
    <row r="283" spans="2:13" ht="12.75" customHeight="1" x14ac:dyDescent="0.15">
      <c r="C283" s="14" t="s">
        <v>335</v>
      </c>
      <c r="D283" s="10" t="s">
        <v>336</v>
      </c>
      <c r="E283" s="11" t="s">
        <v>4</v>
      </c>
      <c r="F283" s="12">
        <v>1130</v>
      </c>
      <c r="G283" s="38">
        <f t="shared" si="5"/>
        <v>5876</v>
      </c>
      <c r="H283" s="38">
        <v>3000</v>
      </c>
      <c r="I283" s="38">
        <f>3000</f>
        <v>3000</v>
      </c>
      <c r="J283" s="38">
        <f t="shared" si="6"/>
        <v>8876</v>
      </c>
      <c r="K283" s="38">
        <f>28900</f>
        <v>28900</v>
      </c>
      <c r="L283" s="38">
        <f t="shared" si="7"/>
        <v>20024</v>
      </c>
      <c r="M283" s="12">
        <v>65900</v>
      </c>
    </row>
    <row r="285" spans="2:13" ht="12.75" customHeight="1" x14ac:dyDescent="0.15">
      <c r="B285" s="36" t="s">
        <v>337</v>
      </c>
      <c r="D285" s="10" t="s">
        <v>338</v>
      </c>
      <c r="E285" s="11" t="s">
        <v>20</v>
      </c>
      <c r="F285" s="12">
        <f>928</f>
        <v>928</v>
      </c>
      <c r="G285" s="38">
        <f t="shared" ref="G285:G291" si="8">F285*5.2</f>
        <v>4825.6000000000004</v>
      </c>
      <c r="H285" s="38">
        <v>3000</v>
      </c>
      <c r="I285" s="38">
        <f>2500</f>
        <v>2500</v>
      </c>
      <c r="J285" s="38">
        <f t="shared" ref="J285:J291" si="9">H285+G285</f>
        <v>7825.6</v>
      </c>
      <c r="K285" s="38">
        <v>18500</v>
      </c>
      <c r="L285" s="38">
        <f t="shared" ref="L285:L291" si="10">K285-J285</f>
        <v>10674.4</v>
      </c>
      <c r="M285" s="12">
        <v>38900</v>
      </c>
    </row>
    <row r="286" spans="2:13" ht="12.75" customHeight="1" x14ac:dyDescent="0.15">
      <c r="B286" s="19" t="s">
        <v>339</v>
      </c>
      <c r="D286" s="10" t="s">
        <v>340</v>
      </c>
      <c r="E286" s="11" t="s">
        <v>20</v>
      </c>
      <c r="F286" s="12">
        <v>1280</v>
      </c>
      <c r="G286" s="38">
        <f t="shared" si="8"/>
        <v>6656</v>
      </c>
      <c r="H286" s="38">
        <v>3000</v>
      </c>
      <c r="I286" s="38">
        <f>3000</f>
        <v>3000</v>
      </c>
      <c r="J286" s="38">
        <f t="shared" si="9"/>
        <v>9656</v>
      </c>
      <c r="K286" s="38">
        <v>24900</v>
      </c>
      <c r="L286" s="38">
        <f t="shared" si="10"/>
        <v>15244</v>
      </c>
      <c r="M286" s="12">
        <v>45900</v>
      </c>
    </row>
    <row r="287" spans="2:13" ht="12.75" customHeight="1" x14ac:dyDescent="0.15">
      <c r="D287" s="10" t="s">
        <v>321</v>
      </c>
      <c r="E287" s="11" t="s">
        <v>20</v>
      </c>
      <c r="F287" s="12">
        <v>1920</v>
      </c>
      <c r="G287" s="38">
        <f t="shared" si="8"/>
        <v>9984</v>
      </c>
      <c r="H287" s="38">
        <f>4000</f>
        <v>4000</v>
      </c>
      <c r="I287" s="38">
        <v>3500</v>
      </c>
      <c r="J287" s="38">
        <f t="shared" si="9"/>
        <v>13984</v>
      </c>
      <c r="K287" s="38">
        <f>39900</f>
        <v>39900</v>
      </c>
      <c r="L287" s="38">
        <f t="shared" si="10"/>
        <v>25916</v>
      </c>
      <c r="M287" s="12">
        <v>65900</v>
      </c>
    </row>
    <row r="288" spans="2:13" ht="12.75" customHeight="1" x14ac:dyDescent="0.15">
      <c r="D288" s="10" t="s">
        <v>341</v>
      </c>
      <c r="E288" s="11" t="s">
        <v>20</v>
      </c>
      <c r="F288" s="12">
        <v>2558</v>
      </c>
      <c r="G288" s="38">
        <f t="shared" si="8"/>
        <v>13301.6</v>
      </c>
      <c r="H288" s="38">
        <v>6000</v>
      </c>
      <c r="I288" s="38">
        <v>4000</v>
      </c>
      <c r="J288" s="38">
        <f t="shared" si="9"/>
        <v>19301.599999999999</v>
      </c>
      <c r="K288" s="38">
        <v>45900</v>
      </c>
      <c r="L288" s="38">
        <f t="shared" si="10"/>
        <v>26598.400000000001</v>
      </c>
      <c r="M288" s="12">
        <v>85900</v>
      </c>
    </row>
    <row r="289" spans="2:13" ht="12.75" customHeight="1" x14ac:dyDescent="0.15">
      <c r="D289" s="10" t="s">
        <v>342</v>
      </c>
      <c r="E289" s="11" t="s">
        <v>20</v>
      </c>
      <c r="F289" s="12">
        <v>1470</v>
      </c>
      <c r="G289" s="38">
        <f t="shared" si="8"/>
        <v>7644</v>
      </c>
      <c r="H289" s="38">
        <v>5000</v>
      </c>
      <c r="I289" s="38">
        <v>4000</v>
      </c>
      <c r="J289" s="38">
        <f t="shared" si="9"/>
        <v>12644</v>
      </c>
      <c r="K289" s="38">
        <f>28900</f>
        <v>28900</v>
      </c>
      <c r="L289" s="38">
        <f t="shared" si="10"/>
        <v>16256</v>
      </c>
      <c r="M289" s="12">
        <v>65900</v>
      </c>
    </row>
    <row r="290" spans="2:13" ht="12.75" customHeight="1" x14ac:dyDescent="0.15">
      <c r="C290" s="14" t="s">
        <v>343</v>
      </c>
      <c r="D290" s="10" t="s">
        <v>344</v>
      </c>
      <c r="E290" s="11" t="s">
        <v>20</v>
      </c>
      <c r="F290" s="12">
        <v>2580</v>
      </c>
      <c r="G290" s="38">
        <f t="shared" si="8"/>
        <v>13416</v>
      </c>
      <c r="H290" s="38">
        <f>5000</f>
        <v>5000</v>
      </c>
      <c r="I290" s="38">
        <v>4000</v>
      </c>
      <c r="J290" s="38">
        <f t="shared" si="9"/>
        <v>18416</v>
      </c>
      <c r="K290" s="38">
        <v>36900</v>
      </c>
      <c r="L290" s="38">
        <f t="shared" si="10"/>
        <v>18484</v>
      </c>
      <c r="M290" s="12">
        <v>89900</v>
      </c>
    </row>
    <row r="291" spans="2:13" ht="12.75" customHeight="1" x14ac:dyDescent="0.15">
      <c r="D291" s="10" t="s">
        <v>345</v>
      </c>
      <c r="E291" s="11" t="s">
        <v>20</v>
      </c>
      <c r="F291" s="12">
        <v>352</v>
      </c>
      <c r="G291" s="38">
        <f t="shared" si="8"/>
        <v>1830.4</v>
      </c>
      <c r="H291" s="38">
        <v>1000</v>
      </c>
      <c r="I291" s="38">
        <v>500</v>
      </c>
      <c r="J291" s="38">
        <f t="shared" si="9"/>
        <v>2830.4</v>
      </c>
      <c r="K291" s="38">
        <v>4200</v>
      </c>
      <c r="L291" s="38">
        <f t="shared" si="10"/>
        <v>1369.6</v>
      </c>
      <c r="M291" s="12">
        <v>11900</v>
      </c>
    </row>
    <row r="293" spans="2:13" ht="12.75" customHeight="1" x14ac:dyDescent="0.15">
      <c r="B293" s="8" t="s">
        <v>346</v>
      </c>
      <c r="D293" s="10" t="s">
        <v>347</v>
      </c>
      <c r="E293" s="11" t="s">
        <v>20</v>
      </c>
      <c r="F293" s="12">
        <v>640</v>
      </c>
      <c r="G293" s="38">
        <f>F293*5.2</f>
        <v>3328</v>
      </c>
      <c r="H293" s="38">
        <v>3000</v>
      </c>
      <c r="I293" s="38">
        <f>2500</f>
        <v>2500</v>
      </c>
      <c r="J293" s="38">
        <f>H293+G293</f>
        <v>6328</v>
      </c>
      <c r="K293" s="38">
        <v>18500</v>
      </c>
      <c r="L293" s="38">
        <f>K293-J293</f>
        <v>12172</v>
      </c>
      <c r="M293" s="12">
        <v>38900</v>
      </c>
    </row>
    <row r="294" spans="2:13" ht="12.75" customHeight="1" x14ac:dyDescent="0.15">
      <c r="D294" s="10" t="s">
        <v>348</v>
      </c>
      <c r="E294" s="11" t="s">
        <v>20</v>
      </c>
      <c r="F294" s="12">
        <v>939</v>
      </c>
      <c r="G294" s="38">
        <f>F294*5.2</f>
        <v>4882.8</v>
      </c>
      <c r="H294" s="38">
        <v>3000</v>
      </c>
      <c r="I294" s="38">
        <f>3000</f>
        <v>3000</v>
      </c>
      <c r="J294" s="38">
        <f>H294+G294</f>
        <v>7882.8</v>
      </c>
      <c r="K294" s="38">
        <v>20900</v>
      </c>
      <c r="L294" s="38">
        <f>K294-J294</f>
        <v>13017.2</v>
      </c>
      <c r="M294" s="12">
        <v>45900</v>
      </c>
    </row>
    <row r="295" spans="2:13" ht="12.75" customHeight="1" x14ac:dyDescent="0.15">
      <c r="D295" s="10" t="s">
        <v>321</v>
      </c>
      <c r="E295" s="11" t="s">
        <v>20</v>
      </c>
      <c r="F295" s="12">
        <v>1366</v>
      </c>
      <c r="G295" s="38">
        <f>F295*5.2</f>
        <v>7103.2</v>
      </c>
      <c r="H295" s="38">
        <f>4000</f>
        <v>4000</v>
      </c>
      <c r="I295" s="38">
        <v>3500</v>
      </c>
      <c r="J295" s="38">
        <f>H295+G295</f>
        <v>11103.2</v>
      </c>
      <c r="K295" s="38">
        <f>28900</f>
        <v>28900</v>
      </c>
      <c r="L295" s="38">
        <f>K295-J295</f>
        <v>17796.8</v>
      </c>
      <c r="M295" s="12">
        <v>65900</v>
      </c>
    </row>
    <row r="296" spans="2:13" ht="12.75" customHeight="1" x14ac:dyDescent="0.15">
      <c r="D296" s="10" t="s">
        <v>349</v>
      </c>
      <c r="E296" s="11" t="s">
        <v>20</v>
      </c>
      <c r="F296" s="12">
        <v>779</v>
      </c>
      <c r="G296" s="38">
        <f>F296*5.2</f>
        <v>4050.8</v>
      </c>
      <c r="H296" s="38">
        <v>5000</v>
      </c>
      <c r="I296" s="38">
        <v>4000</v>
      </c>
      <c r="J296" s="38">
        <f>H296+G296</f>
        <v>9050.7999999999993</v>
      </c>
      <c r="K296" s="38">
        <v>26900</v>
      </c>
      <c r="L296" s="38">
        <f>K296-J296</f>
        <v>17849.2</v>
      </c>
      <c r="M296" s="12">
        <v>65900</v>
      </c>
    </row>
    <row r="297" spans="2:13" ht="12.75" customHeight="1" x14ac:dyDescent="0.15">
      <c r="D297" s="10" t="s">
        <v>350</v>
      </c>
      <c r="E297" s="11" t="s">
        <v>20</v>
      </c>
      <c r="F297" s="12">
        <v>2580</v>
      </c>
      <c r="G297" s="38">
        <f>F297*5.2</f>
        <v>13416</v>
      </c>
      <c r="H297" s="38">
        <f>5000</f>
        <v>5000</v>
      </c>
      <c r="I297" s="38">
        <v>4000</v>
      </c>
      <c r="J297" s="38">
        <f>H297+G297</f>
        <v>18416</v>
      </c>
      <c r="K297" s="38">
        <v>38900</v>
      </c>
      <c r="L297" s="38">
        <f>K297-J297</f>
        <v>20484</v>
      </c>
      <c r="M297" s="12">
        <v>89900</v>
      </c>
    </row>
    <row r="299" spans="2:13" ht="12.75" customHeight="1" x14ac:dyDescent="0.15">
      <c r="B299" s="8" t="s">
        <v>351</v>
      </c>
      <c r="C299" s="14" t="s">
        <v>352</v>
      </c>
      <c r="D299" s="10" t="s">
        <v>353</v>
      </c>
      <c r="E299" s="11" t="s">
        <v>4</v>
      </c>
      <c r="F299" s="12">
        <v>478</v>
      </c>
      <c r="G299" s="38">
        <f>F299*5.2</f>
        <v>2485.6</v>
      </c>
      <c r="H299" s="38">
        <v>2000</v>
      </c>
      <c r="I299" s="38">
        <v>2500</v>
      </c>
      <c r="J299" s="38">
        <f>H299+G299</f>
        <v>4485.6000000000004</v>
      </c>
      <c r="K299" s="38">
        <v>13900</v>
      </c>
      <c r="L299" s="38">
        <f>K299-J299</f>
        <v>9414.4</v>
      </c>
      <c r="M299" s="12">
        <v>26900</v>
      </c>
    </row>
    <row r="300" spans="2:13" ht="12.75" customHeight="1" x14ac:dyDescent="0.15">
      <c r="D300" s="10" t="s">
        <v>354</v>
      </c>
      <c r="E300" s="11" t="s">
        <v>4</v>
      </c>
      <c r="F300" s="12">
        <v>658</v>
      </c>
      <c r="G300" s="38">
        <f>F300*5.2</f>
        <v>3421.6</v>
      </c>
      <c r="H300" s="38">
        <v>3000</v>
      </c>
      <c r="I300" s="38">
        <v>3000</v>
      </c>
      <c r="J300" s="38">
        <f>H300+G300</f>
        <v>6421.6</v>
      </c>
      <c r="K300" s="38">
        <v>18900</v>
      </c>
      <c r="L300" s="38">
        <f>K300-J300</f>
        <v>12478.4</v>
      </c>
      <c r="M300" s="12">
        <v>35900</v>
      </c>
    </row>
    <row r="301" spans="2:13" ht="12.75" customHeight="1" x14ac:dyDescent="0.15">
      <c r="D301" s="10" t="s">
        <v>355</v>
      </c>
      <c r="E301" s="11" t="s">
        <v>4</v>
      </c>
      <c r="F301" s="12">
        <f>958</f>
        <v>958</v>
      </c>
      <c r="G301" s="38">
        <f>F301*5.2</f>
        <v>4981.6000000000004</v>
      </c>
      <c r="H301" s="38">
        <v>3500</v>
      </c>
      <c r="I301" s="38">
        <v>3500</v>
      </c>
      <c r="J301" s="38">
        <f>H301+G301</f>
        <v>8481.6</v>
      </c>
      <c r="K301" s="38">
        <v>22900</v>
      </c>
      <c r="L301" s="38">
        <f>K301-J301</f>
        <v>14418.4</v>
      </c>
      <c r="M301" s="12">
        <v>52900</v>
      </c>
    </row>
    <row r="302" spans="2:13" ht="12.75" customHeight="1" x14ac:dyDescent="0.15">
      <c r="D302" s="10" t="s">
        <v>356</v>
      </c>
      <c r="E302" s="11" t="s">
        <v>4</v>
      </c>
      <c r="F302" s="12">
        <v>1158</v>
      </c>
      <c r="G302" s="38">
        <f>F302*5.2</f>
        <v>6021.6</v>
      </c>
      <c r="H302" s="38">
        <v>4000</v>
      </c>
      <c r="I302" s="38">
        <v>4000</v>
      </c>
      <c r="J302" s="38">
        <f>H302+G302</f>
        <v>10021.6</v>
      </c>
      <c r="K302" s="38">
        <f>26900</f>
        <v>26900</v>
      </c>
      <c r="L302" s="38">
        <f>K302-J302</f>
        <v>16878.400000000001</v>
      </c>
      <c r="M302" s="12">
        <v>75900</v>
      </c>
    </row>
    <row r="303" spans="2:13" ht="12.75" customHeight="1" x14ac:dyDescent="0.15">
      <c r="D303" s="10" t="s">
        <v>357</v>
      </c>
      <c r="E303" s="11" t="s">
        <v>4</v>
      </c>
      <c r="F303" s="12">
        <f>1388</f>
        <v>1388</v>
      </c>
      <c r="G303" s="38">
        <f>F303*5.2</f>
        <v>7217.6</v>
      </c>
      <c r="H303" s="38">
        <v>4000</v>
      </c>
      <c r="I303" s="38">
        <v>4000</v>
      </c>
      <c r="J303" s="38">
        <f>H303+G303</f>
        <v>11217.6</v>
      </c>
      <c r="K303" s="38">
        <v>32900</v>
      </c>
      <c r="L303" s="38">
        <f>K303-J303</f>
        <v>21682.400000000001</v>
      </c>
      <c r="M303" s="12">
        <v>95900</v>
      </c>
    </row>
    <row r="304" spans="2:13" ht="12.75" customHeight="1" x14ac:dyDescent="0.15">
      <c r="G304" s="33"/>
      <c r="H304" s="33"/>
      <c r="I304" s="33"/>
      <c r="J304" s="33"/>
      <c r="K304" s="33"/>
      <c r="L304" s="33"/>
    </row>
    <row r="306" spans="2:13" s="35" customFormat="1" ht="12.75" customHeight="1" x14ac:dyDescent="0.15">
      <c r="B306" s="59" t="s">
        <v>358</v>
      </c>
      <c r="C306" s="9" t="s">
        <v>359</v>
      </c>
      <c r="D306" s="10" t="s">
        <v>360</v>
      </c>
      <c r="E306" s="11" t="s">
        <v>4</v>
      </c>
      <c r="F306" s="60">
        <v>238</v>
      </c>
      <c r="G306" s="60">
        <f>F306*5.2</f>
        <v>1237.6000000000001</v>
      </c>
      <c r="H306" s="60">
        <v>1500</v>
      </c>
      <c r="I306" s="60">
        <f>2000</f>
        <v>2000</v>
      </c>
      <c r="J306" s="60">
        <f>H306+G306+I306</f>
        <v>4737.6000000000004</v>
      </c>
      <c r="K306" s="60">
        <v>14900</v>
      </c>
      <c r="L306" s="60">
        <f>K306-J306</f>
        <v>10162.4</v>
      </c>
      <c r="M306" s="60">
        <f>32900</f>
        <v>32900</v>
      </c>
    </row>
    <row r="307" spans="2:13" s="35" customFormat="1" ht="12.75" customHeight="1" x14ac:dyDescent="0.15">
      <c r="B307" s="59" t="s">
        <v>361</v>
      </c>
      <c r="C307" s="61" t="s">
        <v>362</v>
      </c>
      <c r="D307" s="10" t="s">
        <v>363</v>
      </c>
      <c r="E307" s="11" t="s">
        <v>4</v>
      </c>
      <c r="F307" s="60">
        <v>348</v>
      </c>
      <c r="G307" s="60">
        <f>F307*5.2</f>
        <v>1809.6000000000001</v>
      </c>
      <c r="H307" s="60">
        <v>2000</v>
      </c>
      <c r="I307" s="60">
        <f>2500</f>
        <v>2500</v>
      </c>
      <c r="J307" s="60">
        <f>H307+G307+I307</f>
        <v>6309.6</v>
      </c>
      <c r="K307" s="60">
        <v>18900</v>
      </c>
      <c r="L307" s="60">
        <f>K307-J307</f>
        <v>12590.4</v>
      </c>
      <c r="M307" s="60">
        <f>38900</f>
        <v>38900</v>
      </c>
    </row>
    <row r="308" spans="2:13" s="35" customFormat="1" ht="12.75" customHeight="1" x14ac:dyDescent="0.15">
      <c r="B308" s="42" t="s">
        <v>364</v>
      </c>
      <c r="C308" s="62" t="s">
        <v>365</v>
      </c>
      <c r="D308" s="10" t="s">
        <v>366</v>
      </c>
      <c r="E308" s="11" t="s">
        <v>4</v>
      </c>
      <c r="F308" s="60">
        <v>488</v>
      </c>
      <c r="G308" s="60">
        <f>F308*5.2</f>
        <v>2537.6</v>
      </c>
      <c r="H308" s="60">
        <v>3000</v>
      </c>
      <c r="I308" s="60">
        <f>3000</f>
        <v>3000</v>
      </c>
      <c r="J308" s="60">
        <f>H308+G308+I308</f>
        <v>8537.6</v>
      </c>
      <c r="K308" s="60">
        <v>22900</v>
      </c>
      <c r="L308" s="60">
        <f>K308-J308</f>
        <v>14362.4</v>
      </c>
      <c r="M308" s="60">
        <v>49900</v>
      </c>
    </row>
    <row r="309" spans="2:13" s="35" customFormat="1" ht="12.75" customHeight="1" x14ac:dyDescent="0.15">
      <c r="B309" s="21"/>
      <c r="C309" s="14"/>
      <c r="D309" s="22" t="s">
        <v>367</v>
      </c>
      <c r="E309" s="23"/>
      <c r="F309" s="24"/>
      <c r="G309" s="24"/>
      <c r="H309" s="24"/>
      <c r="I309" s="24"/>
      <c r="J309" s="24"/>
      <c r="K309" s="24"/>
      <c r="L309" s="24"/>
      <c r="M309" s="24"/>
    </row>
    <row r="310" spans="2:13" s="35" customFormat="1" ht="12.75" customHeight="1" x14ac:dyDescent="0.15">
      <c r="B310" s="21"/>
      <c r="C310" s="14"/>
      <c r="D310" s="22"/>
      <c r="E310" s="23"/>
      <c r="F310" s="24"/>
      <c r="G310" s="24"/>
      <c r="H310" s="24"/>
      <c r="I310" s="24"/>
      <c r="J310" s="24"/>
      <c r="K310" s="24"/>
      <c r="L310" s="24"/>
      <c r="M310" s="24"/>
    </row>
    <row r="312" spans="2:13" s="35" customFormat="1" ht="12.75" customHeight="1" x14ac:dyDescent="0.15">
      <c r="B312" s="63" t="s">
        <v>368</v>
      </c>
      <c r="C312" s="9"/>
      <c r="D312" s="38" t="s">
        <v>369</v>
      </c>
      <c r="E312" s="11" t="s">
        <v>272</v>
      </c>
      <c r="F312" s="12">
        <v>741</v>
      </c>
      <c r="G312" s="38">
        <f>F312*5.2</f>
        <v>3853.2000000000003</v>
      </c>
      <c r="H312" s="38">
        <f>3000</f>
        <v>3000</v>
      </c>
      <c r="I312" s="38">
        <f>2500</f>
        <v>2500</v>
      </c>
      <c r="J312" s="38">
        <f>I312+H312+G312</f>
        <v>9353.2000000000007</v>
      </c>
      <c r="K312" s="38">
        <v>19900</v>
      </c>
      <c r="L312" s="38">
        <f>K312-J312</f>
        <v>10546.8</v>
      </c>
      <c r="M312" s="38">
        <v>55900</v>
      </c>
    </row>
    <row r="313" spans="2:13" s="35" customFormat="1" ht="12.75" customHeight="1" x14ac:dyDescent="0.15">
      <c r="B313" s="31"/>
      <c r="C313" s="64"/>
      <c r="D313" s="38" t="s">
        <v>370</v>
      </c>
      <c r="E313" s="11"/>
      <c r="F313" s="12"/>
      <c r="G313" s="38"/>
      <c r="H313" s="38"/>
      <c r="I313" s="38"/>
      <c r="J313" s="38"/>
      <c r="K313" s="38">
        <v>24900</v>
      </c>
      <c r="L313" s="38"/>
      <c r="M313" s="38">
        <v>75900</v>
      </c>
    </row>
    <row r="314" spans="2:13" s="35" customFormat="1" ht="12.75" customHeight="1" x14ac:dyDescent="0.15">
      <c r="B314" s="31" t="s">
        <v>371</v>
      </c>
      <c r="C314" s="64"/>
      <c r="D314" s="38" t="s">
        <v>372</v>
      </c>
      <c r="E314" s="11" t="s">
        <v>272</v>
      </c>
      <c r="F314" s="38">
        <v>525</v>
      </c>
      <c r="G314" s="38">
        <f>F314*5.2</f>
        <v>2730</v>
      </c>
      <c r="H314" s="38">
        <f>3000</f>
        <v>3000</v>
      </c>
      <c r="I314" s="38">
        <f>2500</f>
        <v>2500</v>
      </c>
      <c r="J314" s="38">
        <f>I314+H314+G314</f>
        <v>8230</v>
      </c>
      <c r="K314" s="38">
        <v>19900</v>
      </c>
      <c r="L314" s="38">
        <f>K314-J314</f>
        <v>11670</v>
      </c>
      <c r="M314" s="38">
        <v>65900</v>
      </c>
    </row>
    <row r="315" spans="2:13" s="35" customFormat="1" ht="12.75" customHeight="1" x14ac:dyDescent="0.15">
      <c r="B315" s="31"/>
      <c r="C315" s="65"/>
      <c r="D315" s="38" t="s">
        <v>373</v>
      </c>
      <c r="E315" s="11" t="s">
        <v>272</v>
      </c>
      <c r="F315" s="38">
        <v>712</v>
      </c>
      <c r="G315" s="38">
        <f>F315*5.2</f>
        <v>3702.4</v>
      </c>
      <c r="H315" s="38">
        <f>3000</f>
        <v>3000</v>
      </c>
      <c r="I315" s="38">
        <f>3000</f>
        <v>3000</v>
      </c>
      <c r="J315" s="38">
        <f>I315+H315+G315</f>
        <v>9702.4</v>
      </c>
      <c r="K315" s="38">
        <v>23900</v>
      </c>
      <c r="L315" s="38">
        <f>K315-J315</f>
        <v>14197.6</v>
      </c>
      <c r="M315" s="38">
        <v>72900</v>
      </c>
    </row>
    <row r="316" spans="2:13" s="35" customFormat="1" ht="12.75" customHeight="1" x14ac:dyDescent="0.15">
      <c r="B316" s="31"/>
      <c r="C316" s="65"/>
      <c r="D316" s="38" t="s">
        <v>374</v>
      </c>
      <c r="E316" s="11" t="s">
        <v>272</v>
      </c>
      <c r="F316" s="38">
        <v>1045</v>
      </c>
      <c r="G316" s="38">
        <f>F316*5.2</f>
        <v>5434</v>
      </c>
      <c r="H316" s="38">
        <v>5000</v>
      </c>
      <c r="I316" s="38">
        <f>3500</f>
        <v>3500</v>
      </c>
      <c r="J316" s="38">
        <f>I316+H316+G316</f>
        <v>13934</v>
      </c>
      <c r="K316" s="38">
        <v>29900</v>
      </c>
      <c r="L316" s="38">
        <f>K316-J316</f>
        <v>15966</v>
      </c>
      <c r="M316" s="38">
        <v>79900</v>
      </c>
    </row>
    <row r="317" spans="2:13" s="35" customFormat="1" ht="12.75" customHeight="1" x14ac:dyDescent="0.15">
      <c r="B317" s="31"/>
      <c r="C317" s="65"/>
      <c r="D317" s="38" t="s">
        <v>375</v>
      </c>
      <c r="E317" s="11" t="s">
        <v>272</v>
      </c>
      <c r="F317" s="38">
        <v>1330</v>
      </c>
      <c r="G317" s="38">
        <f>F317*5.2</f>
        <v>6916</v>
      </c>
      <c r="H317" s="38">
        <v>6000</v>
      </c>
      <c r="I317" s="38">
        <f>4000</f>
        <v>4000</v>
      </c>
      <c r="J317" s="38">
        <f>I317+H317+G317</f>
        <v>16916</v>
      </c>
      <c r="K317" s="38">
        <v>39900</v>
      </c>
      <c r="L317" s="38">
        <f>K317-J317</f>
        <v>22984</v>
      </c>
      <c r="M317" s="38">
        <v>86900</v>
      </c>
    </row>
    <row r="320" spans="2:13" ht="12.75" customHeight="1" x14ac:dyDescent="0.15">
      <c r="B320" s="8" t="s">
        <v>376</v>
      </c>
      <c r="C320" s="32" t="s">
        <v>377</v>
      </c>
      <c r="D320" s="38" t="s">
        <v>369</v>
      </c>
      <c r="E320" s="11" t="s">
        <v>272</v>
      </c>
      <c r="F320" s="12">
        <v>570</v>
      </c>
      <c r="G320" s="38">
        <f>F320*5.2</f>
        <v>2964</v>
      </c>
      <c r="H320" s="38">
        <f>3000</f>
        <v>3000</v>
      </c>
      <c r="I320" s="38">
        <f>2500</f>
        <v>2500</v>
      </c>
      <c r="J320" s="38">
        <f>I320+H320+G320</f>
        <v>8464</v>
      </c>
      <c r="K320" s="38">
        <v>19900</v>
      </c>
      <c r="L320" s="38">
        <f>K320-J320</f>
        <v>11436</v>
      </c>
      <c r="M320" s="38">
        <v>55900</v>
      </c>
    </row>
    <row r="321" spans="2:13" ht="12.75" customHeight="1" x14ac:dyDescent="0.15">
      <c r="B321" s="21" t="s">
        <v>378</v>
      </c>
      <c r="C321" s="32"/>
      <c r="D321" s="38" t="s">
        <v>372</v>
      </c>
      <c r="E321" s="11" t="s">
        <v>272</v>
      </c>
      <c r="F321" s="12">
        <f>494</f>
        <v>494</v>
      </c>
      <c r="G321" s="38">
        <f>F321*5.2</f>
        <v>2568.8000000000002</v>
      </c>
      <c r="H321" s="38">
        <f>3000</f>
        <v>3000</v>
      </c>
      <c r="I321" s="38">
        <f>2500</f>
        <v>2500</v>
      </c>
      <c r="J321" s="38">
        <f>I321+H321+G321</f>
        <v>8068.8</v>
      </c>
      <c r="K321" s="38">
        <v>19900</v>
      </c>
      <c r="L321" s="38">
        <f>K321-J321</f>
        <v>11831.2</v>
      </c>
      <c r="M321" s="38">
        <v>65900</v>
      </c>
    </row>
    <row r="322" spans="2:13" ht="12.75" customHeight="1" x14ac:dyDescent="0.15">
      <c r="C322" s="66"/>
      <c r="D322" s="38" t="s">
        <v>373</v>
      </c>
      <c r="E322" s="11" t="s">
        <v>272</v>
      </c>
      <c r="F322" s="12">
        <v>617</v>
      </c>
      <c r="G322" s="38">
        <f>F322*5.2</f>
        <v>3208.4</v>
      </c>
      <c r="H322" s="38">
        <f>3000</f>
        <v>3000</v>
      </c>
      <c r="I322" s="38">
        <f>3000</f>
        <v>3000</v>
      </c>
      <c r="J322" s="38">
        <f>I322+H322+G322</f>
        <v>9208.4</v>
      </c>
      <c r="K322" s="38">
        <v>23900</v>
      </c>
      <c r="L322" s="38">
        <f>K322-J322</f>
        <v>14691.6</v>
      </c>
      <c r="M322" s="38">
        <v>72900</v>
      </c>
    </row>
    <row r="323" spans="2:13" ht="12.75" customHeight="1" x14ac:dyDescent="0.15">
      <c r="C323" s="32"/>
      <c r="D323" s="38" t="s">
        <v>374</v>
      </c>
      <c r="E323" s="11" t="s">
        <v>272</v>
      </c>
      <c r="F323" s="12">
        <v>855</v>
      </c>
      <c r="G323" s="38">
        <f>F323*5.2</f>
        <v>4446</v>
      </c>
      <c r="H323" s="38">
        <v>5000</v>
      </c>
      <c r="I323" s="38">
        <f>3500</f>
        <v>3500</v>
      </c>
      <c r="J323" s="38">
        <f>I323+H323+G323</f>
        <v>12946</v>
      </c>
      <c r="K323" s="38">
        <v>29900</v>
      </c>
      <c r="L323" s="38">
        <f>K323-J323</f>
        <v>16954</v>
      </c>
      <c r="M323" s="38">
        <v>79900</v>
      </c>
    </row>
    <row r="324" spans="2:13" ht="12.75" customHeight="1" x14ac:dyDescent="0.15">
      <c r="C324" s="32"/>
      <c r="D324" s="38" t="s">
        <v>379</v>
      </c>
      <c r="E324" s="11" t="s">
        <v>272</v>
      </c>
      <c r="F324" s="12">
        <v>1330</v>
      </c>
      <c r="G324" s="38">
        <f>F324*5.2</f>
        <v>6916</v>
      </c>
      <c r="H324" s="38">
        <v>6000</v>
      </c>
      <c r="I324" s="38">
        <f>4000</f>
        <v>4000</v>
      </c>
      <c r="J324" s="38">
        <f>I324+H324+G324</f>
        <v>16916</v>
      </c>
      <c r="K324" s="38">
        <f>34900</f>
        <v>34900</v>
      </c>
      <c r="L324" s="38">
        <f>K324-J324</f>
        <v>17984</v>
      </c>
      <c r="M324" s="38">
        <v>86900</v>
      </c>
    </row>
    <row r="325" spans="2:13" ht="12.75" customHeight="1" x14ac:dyDescent="0.15">
      <c r="D325" s="33"/>
      <c r="G325" s="33"/>
      <c r="H325" s="33"/>
      <c r="I325" s="33"/>
      <c r="J325" s="33"/>
      <c r="K325" s="33"/>
      <c r="L325" s="33"/>
      <c r="M325" s="33"/>
    </row>
    <row r="327" spans="2:13" ht="12.75" customHeight="1" x14ac:dyDescent="0.15">
      <c r="B327" s="8" t="s">
        <v>380</v>
      </c>
      <c r="C327" s="14" t="s">
        <v>381</v>
      </c>
      <c r="D327" s="38" t="s">
        <v>382</v>
      </c>
      <c r="E327" s="11" t="s">
        <v>272</v>
      </c>
      <c r="F327" s="12">
        <v>530</v>
      </c>
      <c r="G327" s="38">
        <f>F327*5.2</f>
        <v>2756</v>
      </c>
      <c r="H327" s="38">
        <f>3000</f>
        <v>3000</v>
      </c>
      <c r="I327" s="38">
        <f>2500</f>
        <v>2500</v>
      </c>
      <c r="J327" s="38">
        <f>I327+H327+G327</f>
        <v>8256</v>
      </c>
      <c r="K327" s="38">
        <v>19900</v>
      </c>
      <c r="L327" s="38">
        <f>K327-J327</f>
        <v>11644</v>
      </c>
      <c r="M327" s="38">
        <v>55900</v>
      </c>
    </row>
    <row r="328" spans="2:13" ht="12.75" customHeight="1" x14ac:dyDescent="0.15">
      <c r="B328" s="21" t="s">
        <v>383</v>
      </c>
      <c r="D328" s="38" t="s">
        <v>372</v>
      </c>
      <c r="E328" s="11" t="s">
        <v>272</v>
      </c>
      <c r="F328" s="12">
        <v>480</v>
      </c>
      <c r="G328" s="38">
        <f>F328*5.2</f>
        <v>2496</v>
      </c>
      <c r="H328" s="38">
        <f>3000</f>
        <v>3000</v>
      </c>
      <c r="I328" s="38">
        <f>2500</f>
        <v>2500</v>
      </c>
      <c r="J328" s="38">
        <f>I328+H328+G328</f>
        <v>7996</v>
      </c>
      <c r="K328" s="38">
        <v>19900</v>
      </c>
      <c r="L328" s="38">
        <f>K328-J328</f>
        <v>11904</v>
      </c>
      <c r="M328" s="38">
        <v>65900</v>
      </c>
    </row>
    <row r="329" spans="2:13" ht="12.75" customHeight="1" x14ac:dyDescent="0.15">
      <c r="B329" s="21" t="s">
        <v>384</v>
      </c>
      <c r="D329" s="38" t="s">
        <v>373</v>
      </c>
      <c r="E329" s="11" t="s">
        <v>272</v>
      </c>
      <c r="F329" s="12">
        <v>580</v>
      </c>
      <c r="G329" s="38">
        <f>F329*5.2</f>
        <v>3016</v>
      </c>
      <c r="H329" s="38">
        <f>3000</f>
        <v>3000</v>
      </c>
      <c r="I329" s="38">
        <f>3000</f>
        <v>3000</v>
      </c>
      <c r="J329" s="38">
        <f>I329+H329+G329</f>
        <v>9016</v>
      </c>
      <c r="K329" s="38">
        <v>23900</v>
      </c>
      <c r="L329" s="38">
        <f>K329-J329</f>
        <v>14884</v>
      </c>
      <c r="M329" s="38">
        <v>75900</v>
      </c>
    </row>
    <row r="330" spans="2:13" ht="12.75" customHeight="1" x14ac:dyDescent="0.15">
      <c r="D330" s="38" t="s">
        <v>374</v>
      </c>
      <c r="E330" s="11" t="s">
        <v>272</v>
      </c>
      <c r="F330" s="12">
        <v>750</v>
      </c>
      <c r="G330" s="38">
        <f>F330*5.2</f>
        <v>3900</v>
      </c>
      <c r="H330" s="38">
        <v>5000</v>
      </c>
      <c r="I330" s="38">
        <f>3500</f>
        <v>3500</v>
      </c>
      <c r="J330" s="38">
        <f>I330+H330+G330</f>
        <v>12400</v>
      </c>
      <c r="K330" s="38">
        <v>29900</v>
      </c>
      <c r="L330" s="38">
        <f>K330-J330</f>
        <v>17500</v>
      </c>
      <c r="M330" s="38">
        <v>79900</v>
      </c>
    </row>
    <row r="331" spans="2:13" ht="12.75" customHeight="1" x14ac:dyDescent="0.15">
      <c r="D331" s="38" t="s">
        <v>379</v>
      </c>
      <c r="E331" s="11" t="s">
        <v>272</v>
      </c>
      <c r="F331" s="12">
        <v>1150</v>
      </c>
      <c r="G331" s="38">
        <f>F331*5.2</f>
        <v>5980</v>
      </c>
      <c r="H331" s="38">
        <v>6000</v>
      </c>
      <c r="I331" s="38">
        <f>4000</f>
        <v>4000</v>
      </c>
      <c r="J331" s="38">
        <f>I331+H331+G331</f>
        <v>15980</v>
      </c>
      <c r="K331" s="38">
        <f>34900</f>
        <v>34900</v>
      </c>
      <c r="L331" s="38">
        <f>K331-J331</f>
        <v>18920</v>
      </c>
      <c r="M331" s="38">
        <v>86900</v>
      </c>
    </row>
    <row r="332" spans="2:13" ht="12.75" customHeight="1" x14ac:dyDescent="0.15">
      <c r="D332" s="33"/>
      <c r="G332" s="33"/>
      <c r="H332" s="33"/>
      <c r="I332" s="33"/>
      <c r="J332" s="33"/>
      <c r="K332" s="33"/>
      <c r="L332" s="33"/>
      <c r="M332" s="33"/>
    </row>
    <row r="334" spans="2:13" ht="12.75" customHeight="1" x14ac:dyDescent="0.15">
      <c r="B334" s="8"/>
      <c r="C334" s="14" t="s">
        <v>381</v>
      </c>
      <c r="D334" s="38" t="s">
        <v>385</v>
      </c>
      <c r="E334" s="11" t="s">
        <v>4</v>
      </c>
      <c r="F334" s="12">
        <v>830</v>
      </c>
      <c r="G334" s="38">
        <f>F334*5.2</f>
        <v>4316</v>
      </c>
      <c r="H334" s="38">
        <f>2000</f>
        <v>2000</v>
      </c>
      <c r="I334" s="38">
        <f>2500</f>
        <v>2500</v>
      </c>
      <c r="J334" s="38">
        <f>I334+H334+G334</f>
        <v>8816</v>
      </c>
      <c r="K334" s="38">
        <v>19900</v>
      </c>
      <c r="L334" s="38">
        <f>K334-J334</f>
        <v>11084</v>
      </c>
      <c r="M334" s="38">
        <v>55900</v>
      </c>
    </row>
    <row r="335" spans="2:13" ht="12.75" customHeight="1" x14ac:dyDescent="0.15">
      <c r="B335" s="21" t="s">
        <v>386</v>
      </c>
      <c r="D335" s="38" t="s">
        <v>387</v>
      </c>
      <c r="E335" s="11" t="s">
        <v>4</v>
      </c>
      <c r="F335" s="12">
        <v>1045</v>
      </c>
      <c r="G335" s="38">
        <f>F335*5.2</f>
        <v>5434</v>
      </c>
      <c r="H335" s="38">
        <f>2500</f>
        <v>2500</v>
      </c>
      <c r="I335" s="38">
        <f>2500</f>
        <v>2500</v>
      </c>
      <c r="J335" s="38">
        <f>I335+H335+G335</f>
        <v>10434</v>
      </c>
      <c r="K335" s="38">
        <v>19900</v>
      </c>
      <c r="L335" s="38">
        <f>K335-J335</f>
        <v>9466</v>
      </c>
      <c r="M335" s="38">
        <v>65900</v>
      </c>
    </row>
    <row r="336" spans="2:13" ht="12.75" customHeight="1" x14ac:dyDescent="0.15">
      <c r="B336" s="21" t="s">
        <v>388</v>
      </c>
      <c r="D336" s="38" t="s">
        <v>389</v>
      </c>
      <c r="E336" s="11" t="s">
        <v>4</v>
      </c>
      <c r="F336" s="12">
        <f>1691</f>
        <v>1691</v>
      </c>
      <c r="G336" s="38">
        <f>F336*5.2</f>
        <v>8793.2000000000007</v>
      </c>
      <c r="H336" s="38">
        <f>3000</f>
        <v>3000</v>
      </c>
      <c r="I336" s="38">
        <f>2500</f>
        <v>2500</v>
      </c>
      <c r="J336" s="38">
        <f>I336+H336+G336</f>
        <v>14293.2</v>
      </c>
      <c r="K336" s="38">
        <v>19900</v>
      </c>
      <c r="L336" s="38">
        <f>K336-J336</f>
        <v>5606.7999999999993</v>
      </c>
      <c r="M336" s="38">
        <v>65900</v>
      </c>
    </row>
    <row r="337" spans="2:13" ht="12.75" customHeight="1" x14ac:dyDescent="0.15">
      <c r="D337" s="33"/>
      <c r="G337" s="33"/>
      <c r="H337" s="33"/>
      <c r="I337" s="33"/>
      <c r="J337" s="33"/>
      <c r="K337" s="33"/>
      <c r="L337" s="33"/>
      <c r="M337" s="33"/>
    </row>
    <row r="338" spans="2:13" ht="12.75" customHeight="1" x14ac:dyDescent="0.15">
      <c r="D338" s="33"/>
      <c r="G338" s="33"/>
      <c r="H338" s="33"/>
      <c r="I338" s="33"/>
      <c r="J338" s="33"/>
      <c r="K338" s="33"/>
      <c r="L338" s="33"/>
      <c r="M338" s="33"/>
    </row>
    <row r="340" spans="2:13" ht="12.75" customHeight="1" x14ac:dyDescent="0.15">
      <c r="B340" s="8" t="s">
        <v>390</v>
      </c>
      <c r="D340" s="67" t="s">
        <v>391</v>
      </c>
      <c r="E340" s="11" t="s">
        <v>4</v>
      </c>
      <c r="F340" s="12">
        <v>1240</v>
      </c>
      <c r="G340" s="12">
        <f>F340*5.2</f>
        <v>6448</v>
      </c>
      <c r="H340" s="12">
        <v>6427.22</v>
      </c>
      <c r="I340" s="12">
        <f>5000</f>
        <v>5000</v>
      </c>
      <c r="J340" s="38">
        <f>I340+H340+G340</f>
        <v>17875.22</v>
      </c>
      <c r="K340" s="68">
        <v>45900</v>
      </c>
      <c r="L340" s="38">
        <f>K340-J340</f>
        <v>28024.78</v>
      </c>
      <c r="M340" s="38">
        <f>85900</f>
        <v>85900</v>
      </c>
    </row>
    <row r="341" spans="2:13" ht="12.75" customHeight="1" x14ac:dyDescent="0.15">
      <c r="C341" s="14" t="s">
        <v>381</v>
      </c>
      <c r="D341" s="67" t="s">
        <v>392</v>
      </c>
      <c r="E341" s="11" t="s">
        <v>4</v>
      </c>
      <c r="F341" s="12">
        <v>1650</v>
      </c>
      <c r="G341" s="12">
        <f>F341*5.2</f>
        <v>8580</v>
      </c>
      <c r="H341" s="12">
        <v>14379.55</v>
      </c>
      <c r="I341" s="12">
        <f>5000</f>
        <v>5000</v>
      </c>
      <c r="J341" s="38">
        <f>I341+H341+G341</f>
        <v>27959.55</v>
      </c>
      <c r="K341" s="68">
        <v>65900</v>
      </c>
      <c r="L341" s="38">
        <f>K341-J341</f>
        <v>37940.449999999997</v>
      </c>
      <c r="M341" s="38">
        <v>145900</v>
      </c>
    </row>
    <row r="342" spans="2:13" ht="12.75" customHeight="1" x14ac:dyDescent="0.15">
      <c r="D342" s="10" t="s">
        <v>393</v>
      </c>
      <c r="E342" s="11" t="s">
        <v>4</v>
      </c>
      <c r="F342" s="12"/>
      <c r="G342" s="12"/>
      <c r="H342" s="12"/>
      <c r="I342" s="12"/>
      <c r="J342" s="38"/>
      <c r="K342" s="68">
        <f>95000</f>
        <v>95000</v>
      </c>
      <c r="L342" s="38"/>
      <c r="M342" s="38"/>
    </row>
    <row r="343" spans="2:13" ht="12.75" customHeight="1" x14ac:dyDescent="0.15">
      <c r="D343" s="10" t="s">
        <v>394</v>
      </c>
      <c r="E343" s="11" t="s">
        <v>4</v>
      </c>
      <c r="F343" s="12"/>
      <c r="G343" s="12"/>
      <c r="H343" s="12"/>
      <c r="I343" s="12"/>
      <c r="J343" s="38"/>
      <c r="K343" s="68">
        <f>145000</f>
        <v>145000</v>
      </c>
      <c r="L343" s="38"/>
      <c r="M343" s="38"/>
    </row>
    <row r="344" spans="2:13" ht="12.75" customHeight="1" x14ac:dyDescent="0.15">
      <c r="D344" s="10" t="s">
        <v>395</v>
      </c>
      <c r="E344" s="11" t="s">
        <v>4</v>
      </c>
      <c r="F344" s="12">
        <v>4720</v>
      </c>
      <c r="G344" s="12">
        <f t="shared" ref="G344:G349" si="11">F344*5.2</f>
        <v>24544</v>
      </c>
      <c r="H344" s="12">
        <v>30000</v>
      </c>
      <c r="I344" s="12">
        <f>5000</f>
        <v>5000</v>
      </c>
      <c r="J344" s="38">
        <f t="shared" ref="J344:J351" si="12">I344+H344+G344</f>
        <v>59544</v>
      </c>
      <c r="K344" s="12">
        <f>195000</f>
        <v>195000</v>
      </c>
      <c r="L344" s="38">
        <f t="shared" ref="L344:L351" si="13">K344-J344</f>
        <v>135456</v>
      </c>
      <c r="M344" s="38">
        <v>225900</v>
      </c>
    </row>
    <row r="345" spans="2:13" ht="12.75" customHeight="1" x14ac:dyDescent="0.15">
      <c r="D345" s="10" t="s">
        <v>396</v>
      </c>
      <c r="E345" s="11" t="s">
        <v>4</v>
      </c>
      <c r="F345" s="12">
        <v>1170</v>
      </c>
      <c r="G345" s="12">
        <f t="shared" si="11"/>
        <v>6084</v>
      </c>
      <c r="H345" s="12">
        <v>6427.22</v>
      </c>
      <c r="I345" s="12">
        <f>5000</f>
        <v>5000</v>
      </c>
      <c r="J345" s="38">
        <f t="shared" si="12"/>
        <v>17511.22</v>
      </c>
      <c r="K345" s="68">
        <f>45900</f>
        <v>45900</v>
      </c>
      <c r="L345" s="38">
        <f t="shared" si="13"/>
        <v>28388.78</v>
      </c>
      <c r="M345" s="38">
        <f>85900</f>
        <v>85900</v>
      </c>
    </row>
    <row r="346" spans="2:13" ht="12.75" customHeight="1" x14ac:dyDescent="0.15">
      <c r="D346" s="10" t="s">
        <v>397</v>
      </c>
      <c r="E346" s="11" t="s">
        <v>4</v>
      </c>
      <c r="F346" s="12">
        <v>4200</v>
      </c>
      <c r="G346" s="12">
        <f t="shared" si="11"/>
        <v>21840</v>
      </c>
      <c r="H346" s="12">
        <f>30000</f>
        <v>30000</v>
      </c>
      <c r="I346" s="12">
        <f>10000</f>
        <v>10000</v>
      </c>
      <c r="J346" s="38">
        <f t="shared" si="12"/>
        <v>61840</v>
      </c>
      <c r="K346" s="68">
        <v>175900</v>
      </c>
      <c r="L346" s="38">
        <f t="shared" si="13"/>
        <v>114060</v>
      </c>
      <c r="M346" s="38">
        <v>35900</v>
      </c>
    </row>
    <row r="347" spans="2:13" ht="12.75" customHeight="1" x14ac:dyDescent="0.15">
      <c r="C347" s="14" t="s">
        <v>398</v>
      </c>
      <c r="D347" s="10" t="s">
        <v>399</v>
      </c>
      <c r="E347" s="11" t="s">
        <v>4</v>
      </c>
      <c r="F347" s="12">
        <v>2100</v>
      </c>
      <c r="G347" s="12">
        <f t="shared" si="11"/>
        <v>10920</v>
      </c>
      <c r="H347" s="12">
        <f>5000</f>
        <v>5000</v>
      </c>
      <c r="I347" s="12">
        <f>0</f>
        <v>0</v>
      </c>
      <c r="J347" s="38">
        <f t="shared" si="12"/>
        <v>15920</v>
      </c>
      <c r="K347" s="68">
        <v>35000</v>
      </c>
      <c r="L347" s="38">
        <f t="shared" si="13"/>
        <v>19080</v>
      </c>
      <c r="M347" s="38">
        <f>19500+35000</f>
        <v>54500</v>
      </c>
    </row>
    <row r="348" spans="2:13" ht="12.75" customHeight="1" x14ac:dyDescent="0.15">
      <c r="D348" s="10" t="s">
        <v>400</v>
      </c>
      <c r="E348" s="11" t="s">
        <v>4</v>
      </c>
      <c r="F348" s="12">
        <v>54800</v>
      </c>
      <c r="G348" s="12">
        <f t="shared" si="11"/>
        <v>284960</v>
      </c>
      <c r="H348" s="12">
        <f>120000</f>
        <v>120000</v>
      </c>
      <c r="I348" s="12">
        <f>0</f>
        <v>0</v>
      </c>
      <c r="J348" s="38">
        <f t="shared" si="12"/>
        <v>404960</v>
      </c>
      <c r="K348" s="68">
        <v>650000</v>
      </c>
      <c r="L348" s="38">
        <f t="shared" si="13"/>
        <v>245040</v>
      </c>
      <c r="M348" s="38">
        <f>650000+195000</f>
        <v>845000</v>
      </c>
    </row>
    <row r="349" spans="2:13" ht="12.75" customHeight="1" x14ac:dyDescent="0.15">
      <c r="D349" s="10" t="s">
        <v>401</v>
      </c>
      <c r="E349" s="11" t="s">
        <v>4</v>
      </c>
      <c r="F349" s="12">
        <f>14250</f>
        <v>14250</v>
      </c>
      <c r="G349" s="12">
        <f t="shared" si="11"/>
        <v>74100</v>
      </c>
      <c r="H349" s="12">
        <f>100000</f>
        <v>100000</v>
      </c>
      <c r="I349" s="12">
        <f>0</f>
        <v>0</v>
      </c>
      <c r="J349" s="38">
        <f t="shared" si="12"/>
        <v>174100</v>
      </c>
      <c r="K349" s="68">
        <v>235000</v>
      </c>
      <c r="L349" s="38">
        <f t="shared" si="13"/>
        <v>60900</v>
      </c>
      <c r="M349" s="38"/>
    </row>
    <row r="351" spans="2:13" ht="12.75" customHeight="1" x14ac:dyDescent="0.15">
      <c r="B351" s="8" t="s">
        <v>402</v>
      </c>
      <c r="D351" s="69" t="s">
        <v>403</v>
      </c>
      <c r="E351" s="11" t="s">
        <v>4</v>
      </c>
      <c r="F351" s="12">
        <v>2680</v>
      </c>
      <c r="G351" s="12">
        <f>F351*5.2</f>
        <v>13936</v>
      </c>
      <c r="H351" s="12">
        <v>2144.31</v>
      </c>
      <c r="I351" s="12">
        <f>3500</f>
        <v>3500</v>
      </c>
      <c r="J351" s="38">
        <f t="shared" si="12"/>
        <v>19580.309999999998</v>
      </c>
      <c r="K351" s="12">
        <f>42900</f>
        <v>42900</v>
      </c>
      <c r="L351" s="38">
        <f t="shared" si="13"/>
        <v>23319.690000000002</v>
      </c>
      <c r="M351" s="12">
        <f>59900</f>
        <v>59900</v>
      </c>
    </row>
    <row r="352" spans="2:13" ht="12.75" customHeight="1" x14ac:dyDescent="0.15">
      <c r="D352" s="22" t="s">
        <v>404</v>
      </c>
    </row>
    <row r="353" spans="2:13" ht="12.75" customHeight="1" x14ac:dyDescent="0.15">
      <c r="D353" s="22" t="s">
        <v>405</v>
      </c>
    </row>
    <row r="354" spans="2:13" ht="12.75" customHeight="1" x14ac:dyDescent="0.15">
      <c r="D354" s="22" t="s">
        <v>406</v>
      </c>
    </row>
    <row r="355" spans="2:13" ht="12.75" customHeight="1" x14ac:dyDescent="0.15">
      <c r="D355" s="22" t="s">
        <v>407</v>
      </c>
    </row>
    <row r="356" spans="2:13" ht="12.75" customHeight="1" x14ac:dyDescent="0.15">
      <c r="D356" s="22" t="s">
        <v>408</v>
      </c>
    </row>
    <row r="358" spans="2:13" ht="12.75" customHeight="1" x14ac:dyDescent="0.15">
      <c r="B358" s="8" t="s">
        <v>409</v>
      </c>
      <c r="C358" s="14" t="s">
        <v>410</v>
      </c>
      <c r="D358" s="10" t="s">
        <v>411</v>
      </c>
      <c r="E358" s="11" t="s">
        <v>4</v>
      </c>
      <c r="F358" s="12">
        <f>898</f>
        <v>898</v>
      </c>
      <c r="G358" s="38">
        <f>F358*5.2</f>
        <v>4669.6000000000004</v>
      </c>
      <c r="H358" s="38">
        <f>900</f>
        <v>900</v>
      </c>
      <c r="I358" s="38">
        <f>2500</f>
        <v>2500</v>
      </c>
      <c r="J358" s="38">
        <f>I358+H358+G358</f>
        <v>8069.6</v>
      </c>
      <c r="K358" s="38">
        <f>21900</f>
        <v>21900</v>
      </c>
      <c r="L358" s="38">
        <f>K358-J358</f>
        <v>13830.4</v>
      </c>
      <c r="M358" s="38">
        <v>55900</v>
      </c>
    </row>
    <row r="359" spans="2:13" ht="12.75" customHeight="1" x14ac:dyDescent="0.15">
      <c r="D359" s="10" t="s">
        <v>31</v>
      </c>
      <c r="E359" s="11" t="s">
        <v>4</v>
      </c>
      <c r="F359" s="12">
        <f>1242</f>
        <v>1242</v>
      </c>
      <c r="G359" s="38">
        <f>F359*5.2</f>
        <v>6458.4000000000005</v>
      </c>
      <c r="H359" s="38">
        <v>900</v>
      </c>
      <c r="I359" s="38">
        <f>2500</f>
        <v>2500</v>
      </c>
      <c r="J359" s="38">
        <f>I359+H359+G359</f>
        <v>9858.4000000000015</v>
      </c>
      <c r="K359" s="38">
        <v>28900</v>
      </c>
      <c r="L359" s="38">
        <f>K359-J359</f>
        <v>19041.599999999999</v>
      </c>
      <c r="M359" s="38">
        <v>69000</v>
      </c>
    </row>
    <row r="360" spans="2:13" ht="12.75" customHeight="1" x14ac:dyDescent="0.15">
      <c r="D360" s="10" t="s">
        <v>412</v>
      </c>
      <c r="E360" s="11" t="s">
        <v>4</v>
      </c>
      <c r="F360" s="12">
        <v>1537</v>
      </c>
      <c r="G360" s="38">
        <f>F360*5.2</f>
        <v>7992.4000000000005</v>
      </c>
      <c r="H360" s="38">
        <v>1000</v>
      </c>
      <c r="I360" s="38">
        <f>2500</f>
        <v>2500</v>
      </c>
      <c r="J360" s="38">
        <f>I360+H360+G360</f>
        <v>11492.400000000001</v>
      </c>
      <c r="K360" s="38">
        <v>35900</v>
      </c>
      <c r="L360" s="38">
        <f>K360-J360</f>
        <v>24407.599999999999</v>
      </c>
      <c r="M360" s="38">
        <v>85900</v>
      </c>
    </row>
    <row r="361" spans="2:13" ht="12.75" customHeight="1" x14ac:dyDescent="0.15">
      <c r="D361" s="10" t="s">
        <v>413</v>
      </c>
      <c r="E361" s="11" t="s">
        <v>4</v>
      </c>
      <c r="F361" s="12">
        <v>1249</v>
      </c>
      <c r="G361" s="38">
        <f>F361*5.2</f>
        <v>6494.8</v>
      </c>
      <c r="H361" s="38">
        <f>1200</f>
        <v>1200</v>
      </c>
      <c r="I361" s="38">
        <f>2500</f>
        <v>2500</v>
      </c>
      <c r="J361" s="38">
        <f>I361+H361+G361</f>
        <v>10194.799999999999</v>
      </c>
      <c r="K361" s="38">
        <f>28900</f>
        <v>28900</v>
      </c>
      <c r="L361" s="38">
        <f>K361-J361</f>
        <v>18705.2</v>
      </c>
      <c r="M361" s="38">
        <v>69900</v>
      </c>
    </row>
    <row r="364" spans="2:13" ht="12.75" customHeight="1" x14ac:dyDescent="0.15">
      <c r="B364" s="8" t="s">
        <v>414</v>
      </c>
      <c r="C364" s="14" t="s">
        <v>415</v>
      </c>
      <c r="D364" s="70" t="s">
        <v>416</v>
      </c>
      <c r="E364" s="71" t="s">
        <v>272</v>
      </c>
      <c r="F364" s="72">
        <f>191</f>
        <v>191</v>
      </c>
      <c r="G364" s="38">
        <f>F364*5.2</f>
        <v>993.2</v>
      </c>
      <c r="H364" s="38">
        <f>500</f>
        <v>500</v>
      </c>
      <c r="I364" s="38">
        <f>1000</f>
        <v>1000</v>
      </c>
      <c r="J364" s="38">
        <f>I364+H364+G364</f>
        <v>2493.1999999999998</v>
      </c>
      <c r="K364" s="38">
        <v>6900</v>
      </c>
      <c r="L364" s="38">
        <f>K364-J364</f>
        <v>4406.8</v>
      </c>
      <c r="M364" s="38">
        <v>15900</v>
      </c>
    </row>
    <row r="365" spans="2:13" ht="12.75" customHeight="1" x14ac:dyDescent="0.15">
      <c r="D365" s="73" t="s">
        <v>417</v>
      </c>
      <c r="E365" s="71" t="s">
        <v>272</v>
      </c>
      <c r="F365" s="72">
        <f>401</f>
        <v>401</v>
      </c>
      <c r="G365" s="38">
        <f>F365*5.2</f>
        <v>2085.2000000000003</v>
      </c>
      <c r="H365" s="38">
        <f>1000</f>
        <v>1000</v>
      </c>
      <c r="I365" s="38">
        <f>1000</f>
        <v>1000</v>
      </c>
      <c r="J365" s="38">
        <f>I365+H365+G365</f>
        <v>4085.2000000000003</v>
      </c>
      <c r="K365" s="38">
        <v>9900</v>
      </c>
      <c r="L365" s="38">
        <f>K365-J365</f>
        <v>5814.7999999999993</v>
      </c>
      <c r="M365" s="38">
        <v>25900</v>
      </c>
    </row>
    <row r="366" spans="2:13" ht="12.75" customHeight="1" x14ac:dyDescent="0.15">
      <c r="D366" s="73" t="s">
        <v>31</v>
      </c>
      <c r="E366" s="71" t="s">
        <v>272</v>
      </c>
      <c r="F366" s="72">
        <f>666.28</f>
        <v>666.28</v>
      </c>
      <c r="G366" s="38">
        <f>F366*5.2</f>
        <v>3464.6559999999999</v>
      </c>
      <c r="H366" s="38">
        <f>1000</f>
        <v>1000</v>
      </c>
      <c r="I366" s="38">
        <f>2500</f>
        <v>2500</v>
      </c>
      <c r="J366" s="38">
        <f>I366+H366+G366</f>
        <v>6964.6559999999999</v>
      </c>
      <c r="K366" s="38">
        <v>19900</v>
      </c>
      <c r="L366" s="38">
        <f>K366-J366</f>
        <v>12935.344000000001</v>
      </c>
      <c r="M366" s="38">
        <v>45900</v>
      </c>
    </row>
    <row r="367" spans="2:13" ht="12.75" customHeight="1" x14ac:dyDescent="0.15">
      <c r="D367" s="73" t="s">
        <v>418</v>
      </c>
      <c r="E367" s="71" t="s">
        <v>272</v>
      </c>
      <c r="F367" s="72">
        <f>641.95</f>
        <v>641.95000000000005</v>
      </c>
      <c r="G367" s="38">
        <f>F367*5.2</f>
        <v>3338.1400000000003</v>
      </c>
      <c r="H367" s="38">
        <f>1000</f>
        <v>1000</v>
      </c>
      <c r="I367" s="38">
        <f>2500</f>
        <v>2500</v>
      </c>
      <c r="J367" s="38">
        <f>I367+H367+G367</f>
        <v>6838.14</v>
      </c>
      <c r="K367" s="38">
        <v>19900</v>
      </c>
      <c r="L367" s="38">
        <f>K367-J367</f>
        <v>13061.86</v>
      </c>
      <c r="M367" s="38">
        <v>45900</v>
      </c>
    </row>
    <row r="370" spans="2:13" ht="12.75" customHeight="1" x14ac:dyDescent="0.15">
      <c r="B370" s="8" t="s">
        <v>419</v>
      </c>
      <c r="C370" s="14" t="s">
        <v>420</v>
      </c>
      <c r="D370" s="10" t="s">
        <v>421</v>
      </c>
      <c r="E370" s="11" t="s">
        <v>4</v>
      </c>
      <c r="F370" s="12">
        <f>692.55</f>
        <v>692.55</v>
      </c>
      <c r="G370" s="38">
        <f>F370*5.2</f>
        <v>3601.2599999999998</v>
      </c>
      <c r="H370" s="38">
        <f>1500</f>
        <v>1500</v>
      </c>
      <c r="I370" s="38">
        <v>3000</v>
      </c>
      <c r="J370" s="38">
        <f>H370+G370</f>
        <v>5101.26</v>
      </c>
      <c r="K370" s="38">
        <v>21900</v>
      </c>
      <c r="L370" s="38">
        <f>K370-J370</f>
        <v>16798.739999999998</v>
      </c>
      <c r="M370" s="12">
        <v>40000</v>
      </c>
    </row>
    <row r="371" spans="2:13" ht="12.75" customHeight="1" x14ac:dyDescent="0.15">
      <c r="D371" s="74" t="s">
        <v>422</v>
      </c>
      <c r="E371" s="75" t="s">
        <v>4</v>
      </c>
      <c r="F371" s="76">
        <f>759.05</f>
        <v>759.05</v>
      </c>
      <c r="G371" s="77">
        <f>F371*5.2</f>
        <v>3947.06</v>
      </c>
      <c r="H371" s="77">
        <f>1500</f>
        <v>1500</v>
      </c>
      <c r="I371" s="77">
        <v>3000</v>
      </c>
      <c r="J371" s="77">
        <f>H371+G371</f>
        <v>5447.0599999999995</v>
      </c>
      <c r="K371" s="77">
        <v>23900</v>
      </c>
      <c r="L371" s="77">
        <f>K371-J371</f>
        <v>18452.940000000002</v>
      </c>
      <c r="M371" s="76">
        <v>45000</v>
      </c>
    </row>
    <row r="372" spans="2:13" ht="12.75" customHeight="1" x14ac:dyDescent="0.15">
      <c r="D372" s="10" t="s">
        <v>355</v>
      </c>
      <c r="E372" s="11" t="s">
        <v>4</v>
      </c>
      <c r="F372" s="12">
        <v>853.1</v>
      </c>
      <c r="G372" s="38">
        <f>F372*5.2</f>
        <v>4436.12</v>
      </c>
      <c r="H372" s="38">
        <f>1500</f>
        <v>1500</v>
      </c>
      <c r="I372" s="38">
        <v>3000</v>
      </c>
      <c r="J372" s="38">
        <f>H372+G372</f>
        <v>5936.12</v>
      </c>
      <c r="K372" s="38">
        <f>25900</f>
        <v>25900</v>
      </c>
      <c r="L372" s="38">
        <f>K372-J372</f>
        <v>19963.88</v>
      </c>
      <c r="M372" s="12">
        <v>49000</v>
      </c>
    </row>
    <row r="373" spans="2:13" ht="12.75" customHeight="1" x14ac:dyDescent="0.15">
      <c r="D373" s="22" t="s">
        <v>423</v>
      </c>
      <c r="G373" s="33"/>
      <c r="H373" s="33"/>
      <c r="I373" s="33"/>
      <c r="J373" s="33"/>
      <c r="K373" s="33"/>
      <c r="L373" s="33"/>
    </row>
    <row r="374" spans="2:13" ht="12.75" customHeight="1" x14ac:dyDescent="0.15">
      <c r="G374" s="33"/>
      <c r="H374" s="33"/>
      <c r="I374" s="33"/>
      <c r="J374" s="33"/>
      <c r="K374" s="33"/>
      <c r="L374" s="33"/>
    </row>
    <row r="375" spans="2:13" ht="12.75" customHeight="1" x14ac:dyDescent="0.15">
      <c r="G375" s="33"/>
      <c r="H375" s="33"/>
      <c r="I375" s="33"/>
      <c r="J375" s="33"/>
      <c r="K375" s="33"/>
      <c r="L375" s="33"/>
    </row>
    <row r="376" spans="2:13" ht="12.75" customHeight="1" x14ac:dyDescent="0.15">
      <c r="B376" s="8" t="s">
        <v>424</v>
      </c>
      <c r="C376" s="47" t="s">
        <v>186</v>
      </c>
      <c r="D376" s="78" t="s">
        <v>411</v>
      </c>
      <c r="E376" s="11" t="s">
        <v>4</v>
      </c>
      <c r="F376" s="12">
        <f>720</f>
        <v>720</v>
      </c>
      <c r="G376" s="38">
        <f>1500</f>
        <v>1500</v>
      </c>
      <c r="H376" s="38">
        <f>3000</f>
        <v>3000</v>
      </c>
      <c r="I376" s="38">
        <f>2500</f>
        <v>2500</v>
      </c>
      <c r="J376" s="38">
        <f>I376+H376+G376</f>
        <v>7000</v>
      </c>
      <c r="K376" s="38">
        <f>24900</f>
        <v>24900</v>
      </c>
      <c r="L376" s="38">
        <f>K376-J376</f>
        <v>17900</v>
      </c>
      <c r="M376" s="38">
        <v>45900</v>
      </c>
    </row>
    <row r="377" spans="2:13" ht="12.75" customHeight="1" x14ac:dyDescent="0.15">
      <c r="C377" s="14" t="s">
        <v>425</v>
      </c>
      <c r="D377" s="10" t="s">
        <v>31</v>
      </c>
      <c r="E377" s="11" t="s">
        <v>4</v>
      </c>
      <c r="F377" s="12">
        <v>1020</v>
      </c>
      <c r="G377" s="38">
        <v>2000</v>
      </c>
      <c r="H377" s="38">
        <f>3000</f>
        <v>3000</v>
      </c>
      <c r="I377" s="38">
        <f>2500</f>
        <v>2500</v>
      </c>
      <c r="J377" s="38">
        <f>I377+H377+G377</f>
        <v>7500</v>
      </c>
      <c r="K377" s="38">
        <v>29900</v>
      </c>
      <c r="L377" s="38">
        <f>K377-J377</f>
        <v>22400</v>
      </c>
      <c r="M377" s="38">
        <v>53900</v>
      </c>
    </row>
    <row r="378" spans="2:13" ht="12.75" customHeight="1" x14ac:dyDescent="0.15">
      <c r="D378" s="10" t="s">
        <v>412</v>
      </c>
      <c r="E378" s="11" t="s">
        <v>4</v>
      </c>
      <c r="F378" s="12">
        <f>0</f>
        <v>0</v>
      </c>
      <c r="G378" s="38">
        <f>F378*5.2</f>
        <v>0</v>
      </c>
      <c r="H378" s="38">
        <f>0</f>
        <v>0</v>
      </c>
      <c r="I378" s="38">
        <f>0</f>
        <v>0</v>
      </c>
      <c r="J378" s="38">
        <f>I378+H378+G378</f>
        <v>0</v>
      </c>
      <c r="K378" s="38">
        <v>34900</v>
      </c>
      <c r="L378" s="38">
        <f>K378-J378</f>
        <v>34900</v>
      </c>
      <c r="M378" s="38">
        <v>65900</v>
      </c>
    </row>
    <row r="379" spans="2:13" ht="12.75" customHeight="1" x14ac:dyDescent="0.15">
      <c r="D379" s="78" t="s">
        <v>413</v>
      </c>
      <c r="E379" s="11" t="s">
        <v>4</v>
      </c>
      <c r="F379" s="12">
        <v>1150</v>
      </c>
      <c r="G379" s="38">
        <f>1500</f>
        <v>1500</v>
      </c>
      <c r="H379" s="38">
        <f>3000</f>
        <v>3000</v>
      </c>
      <c r="I379" s="38">
        <f>2500</f>
        <v>2500</v>
      </c>
      <c r="J379" s="38">
        <f>I379+H379+G379</f>
        <v>7000</v>
      </c>
      <c r="K379" s="38">
        <v>29900</v>
      </c>
      <c r="L379" s="38">
        <f>K379-J379</f>
        <v>22900</v>
      </c>
      <c r="M379" s="38">
        <v>69900</v>
      </c>
    </row>
    <row r="382" spans="2:13" ht="12.75" customHeight="1" x14ac:dyDescent="0.15">
      <c r="B382" s="8" t="s">
        <v>426</v>
      </c>
      <c r="C382" s="9" t="s">
        <v>427</v>
      </c>
      <c r="D382" s="10" t="s">
        <v>428</v>
      </c>
      <c r="E382" s="11"/>
      <c r="F382" s="12">
        <v>2688</v>
      </c>
      <c r="G382" s="38">
        <f>F382*5.2</f>
        <v>13977.6</v>
      </c>
      <c r="H382" s="38">
        <f>3000</f>
        <v>3000</v>
      </c>
      <c r="I382" s="38">
        <f>2500</f>
        <v>2500</v>
      </c>
      <c r="J382" s="38">
        <f>I382+H382+G382</f>
        <v>19477.599999999999</v>
      </c>
      <c r="K382" s="24">
        <v>45900</v>
      </c>
      <c r="L382" s="38">
        <f>K382-J382</f>
        <v>26422.400000000001</v>
      </c>
      <c r="M382" s="38">
        <v>69900</v>
      </c>
    </row>
    <row r="388" spans="2:13" ht="12.75" customHeight="1" x14ac:dyDescent="0.15">
      <c r="B388" s="8" t="s">
        <v>429</v>
      </c>
      <c r="C388" s="9" t="s">
        <v>430</v>
      </c>
      <c r="D388" s="10" t="s">
        <v>431</v>
      </c>
      <c r="E388" s="11" t="s">
        <v>4</v>
      </c>
      <c r="F388" s="12">
        <f>499.26</f>
        <v>499.26</v>
      </c>
      <c r="G388" s="38">
        <f>F388*5.2</f>
        <v>2596.152</v>
      </c>
      <c r="H388" s="38">
        <f>3000</f>
        <v>3000</v>
      </c>
      <c r="I388" s="38">
        <f>2500</f>
        <v>2500</v>
      </c>
      <c r="J388" s="38">
        <f>I388+H388+G388</f>
        <v>8096.152</v>
      </c>
      <c r="K388" s="38">
        <v>21900</v>
      </c>
      <c r="L388" s="38">
        <f>K388-J388</f>
        <v>13803.848</v>
      </c>
      <c r="M388" s="38">
        <v>45900</v>
      </c>
    </row>
    <row r="389" spans="2:13" ht="12.75" customHeight="1" x14ac:dyDescent="0.15">
      <c r="B389" s="8"/>
      <c r="C389" s="9"/>
      <c r="D389" s="10" t="s">
        <v>432</v>
      </c>
      <c r="E389" s="11" t="s">
        <v>4</v>
      </c>
      <c r="F389" s="12">
        <f>539</f>
        <v>539</v>
      </c>
      <c r="G389" s="38">
        <f>F389*5.2</f>
        <v>2802.8</v>
      </c>
      <c r="H389" s="38">
        <f>3000</f>
        <v>3000</v>
      </c>
      <c r="I389" s="38">
        <f>2500</f>
        <v>2500</v>
      </c>
      <c r="J389" s="38">
        <f>I389+H389+G389</f>
        <v>8302.7999999999993</v>
      </c>
      <c r="K389" s="38">
        <f>25900</f>
        <v>25900</v>
      </c>
      <c r="L389" s="38">
        <f>K389-J389</f>
        <v>17597.2</v>
      </c>
      <c r="M389" s="38">
        <v>55900</v>
      </c>
    </row>
    <row r="394" spans="2:13" ht="12.75" customHeight="1" x14ac:dyDescent="0.15">
      <c r="B394" s="79" t="s">
        <v>433</v>
      </c>
      <c r="C394" s="9" t="s">
        <v>430</v>
      </c>
      <c r="D394" s="10" t="s">
        <v>434</v>
      </c>
      <c r="E394" s="11" t="s">
        <v>4</v>
      </c>
      <c r="F394" s="12">
        <f>565.44</f>
        <v>565.44000000000005</v>
      </c>
      <c r="G394" s="38">
        <f>F394*5.2</f>
        <v>2940.2880000000005</v>
      </c>
      <c r="H394" s="38">
        <f>3000</f>
        <v>3000</v>
      </c>
      <c r="I394" s="38">
        <f>2500</f>
        <v>2500</v>
      </c>
      <c r="J394" s="38">
        <f>I394+H394+G394</f>
        <v>8440.2880000000005</v>
      </c>
      <c r="K394" s="38">
        <v>21900</v>
      </c>
      <c r="L394" s="38">
        <f>K394-J394</f>
        <v>13459.712</v>
      </c>
      <c r="M394" s="38">
        <f>39900</f>
        <v>39900</v>
      </c>
    </row>
    <row r="400" spans="2:13" customFormat="1" ht="12.75" customHeight="1" x14ac:dyDescent="0.15">
      <c r="B400" s="80" t="s">
        <v>435</v>
      </c>
      <c r="C400" s="44" t="s">
        <v>436</v>
      </c>
      <c r="D400" s="81" t="s">
        <v>437</v>
      </c>
      <c r="E400" s="81"/>
      <c r="F400" s="81">
        <f>908</f>
        <v>908</v>
      </c>
      <c r="G400" s="81">
        <f>F400*5.1</f>
        <v>4630.7999999999993</v>
      </c>
      <c r="H400" s="81">
        <f>3000</f>
        <v>3000</v>
      </c>
      <c r="I400" s="81">
        <v>500</v>
      </c>
      <c r="J400" s="81">
        <f>I400+H400+G400</f>
        <v>8130.7999999999993</v>
      </c>
      <c r="K400" s="81">
        <v>22900</v>
      </c>
      <c r="L400" s="81">
        <f>K400-J400</f>
        <v>14769.2</v>
      </c>
      <c r="M400" s="81">
        <v>79900</v>
      </c>
    </row>
    <row r="401" spans="2:13" customFormat="1" ht="12.75" customHeight="1" x14ac:dyDescent="0.15">
      <c r="B401" s="80"/>
      <c r="C401" s="44"/>
      <c r="D401" s="81"/>
      <c r="E401" s="81"/>
      <c r="F401" s="81"/>
      <c r="G401" s="81"/>
      <c r="H401" s="81"/>
      <c r="I401" s="81"/>
      <c r="J401" s="81"/>
      <c r="K401" s="81"/>
      <c r="L401" s="81"/>
      <c r="M401" s="81"/>
    </row>
    <row r="402" spans="2:13" customFormat="1" ht="12.75" customHeight="1" x14ac:dyDescent="0.15">
      <c r="B402" s="80"/>
      <c r="C402" s="44"/>
      <c r="D402" s="81"/>
      <c r="E402" s="81"/>
      <c r="F402" s="81"/>
      <c r="G402" s="81"/>
      <c r="H402" s="81"/>
      <c r="I402" s="81"/>
      <c r="J402" s="81"/>
      <c r="K402" s="81"/>
      <c r="L402" s="81"/>
      <c r="M402" s="81"/>
    </row>
    <row r="403" spans="2:13" customFormat="1" ht="12.75" customHeight="1" x14ac:dyDescent="0.15">
      <c r="B403" s="80"/>
      <c r="C403" s="44"/>
      <c r="D403" s="81"/>
      <c r="E403" s="81"/>
      <c r="F403" s="81"/>
      <c r="G403" s="81"/>
      <c r="H403" s="81"/>
      <c r="I403" s="81"/>
      <c r="J403" s="81"/>
      <c r="K403" s="81"/>
      <c r="L403" s="81"/>
      <c r="M403" s="81"/>
    </row>
    <row r="404" spans="2:13" ht="12.75" customHeight="1" x14ac:dyDescent="0.15">
      <c r="B404" s="21" t="s">
        <v>438</v>
      </c>
      <c r="C404" s="14" t="s">
        <v>439</v>
      </c>
      <c r="D404" s="22" t="s">
        <v>440</v>
      </c>
      <c r="F404" s="24">
        <v>380</v>
      </c>
      <c r="G404" s="81">
        <f t="shared" ref="G404:G408" si="14">F404*5.1</f>
        <v>1937.9999999999998</v>
      </c>
      <c r="H404" s="81">
        <f>3000</f>
        <v>3000</v>
      </c>
      <c r="I404" s="81">
        <f>2000</f>
        <v>2000</v>
      </c>
      <c r="J404" s="81">
        <f t="shared" ref="J404:J408" si="15">I404+H404+G404</f>
        <v>6938</v>
      </c>
      <c r="K404" s="81">
        <v>12900</v>
      </c>
      <c r="L404" s="81">
        <f t="shared" ref="L404:L408" si="16">K404-J404</f>
        <v>5962</v>
      </c>
    </row>
    <row r="405" spans="2:13" ht="12.75" customHeight="1" x14ac:dyDescent="0.15">
      <c r="D405" s="22" t="s">
        <v>441</v>
      </c>
      <c r="F405" s="24">
        <v>579</v>
      </c>
      <c r="G405" s="81">
        <f t="shared" si="14"/>
        <v>2952.8999999999996</v>
      </c>
      <c r="H405" s="81">
        <f>3000</f>
        <v>3000</v>
      </c>
      <c r="I405" s="81">
        <v>2000</v>
      </c>
      <c r="J405" s="81">
        <f t="shared" si="15"/>
        <v>7952.9</v>
      </c>
      <c r="K405" s="81">
        <v>16900</v>
      </c>
      <c r="L405" s="81">
        <f t="shared" si="16"/>
        <v>8947.1</v>
      </c>
    </row>
    <row r="406" spans="2:13" ht="12.75" customHeight="1" x14ac:dyDescent="0.15">
      <c r="D406" s="22" t="s">
        <v>442</v>
      </c>
      <c r="F406" s="24">
        <v>760</v>
      </c>
      <c r="G406" s="81">
        <f t="shared" si="14"/>
        <v>3875.9999999999995</v>
      </c>
      <c r="H406" s="81">
        <f>3000</f>
        <v>3000</v>
      </c>
      <c r="I406" s="81">
        <v>3000</v>
      </c>
      <c r="J406" s="81">
        <f t="shared" si="15"/>
        <v>9876</v>
      </c>
      <c r="K406" s="81">
        <v>22900</v>
      </c>
      <c r="L406" s="81">
        <f t="shared" si="16"/>
        <v>13024</v>
      </c>
    </row>
    <row r="407" spans="2:13" ht="12.75" customHeight="1" x14ac:dyDescent="0.15">
      <c r="D407" s="22" t="s">
        <v>443</v>
      </c>
      <c r="F407" s="24">
        <v>913</v>
      </c>
      <c r="G407" s="81">
        <f t="shared" si="14"/>
        <v>4656.2999999999993</v>
      </c>
      <c r="H407" s="81">
        <v>4000</v>
      </c>
      <c r="I407" s="81">
        <v>3000</v>
      </c>
      <c r="J407" s="81">
        <f t="shared" si="15"/>
        <v>11656.3</v>
      </c>
      <c r="K407" s="81">
        <v>26900</v>
      </c>
      <c r="L407" s="81">
        <f t="shared" si="16"/>
        <v>15243.7</v>
      </c>
    </row>
    <row r="408" spans="2:13" ht="12.75" customHeight="1" x14ac:dyDescent="0.15">
      <c r="D408" s="22" t="s">
        <v>444</v>
      </c>
      <c r="F408" s="24">
        <v>1254</v>
      </c>
      <c r="G408" s="81">
        <f t="shared" si="14"/>
        <v>6395.4</v>
      </c>
      <c r="H408" s="81">
        <v>4000</v>
      </c>
      <c r="I408" s="81">
        <v>3000</v>
      </c>
      <c r="J408" s="81">
        <f t="shared" si="15"/>
        <v>13395.4</v>
      </c>
      <c r="K408" s="81">
        <v>34900</v>
      </c>
      <c r="L408" s="81">
        <f t="shared" si="16"/>
        <v>21504.6</v>
      </c>
    </row>
    <row r="411" spans="2:13" ht="12.75" customHeight="1" x14ac:dyDescent="0.15">
      <c r="B411" s="21" t="s">
        <v>445</v>
      </c>
      <c r="C411" s="14" t="s">
        <v>446</v>
      </c>
      <c r="D411" s="22" t="s">
        <v>447</v>
      </c>
      <c r="F411" s="24">
        <v>1102</v>
      </c>
      <c r="G411" s="81">
        <f>F411*5.1</f>
        <v>5620.2</v>
      </c>
      <c r="H411" s="81">
        <v>4000</v>
      </c>
      <c r="I411" s="81">
        <v>3000</v>
      </c>
      <c r="J411" s="81">
        <f t="shared" ref="J411:J412" si="17">I411+H411+G411</f>
        <v>12620.2</v>
      </c>
      <c r="K411" s="81">
        <v>34900</v>
      </c>
      <c r="L411" s="81">
        <f t="shared" ref="L411:L412" si="18">K411-J411</f>
        <v>22279.8</v>
      </c>
    </row>
    <row r="412" spans="2:13" ht="12.75" customHeight="1" x14ac:dyDescent="0.15">
      <c r="D412" s="22" t="s">
        <v>448</v>
      </c>
      <c r="F412" s="24">
        <v>1501</v>
      </c>
      <c r="G412" s="81">
        <f>F412*5.1</f>
        <v>7655.0999999999995</v>
      </c>
      <c r="H412" s="81">
        <v>4000</v>
      </c>
      <c r="I412" s="81">
        <v>3000</v>
      </c>
      <c r="J412" s="81">
        <f t="shared" si="17"/>
        <v>14655.099999999999</v>
      </c>
      <c r="K412" s="81">
        <v>36900</v>
      </c>
      <c r="L412" s="81">
        <f t="shared" si="18"/>
        <v>22244.9</v>
      </c>
    </row>
    <row r="416" spans="2:13" ht="12.75" customHeight="1" x14ac:dyDescent="0.15">
      <c r="B416" s="21" t="s">
        <v>449</v>
      </c>
      <c r="C416" s="14" t="s">
        <v>446</v>
      </c>
      <c r="D416" s="22" t="s">
        <v>450</v>
      </c>
      <c r="F416" s="24">
        <f>623</f>
        <v>623</v>
      </c>
      <c r="G416" s="81">
        <f t="shared" ref="G416:G418" si="19">F416*5.1</f>
        <v>3177.2999999999997</v>
      </c>
      <c r="H416" s="81">
        <f>1000</f>
        <v>1000</v>
      </c>
      <c r="I416" s="81">
        <f>2500</f>
        <v>2500</v>
      </c>
      <c r="J416" s="81">
        <f t="shared" ref="J416:J418" si="20">I416+H416+G416</f>
        <v>6677.2999999999993</v>
      </c>
      <c r="K416" s="81">
        <v>20900</v>
      </c>
      <c r="L416" s="81">
        <f t="shared" ref="L416:L418" si="21">K416-J416</f>
        <v>14222.7</v>
      </c>
    </row>
    <row r="417" spans="2:12" ht="12.75" customHeight="1" x14ac:dyDescent="0.15">
      <c r="D417" s="22" t="s">
        <v>451</v>
      </c>
      <c r="F417" s="24">
        <f>779</f>
        <v>779</v>
      </c>
      <c r="G417" s="81">
        <f t="shared" si="19"/>
        <v>3972.8999999999996</v>
      </c>
      <c r="H417" s="81">
        <f>2000</f>
        <v>2000</v>
      </c>
      <c r="I417" s="81">
        <f>3000</f>
        <v>3000</v>
      </c>
      <c r="J417" s="81">
        <f t="shared" si="20"/>
        <v>8972.9</v>
      </c>
      <c r="K417" s="81">
        <v>24900</v>
      </c>
      <c r="L417" s="81">
        <f t="shared" si="21"/>
        <v>15927.1</v>
      </c>
    </row>
    <row r="418" spans="2:12" ht="12.75" customHeight="1" x14ac:dyDescent="0.15">
      <c r="D418" s="22" t="s">
        <v>452</v>
      </c>
      <c r="F418" s="24">
        <f>935</f>
        <v>935</v>
      </c>
      <c r="G418" s="81">
        <f t="shared" si="19"/>
        <v>4768.5</v>
      </c>
      <c r="H418" s="81">
        <f>2500</f>
        <v>2500</v>
      </c>
      <c r="I418" s="81">
        <v>3000</v>
      </c>
      <c r="J418" s="81">
        <f t="shared" si="20"/>
        <v>10268.5</v>
      </c>
      <c r="K418" s="81">
        <v>26900</v>
      </c>
      <c r="L418" s="81">
        <f t="shared" si="21"/>
        <v>16631.5</v>
      </c>
    </row>
    <row r="422" spans="2:12" ht="12.75" customHeight="1" x14ac:dyDescent="0.15">
      <c r="B422" s="21" t="s">
        <v>453</v>
      </c>
      <c r="C422" s="14" t="s">
        <v>454</v>
      </c>
      <c r="D422" s="22" t="s">
        <v>455</v>
      </c>
      <c r="F422" s="24">
        <f>522</f>
        <v>522</v>
      </c>
      <c r="G422" s="81">
        <f t="shared" ref="G422:G424" si="22">F422*5.1</f>
        <v>2662.2</v>
      </c>
      <c r="H422" s="81">
        <f>2500</f>
        <v>2500</v>
      </c>
      <c r="I422" s="81">
        <v>3000</v>
      </c>
      <c r="J422" s="81">
        <f t="shared" ref="J422:J424" si="23">I422+H422+G422</f>
        <v>8162.2</v>
      </c>
      <c r="K422" s="81">
        <v>19900</v>
      </c>
      <c r="L422" s="81">
        <f t="shared" ref="L422:L424" si="24">K422-J422</f>
        <v>11737.8</v>
      </c>
    </row>
    <row r="423" spans="2:12" ht="12.75" customHeight="1" x14ac:dyDescent="0.15">
      <c r="D423" s="22" t="s">
        <v>456</v>
      </c>
      <c r="F423" s="24">
        <v>678</v>
      </c>
      <c r="G423" s="81">
        <f t="shared" si="22"/>
        <v>3457.7999999999997</v>
      </c>
      <c r="H423" s="81">
        <f>2500</f>
        <v>2500</v>
      </c>
      <c r="I423" s="81">
        <v>3000</v>
      </c>
      <c r="J423" s="81">
        <f t="shared" si="23"/>
        <v>8957.7999999999993</v>
      </c>
      <c r="K423" s="81">
        <v>22900</v>
      </c>
      <c r="L423" s="81">
        <f t="shared" si="24"/>
        <v>13942.2</v>
      </c>
    </row>
    <row r="424" spans="2:12" ht="12.75" customHeight="1" x14ac:dyDescent="0.15">
      <c r="D424" s="22" t="s">
        <v>457</v>
      </c>
      <c r="F424" s="24">
        <v>945</v>
      </c>
      <c r="G424" s="81">
        <f t="shared" si="22"/>
        <v>4819.5</v>
      </c>
      <c r="H424" s="81">
        <f>2500</f>
        <v>2500</v>
      </c>
      <c r="I424" s="81">
        <v>3000</v>
      </c>
      <c r="J424" s="81">
        <f t="shared" si="23"/>
        <v>10319.5</v>
      </c>
      <c r="K424" s="81">
        <v>25900</v>
      </c>
      <c r="L424" s="81">
        <f t="shared" si="24"/>
        <v>15580.5</v>
      </c>
    </row>
    <row r="428" spans="2:12" ht="12.75" customHeight="1" x14ac:dyDescent="0.15">
      <c r="B428" s="21" t="s">
        <v>458</v>
      </c>
      <c r="C428" s="14" t="s">
        <v>454</v>
      </c>
      <c r="D428" s="22" t="s">
        <v>459</v>
      </c>
      <c r="F428" s="24">
        <v>347</v>
      </c>
      <c r="G428" s="81">
        <f t="shared" ref="G428:G430" si="25">F428*5.1</f>
        <v>1769.6999999999998</v>
      </c>
      <c r="H428" s="81">
        <f>2500</f>
        <v>2500</v>
      </c>
      <c r="I428" s="81">
        <v>3000</v>
      </c>
      <c r="J428" s="81">
        <f t="shared" ref="J428:J430" si="26">I428+H428+G428</f>
        <v>7269.7</v>
      </c>
      <c r="K428" s="81">
        <v>12900</v>
      </c>
      <c r="L428" s="81">
        <f t="shared" ref="L428:L430" si="27">K428-J428</f>
        <v>5630.3</v>
      </c>
    </row>
    <row r="429" spans="2:12" ht="12.75" customHeight="1" x14ac:dyDescent="0.15">
      <c r="D429" s="22" t="s">
        <v>460</v>
      </c>
      <c r="F429" s="24">
        <v>494</v>
      </c>
      <c r="G429" s="81">
        <f t="shared" si="25"/>
        <v>2519.3999999999996</v>
      </c>
      <c r="H429" s="81">
        <f>2500</f>
        <v>2500</v>
      </c>
      <c r="I429" s="81">
        <v>3000</v>
      </c>
      <c r="J429" s="81">
        <f t="shared" si="26"/>
        <v>8019.4</v>
      </c>
      <c r="K429" s="81">
        <v>16900</v>
      </c>
      <c r="L429" s="81">
        <f t="shared" si="27"/>
        <v>8880.6</v>
      </c>
    </row>
    <row r="430" spans="2:12" ht="12.75" customHeight="1" x14ac:dyDescent="0.15">
      <c r="D430" s="22" t="s">
        <v>461</v>
      </c>
      <c r="F430" s="24">
        <v>557</v>
      </c>
      <c r="G430" s="81">
        <f t="shared" si="25"/>
        <v>2840.7</v>
      </c>
      <c r="H430" s="81">
        <f>2500</f>
        <v>2500</v>
      </c>
      <c r="I430" s="81">
        <v>3000</v>
      </c>
      <c r="J430" s="81">
        <f t="shared" si="26"/>
        <v>8340.7000000000007</v>
      </c>
      <c r="K430" s="81">
        <v>19900</v>
      </c>
      <c r="L430" s="81">
        <f t="shared" si="27"/>
        <v>11559.3</v>
      </c>
    </row>
  </sheetData>
  <hyperlinks>
    <hyperlink ref="C71" r:id="rId1" xr:uid="{8B56E9EC-7EB7-0D43-AC1D-8B697AFDFF11}"/>
    <hyperlink ref="C290" r:id="rId2" xr:uid="{348B6737-800B-B24F-AD9F-0B5F61C61E7B}"/>
  </hyperlinks>
  <pageMargins left="0.1" right="0.1" top="0.1" bottom="0.1" header="0" footer="0"/>
  <pageSetup paperSize="9" scale="140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AB โคมไฟห้องรับแขก (final01-68)</vt:lpstr>
      <vt:lpstr>'AB โคมไฟห้องรับแขก (final01-68)'!Print_Area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k653</dc:creator>
  <cp:lastModifiedBy>k653</cp:lastModifiedBy>
  <dcterms:created xsi:type="dcterms:W3CDTF">2025-12-01T09:05:52Z</dcterms:created>
  <dcterms:modified xsi:type="dcterms:W3CDTF">2025-12-01T09:06:14Z</dcterms:modified>
</cp:coreProperties>
</file>