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1D885149-D577-4762-B216-94893599CC72}" xr6:coauthVersionLast="40" xr6:coauthVersionMax="40" xr10:uidLastSave="{00000000-0000-0000-0000-000000000000}"/>
  <bookViews>
    <workbookView xWindow="240" yWindow="105" windowWidth="14805" windowHeight="8010" activeTab="1" xr2:uid="{00000000-000D-0000-FFFF-FFFF00000000}"/>
  </bookViews>
  <sheets>
    <sheet name="预算一览表" sheetId="1" r:id="rId1"/>
    <sheet name="软件开发明细表" sheetId="3" r:id="rId2"/>
    <sheet name="单位工程人材机汇总表" sheetId="2" r:id="rId3"/>
  </sheets>
  <definedNames>
    <definedName name="_Toc520850735" localSheetId="1">软件开发明细表!#REF!</definedName>
  </definedNames>
  <calcPr calcId="181029"/>
</workbook>
</file>

<file path=xl/calcChain.xml><?xml version="1.0" encoding="utf-8"?>
<calcChain xmlns="http://schemas.openxmlformats.org/spreadsheetml/2006/main">
  <c r="C5" i="1" l="1"/>
  <c r="G8" i="3"/>
  <c r="G9" i="3"/>
  <c r="E6" i="2"/>
  <c r="E15" i="2"/>
  <c r="E14" i="2"/>
  <c r="F11" i="2"/>
  <c r="E5" i="2"/>
  <c r="E7" i="2"/>
  <c r="G5" i="3" l="1"/>
  <c r="G6" i="3"/>
  <c r="G7" i="3"/>
  <c r="G4" i="3"/>
  <c r="G11" i="3" s="1"/>
  <c r="C4" i="1" s="1"/>
  <c r="C6" i="1" s="1"/>
  <c r="G8" i="2" l="1"/>
  <c r="G7" i="2"/>
  <c r="G6" i="2"/>
  <c r="G5" i="2"/>
  <c r="G11" i="2"/>
  <c r="G10" i="2" s="1"/>
  <c r="G4" i="2" l="1"/>
  <c r="G14" i="2"/>
  <c r="G15" i="2"/>
  <c r="G13" i="2" l="1"/>
  <c r="C16" i="2" l="1"/>
</calcChain>
</file>

<file path=xl/sharedStrings.xml><?xml version="1.0" encoding="utf-8"?>
<sst xmlns="http://schemas.openxmlformats.org/spreadsheetml/2006/main" count="82" uniqueCount="57">
  <si>
    <t xml:space="preserve">单位：元 </t>
  </si>
  <si>
    <t>序号</t>
  </si>
  <si>
    <t>明细项目名称</t>
  </si>
  <si>
    <t>备注</t>
  </si>
  <si>
    <t>数量</t>
  </si>
  <si>
    <t>金额</t>
  </si>
  <si>
    <t>一</t>
    <phoneticPr fontId="5" type="noConversion"/>
  </si>
  <si>
    <t>配套工程类费用</t>
    <phoneticPr fontId="5" type="noConversion"/>
  </si>
  <si>
    <t>合计</t>
    <phoneticPr fontId="5" type="noConversion"/>
  </si>
  <si>
    <t>单位</t>
  </si>
  <si>
    <t>软件开发费用</t>
    <phoneticPr fontId="5" type="noConversion"/>
  </si>
  <si>
    <t>单位工程人材机汇总表</t>
  </si>
  <si>
    <t/>
  </si>
  <si>
    <t>一、</t>
  </si>
  <si>
    <t>单价</t>
    <phoneticPr fontId="4" type="noConversion"/>
  </si>
  <si>
    <t>金额</t>
    <phoneticPr fontId="4" type="noConversion"/>
  </si>
  <si>
    <t>人工类</t>
    <phoneticPr fontId="4" type="noConversion"/>
  </si>
  <si>
    <t>设备类</t>
    <phoneticPr fontId="4" type="noConversion"/>
  </si>
  <si>
    <t>名称及规格</t>
    <phoneticPr fontId="4" type="noConversion"/>
  </si>
  <si>
    <t>施工材料</t>
  </si>
  <si>
    <t>批</t>
  </si>
  <si>
    <t>材料类</t>
    <phoneticPr fontId="4" type="noConversion"/>
  </si>
  <si>
    <t>型号</t>
    <phoneticPr fontId="4" type="noConversion"/>
  </si>
  <si>
    <t>系统调试</t>
  </si>
  <si>
    <t>工日</t>
    <phoneticPr fontId="4" type="noConversion"/>
  </si>
  <si>
    <t>二、</t>
    <phoneticPr fontId="4" type="noConversion"/>
  </si>
  <si>
    <t>三、</t>
    <phoneticPr fontId="4" type="noConversion"/>
  </si>
  <si>
    <t>金额</t>
    <phoneticPr fontId="4" type="noConversion"/>
  </si>
  <si>
    <t>小计</t>
    <phoneticPr fontId="4" type="noConversion"/>
  </si>
  <si>
    <t>软件开发明细表</t>
    <phoneticPr fontId="5" type="noConversion"/>
  </si>
  <si>
    <t>人月</t>
  </si>
  <si>
    <t>明细项目名称</t>
    <phoneticPr fontId="4" type="noConversion"/>
  </si>
  <si>
    <t>规格型号</t>
    <phoneticPr fontId="4" type="noConversion"/>
  </si>
  <si>
    <t>计量单位</t>
    <phoneticPr fontId="4" type="noConversion"/>
  </si>
  <si>
    <t>单价（元/人月）</t>
    <phoneticPr fontId="5" type="noConversion"/>
  </si>
  <si>
    <t>数量</t>
    <phoneticPr fontId="4" type="noConversion"/>
  </si>
  <si>
    <t>项目成本预算表</t>
    <phoneticPr fontId="4" type="noConversion"/>
  </si>
  <si>
    <t>对接锅炉数量：</t>
    <phoneticPr fontId="4" type="noConversion"/>
  </si>
  <si>
    <t>网络搭建与调试</t>
    <phoneticPr fontId="4" type="noConversion"/>
  </si>
  <si>
    <t>工程名称：强佑清河中心集中式锅炉远程监控系统网络环境搭建</t>
    <phoneticPr fontId="4" type="noConversion"/>
  </si>
  <si>
    <t>协议转换编程</t>
    <phoneticPr fontId="4" type="noConversion"/>
  </si>
  <si>
    <t>锅炉设备单点调试</t>
    <phoneticPr fontId="4" type="noConversion"/>
  </si>
  <si>
    <t>串口线、网线、电源线</t>
    <phoneticPr fontId="4" type="noConversion"/>
  </si>
  <si>
    <t>HINET</t>
    <phoneticPr fontId="4" type="noConversion"/>
  </si>
  <si>
    <t>台</t>
    <phoneticPr fontId="4" type="noConversion"/>
  </si>
  <si>
    <t>智能网关</t>
    <phoneticPr fontId="5" type="noConversion"/>
  </si>
  <si>
    <t>工业级4G路由器</t>
    <phoneticPr fontId="4" type="noConversion"/>
  </si>
  <si>
    <t>HUAWEI B315s-936</t>
    <phoneticPr fontId="4" type="noConversion"/>
  </si>
  <si>
    <t xml:space="preserve">项目名称：强佑清河中心集中式锅炉远程监控系统                                                                                                           </t>
    <phoneticPr fontId="5" type="noConversion"/>
  </si>
  <si>
    <t>仪表盘</t>
    <phoneticPr fontId="4" type="noConversion"/>
  </si>
  <si>
    <t>图形化操作界面</t>
    <phoneticPr fontId="4" type="noConversion"/>
  </si>
  <si>
    <t>列表操作界面</t>
    <phoneticPr fontId="4" type="noConversion"/>
  </si>
  <si>
    <t>设备监管</t>
    <phoneticPr fontId="4" type="noConversion"/>
  </si>
  <si>
    <t>自动预警</t>
    <phoneticPr fontId="4" type="noConversion"/>
  </si>
  <si>
    <t>自动运行设置</t>
    <phoneticPr fontId="4" type="noConversion"/>
  </si>
  <si>
    <t>二</t>
    <phoneticPr fontId="4" type="noConversion"/>
  </si>
  <si>
    <t xml:space="preserve">项目名称：强佑清河中心集中式锅炉远程监控系统                                                                                                            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</si>
</sst>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20"/>
      <color indexed="0"/>
      <name val="宋体"/>
      <family val="3"/>
      <charset val="134"/>
    </font>
    <font>
      <sz val="9"/>
      <color indexed="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Times New Roman"/>
      <family val="1"/>
    </font>
    <font>
      <b/>
      <sz val="10"/>
      <color rgb="FFFF0000"/>
      <name val="宋体"/>
      <family val="3"/>
      <charset val="134"/>
    </font>
    <font>
      <b/>
      <sz val="2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2" fillId="0" borderId="0"/>
    <xf numFmtId="0" fontId="17" fillId="0" borderId="0"/>
  </cellStyleXfs>
  <cellXfs count="65">
    <xf numFmtId="0" fontId="0" fillId="0" borderId="0" xfId="0"/>
    <xf numFmtId="0" fontId="2" fillId="0" borderId="1" xfId="2" applyFont="1" applyFill="1" applyBorder="1" applyAlignment="1">
      <alignment horizontal="left" vertical="center" wrapText="1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43" fontId="6" fillId="0" borderId="2" xfId="2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 vertical="center" wrapText="1"/>
    </xf>
    <xf numFmtId="43" fontId="6" fillId="0" borderId="3" xfId="2" applyNumberFormat="1" applyFont="1" applyFill="1" applyBorder="1" applyAlignment="1">
      <alignment horizontal="right" vertical="center"/>
    </xf>
    <xf numFmtId="0" fontId="5" fillId="0" borderId="2" xfId="2" applyFont="1" applyFill="1" applyBorder="1">
      <alignment vertical="center"/>
    </xf>
    <xf numFmtId="0" fontId="7" fillId="0" borderId="5" xfId="3" applyBorder="1"/>
    <xf numFmtId="0" fontId="9" fillId="2" borderId="9" xfId="3" applyFont="1" applyFill="1" applyBorder="1" applyAlignment="1">
      <alignment horizontal="center" vertical="center" wrapText="1"/>
    </xf>
    <xf numFmtId="0" fontId="9" fillId="2" borderId="10" xfId="3" applyFont="1" applyFill="1" applyBorder="1" applyAlignment="1">
      <alignment horizontal="center" vertical="center" wrapText="1"/>
    </xf>
    <xf numFmtId="0" fontId="9" fillId="2" borderId="10" xfId="3" applyFont="1" applyFill="1" applyBorder="1" applyAlignment="1">
      <alignment horizontal="right" vertical="center" wrapText="1"/>
    </xf>
    <xf numFmtId="0" fontId="9" fillId="2" borderId="11" xfId="3" applyFont="1" applyFill="1" applyBorder="1" applyAlignment="1">
      <alignment horizontal="right" vertical="center" wrapText="1"/>
    </xf>
    <xf numFmtId="0" fontId="9" fillId="2" borderId="10" xfId="3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1" fillId="0" borderId="12" xfId="0" applyFont="1" applyBorder="1"/>
    <xf numFmtId="0" fontId="10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wrapText="1"/>
    </xf>
    <xf numFmtId="0" fontId="0" fillId="0" borderId="12" xfId="0" applyFont="1" applyBorder="1"/>
    <xf numFmtId="0" fontId="9" fillId="3" borderId="6" xfId="3" applyFont="1" applyFill="1" applyBorder="1" applyAlignment="1">
      <alignment horizontal="center" vertical="center" wrapText="1"/>
    </xf>
    <xf numFmtId="0" fontId="9" fillId="3" borderId="7" xfId="3" applyFont="1" applyFill="1" applyBorder="1" applyAlignment="1">
      <alignment horizontal="center" vertical="center" wrapText="1"/>
    </xf>
    <xf numFmtId="0" fontId="9" fillId="3" borderId="8" xfId="3" applyFont="1" applyFill="1" applyBorder="1" applyAlignment="1">
      <alignment horizontal="center" vertical="center" wrapText="1"/>
    </xf>
    <xf numFmtId="0" fontId="2" fillId="4" borderId="4" xfId="2" applyFont="1" applyFill="1" applyBorder="1" applyAlignment="1">
      <alignment horizontal="center" vertical="center" wrapText="1"/>
    </xf>
    <xf numFmtId="43" fontId="2" fillId="4" borderId="2" xfId="1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left" vertical="center" wrapText="1"/>
    </xf>
    <xf numFmtId="0" fontId="5" fillId="0" borderId="2" xfId="4" applyFont="1" applyFill="1" applyBorder="1" applyAlignment="1">
      <alignment vertical="center" wrapText="1"/>
    </xf>
    <xf numFmtId="0" fontId="5" fillId="0" borderId="2" xfId="4" applyFont="1" applyFill="1" applyBorder="1" applyAlignment="1">
      <alignment horizontal="left" vertical="center"/>
    </xf>
    <xf numFmtId="0" fontId="5" fillId="0" borderId="2" xfId="4" applyFont="1" applyFill="1" applyBorder="1" applyAlignment="1">
      <alignment horizontal="right" vertical="center"/>
    </xf>
    <xf numFmtId="43" fontId="5" fillId="0" borderId="2" xfId="4" applyNumberFormat="1" applyFont="1" applyFill="1" applyBorder="1" applyAlignment="1">
      <alignment horizontal="right" vertical="center"/>
    </xf>
    <xf numFmtId="0" fontId="16" fillId="4" borderId="1" xfId="4" applyFont="1" applyFill="1" applyBorder="1" applyAlignment="1">
      <alignment horizontal="left" vertical="center" wrapText="1"/>
    </xf>
    <xf numFmtId="0" fontId="5" fillId="0" borderId="12" xfId="4" applyFont="1" applyFill="1" applyBorder="1" applyAlignment="1">
      <alignment vertical="center" wrapText="1"/>
    </xf>
    <xf numFmtId="0" fontId="5" fillId="0" borderId="12" xfId="4" applyFont="1" applyFill="1" applyBorder="1" applyAlignment="1">
      <alignment horizontal="right" vertical="center"/>
    </xf>
    <xf numFmtId="43" fontId="5" fillId="0" borderId="12" xfId="1" applyFont="1" applyFill="1" applyBorder="1" applyAlignment="1">
      <alignment horizontal="right" vertical="center"/>
    </xf>
    <xf numFmtId="43" fontId="5" fillId="0" borderId="12" xfId="4" applyNumberFormat="1" applyFont="1" applyFill="1" applyBorder="1" applyAlignment="1">
      <alignment horizontal="right" vertical="center"/>
    </xf>
    <xf numFmtId="0" fontId="6" fillId="4" borderId="2" xfId="4" applyFont="1" applyFill="1" applyBorder="1" applyAlignment="1">
      <alignment horizontal="left" vertical="center"/>
    </xf>
    <xf numFmtId="0" fontId="6" fillId="4" borderId="2" xfId="4" applyFont="1" applyFill="1" applyBorder="1" applyAlignment="1">
      <alignment vertical="center" wrapText="1"/>
    </xf>
    <xf numFmtId="0" fontId="6" fillId="4" borderId="2" xfId="4" applyFont="1" applyFill="1" applyBorder="1" applyAlignment="1">
      <alignment horizontal="right" vertical="center"/>
    </xf>
    <xf numFmtId="43" fontId="6" fillId="4" borderId="2" xfId="1" applyFont="1" applyFill="1" applyBorder="1" applyAlignment="1">
      <alignment horizontal="right" vertical="center"/>
    </xf>
    <xf numFmtId="0" fontId="3" fillId="0" borderId="0" xfId="2" applyFont="1" applyFill="1" applyAlignment="1">
      <alignment horizontal="center" vertical="center" wrapText="1"/>
    </xf>
    <xf numFmtId="43" fontId="3" fillId="0" borderId="0" xfId="1" applyFont="1" applyFill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9" fillId="2" borderId="13" xfId="3" applyFont="1" applyFill="1" applyBorder="1" applyAlignment="1">
      <alignment horizontal="center" vertical="center" wrapText="1"/>
    </xf>
    <xf numFmtId="0" fontId="9" fillId="2" borderId="20" xfId="3" applyFont="1" applyFill="1" applyBorder="1" applyAlignment="1">
      <alignment horizontal="center" vertical="center" wrapText="1"/>
    </xf>
    <xf numFmtId="0" fontId="9" fillId="2" borderId="14" xfId="3" applyFont="1" applyFill="1" applyBorder="1" applyAlignment="1">
      <alignment horizontal="center" vertical="center" wrapText="1"/>
    </xf>
    <xf numFmtId="0" fontId="8" fillId="2" borderId="0" xfId="3" applyFont="1" applyFill="1" applyAlignment="1">
      <alignment horizontal="center" vertical="center" wrapText="1"/>
    </xf>
    <xf numFmtId="0" fontId="6" fillId="2" borderId="0" xfId="3" applyFont="1" applyFill="1" applyAlignment="1">
      <alignment horizontal="left" vertical="center" wrapText="1"/>
    </xf>
    <xf numFmtId="0" fontId="9" fillId="2" borderId="18" xfId="3" applyFont="1" applyFill="1" applyBorder="1" applyAlignment="1">
      <alignment horizontal="center" vertical="center" wrapText="1"/>
    </xf>
    <xf numFmtId="0" fontId="9" fillId="2" borderId="17" xfId="3" applyFont="1" applyFill="1" applyBorder="1" applyAlignment="1">
      <alignment horizontal="center" vertical="center" wrapText="1"/>
    </xf>
    <xf numFmtId="0" fontId="9" fillId="2" borderId="19" xfId="3" applyFont="1" applyFill="1" applyBorder="1" applyAlignment="1">
      <alignment horizontal="center" vertical="center" wrapText="1"/>
    </xf>
    <xf numFmtId="0" fontId="9" fillId="2" borderId="16" xfId="3" applyFont="1" applyFill="1" applyBorder="1" applyAlignment="1">
      <alignment horizontal="center" vertical="center" wrapText="1"/>
    </xf>
    <xf numFmtId="0" fontId="15" fillId="2" borderId="22" xfId="3" applyFont="1" applyFill="1" applyBorder="1" applyAlignment="1">
      <alignment horizontal="right" vertical="center" wrapText="1"/>
    </xf>
    <xf numFmtId="0" fontId="15" fillId="2" borderId="15" xfId="3" applyFont="1" applyFill="1" applyBorder="1" applyAlignment="1">
      <alignment horizontal="right" vertical="center" wrapText="1"/>
    </xf>
    <xf numFmtId="0" fontId="15" fillId="2" borderId="21" xfId="3" applyFont="1" applyFill="1" applyBorder="1" applyAlignment="1">
      <alignment horizontal="right" vertical="center" wrapText="1"/>
    </xf>
    <xf numFmtId="0" fontId="3" fillId="0" borderId="0" xfId="4" applyFont="1" applyFill="1" applyAlignment="1">
      <alignment horizontal="center" vertical="center" wrapText="1"/>
    </xf>
    <xf numFmtId="0" fontId="16" fillId="0" borderId="1" xfId="4" applyFont="1" applyFill="1" applyBorder="1" applyAlignment="1">
      <alignment horizontal="left" vertical="center" wrapText="1"/>
    </xf>
    <xf numFmtId="0" fontId="18" fillId="2" borderId="15" xfId="3" applyFont="1" applyFill="1" applyBorder="1" applyAlignment="1">
      <alignment horizontal="left" vertical="center" wrapText="1"/>
    </xf>
    <xf numFmtId="0" fontId="19" fillId="2" borderId="15" xfId="3" applyFont="1" applyFill="1" applyBorder="1" applyAlignment="1">
      <alignment horizontal="right" vertical="center" wrapText="1"/>
    </xf>
    <xf numFmtId="0" fontId="13" fillId="2" borderId="10" xfId="3" applyFont="1" applyFill="1" applyBorder="1" applyAlignment="1">
      <alignment horizontal="right" vertical="center" wrapText="1"/>
    </xf>
    <xf numFmtId="0" fontId="5" fillId="2" borderId="10" xfId="3" applyFont="1" applyFill="1" applyBorder="1" applyAlignment="1">
      <alignment horizontal="right" vertical="center" wrapText="1"/>
    </xf>
  </cellXfs>
  <cellStyles count="6">
    <cellStyle name="常规" xfId="0" builtinId="0"/>
    <cellStyle name="常规_空白表（周）" xfId="2" xr:uid="{00000000-0005-0000-0000-000001000000}"/>
    <cellStyle name="常规_审定表平谷" xfId="3" xr:uid="{00000000-0005-0000-0000-000002000000}"/>
    <cellStyle name="常规_专家评审会表格" xfId="4" xr:uid="{00000000-0005-0000-0000-000003000000}"/>
    <cellStyle name="千位分隔" xfId="1" builtinId="3"/>
    <cellStyle name="样式 1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115" zoomScaleNormal="115" workbookViewId="0">
      <selection activeCell="C21" sqref="C21"/>
    </sheetView>
  </sheetViews>
  <sheetFormatPr defaultRowHeight="13.5" x14ac:dyDescent="0.15"/>
  <cols>
    <col min="2" max="2" width="15.625" customWidth="1"/>
    <col min="3" max="3" width="24.875" customWidth="1"/>
    <col min="4" max="4" width="20.875" customWidth="1"/>
  </cols>
  <sheetData>
    <row r="1" spans="1:4" ht="20.25" x14ac:dyDescent="0.15">
      <c r="A1" s="44" t="s">
        <v>36</v>
      </c>
      <c r="B1" s="44"/>
      <c r="C1" s="45"/>
      <c r="D1" s="44"/>
    </row>
    <row r="2" spans="1:4" ht="14.25" x14ac:dyDescent="0.15">
      <c r="A2" s="46" t="s">
        <v>56</v>
      </c>
      <c r="B2" s="46"/>
      <c r="C2" s="46"/>
      <c r="D2" s="1" t="s">
        <v>0</v>
      </c>
    </row>
    <row r="3" spans="1:4" ht="14.25" customHeight="1" x14ac:dyDescent="0.15">
      <c r="A3" s="27" t="s">
        <v>1</v>
      </c>
      <c r="B3" s="27" t="s">
        <v>2</v>
      </c>
      <c r="C3" s="28" t="s">
        <v>5</v>
      </c>
      <c r="D3" s="27" t="s">
        <v>3</v>
      </c>
    </row>
    <row r="4" spans="1:4" x14ac:dyDescent="0.15">
      <c r="A4" s="2" t="s">
        <v>6</v>
      </c>
      <c r="B4" s="3" t="s">
        <v>10</v>
      </c>
      <c r="C4" s="5">
        <f>软件开发明细表!G11</f>
        <v>189200</v>
      </c>
      <c r="D4" s="4"/>
    </row>
    <row r="5" spans="1:4" x14ac:dyDescent="0.15">
      <c r="A5" s="7" t="s">
        <v>55</v>
      </c>
      <c r="B5" s="8" t="s">
        <v>7</v>
      </c>
      <c r="C5" s="9">
        <f>单位工程人材机汇总表!C16</f>
        <v>39415</v>
      </c>
      <c r="D5" s="4"/>
    </row>
    <row r="6" spans="1:4" x14ac:dyDescent="0.15">
      <c r="A6" s="10"/>
      <c r="B6" s="3" t="s">
        <v>8</v>
      </c>
      <c r="C6" s="5">
        <f>SUM(C4:C5)</f>
        <v>228615</v>
      </c>
      <c r="D6" s="4"/>
    </row>
  </sheetData>
  <mergeCells count="2">
    <mergeCell ref="A1:D1"/>
    <mergeCell ref="A2:C2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abSelected="1" workbookViewId="0">
      <selection activeCell="D15" sqref="D15"/>
    </sheetView>
  </sheetViews>
  <sheetFormatPr defaultRowHeight="13.5" x14ac:dyDescent="0.15"/>
  <cols>
    <col min="2" max="2" width="22.75" customWidth="1"/>
    <col min="3" max="3" width="11.75" customWidth="1"/>
    <col min="4" max="4" width="10.125" customWidth="1"/>
    <col min="5" max="5" width="7.5" customWidth="1"/>
    <col min="6" max="6" width="11.625" customWidth="1"/>
    <col min="7" max="7" width="15.875" customWidth="1"/>
  </cols>
  <sheetData>
    <row r="1" spans="1:7" ht="20.25" x14ac:dyDescent="0.15">
      <c r="A1" s="59" t="s">
        <v>29</v>
      </c>
      <c r="B1" s="59"/>
      <c r="C1" s="59"/>
      <c r="D1" s="59"/>
      <c r="E1" s="59"/>
      <c r="F1" s="45"/>
      <c r="G1" s="45"/>
    </row>
    <row r="2" spans="1:7" ht="14.25" x14ac:dyDescent="0.15">
      <c r="A2" s="60" t="s">
        <v>48</v>
      </c>
      <c r="B2" s="60"/>
      <c r="C2" s="60"/>
      <c r="D2" s="60"/>
      <c r="E2" s="60"/>
      <c r="F2" s="60"/>
      <c r="G2" s="60"/>
    </row>
    <row r="3" spans="1:7" ht="28.5" x14ac:dyDescent="0.15">
      <c r="A3" s="35" t="s">
        <v>1</v>
      </c>
      <c r="B3" s="35" t="s">
        <v>31</v>
      </c>
      <c r="C3" s="35" t="s">
        <v>32</v>
      </c>
      <c r="D3" s="28" t="s">
        <v>33</v>
      </c>
      <c r="E3" s="28" t="s">
        <v>35</v>
      </c>
      <c r="F3" s="28" t="s">
        <v>34</v>
      </c>
      <c r="G3" s="28" t="s">
        <v>27</v>
      </c>
    </row>
    <row r="4" spans="1:7" x14ac:dyDescent="0.15">
      <c r="A4" s="32">
        <v>1</v>
      </c>
      <c r="B4" s="31" t="s">
        <v>49</v>
      </c>
      <c r="C4" s="31"/>
      <c r="D4" s="32" t="s">
        <v>30</v>
      </c>
      <c r="E4" s="33">
        <v>2.5</v>
      </c>
      <c r="F4" s="6">
        <v>16000</v>
      </c>
      <c r="G4" s="34">
        <f>E4*F4</f>
        <v>40000</v>
      </c>
    </row>
    <row r="5" spans="1:7" x14ac:dyDescent="0.15">
      <c r="A5" s="32">
        <v>2</v>
      </c>
      <c r="B5" s="31" t="s">
        <v>50</v>
      </c>
      <c r="C5" s="31"/>
      <c r="D5" s="32" t="s">
        <v>30</v>
      </c>
      <c r="E5" s="33">
        <v>1.2</v>
      </c>
      <c r="F5" s="6">
        <v>16000</v>
      </c>
      <c r="G5" s="34">
        <f t="shared" ref="G5:G9" si="0">E5*F5</f>
        <v>19200</v>
      </c>
    </row>
    <row r="6" spans="1:7" x14ac:dyDescent="0.15">
      <c r="A6" s="32">
        <v>3</v>
      </c>
      <c r="B6" s="36" t="s">
        <v>51</v>
      </c>
      <c r="C6" s="36"/>
      <c r="D6" s="32" t="s">
        <v>30</v>
      </c>
      <c r="E6" s="37">
        <v>1</v>
      </c>
      <c r="F6" s="38">
        <v>20000</v>
      </c>
      <c r="G6" s="34">
        <f t="shared" si="0"/>
        <v>20000</v>
      </c>
    </row>
    <row r="7" spans="1:7" x14ac:dyDescent="0.15">
      <c r="A7" s="32">
        <v>4</v>
      </c>
      <c r="B7" s="36" t="s">
        <v>52</v>
      </c>
      <c r="C7" s="36"/>
      <c r="D7" s="32" t="s">
        <v>30</v>
      </c>
      <c r="E7" s="37">
        <v>2</v>
      </c>
      <c r="F7" s="38">
        <v>20000</v>
      </c>
      <c r="G7" s="34">
        <f t="shared" si="0"/>
        <v>40000</v>
      </c>
    </row>
    <row r="8" spans="1:7" x14ac:dyDescent="0.15">
      <c r="A8" s="32">
        <v>5</v>
      </c>
      <c r="B8" s="36" t="s">
        <v>53</v>
      </c>
      <c r="C8" s="36"/>
      <c r="D8" s="32" t="s">
        <v>30</v>
      </c>
      <c r="E8" s="37">
        <v>0.5</v>
      </c>
      <c r="F8" s="38">
        <v>20000</v>
      </c>
      <c r="G8" s="39">
        <f t="shared" ref="G8" si="1">E8*F8</f>
        <v>10000</v>
      </c>
    </row>
    <row r="9" spans="1:7" x14ac:dyDescent="0.15">
      <c r="A9" s="32">
        <v>6</v>
      </c>
      <c r="B9" s="36" t="s">
        <v>54</v>
      </c>
      <c r="C9" s="36"/>
      <c r="D9" s="32" t="s">
        <v>30</v>
      </c>
      <c r="E9" s="37">
        <v>3</v>
      </c>
      <c r="F9" s="38">
        <v>20000</v>
      </c>
      <c r="G9" s="39">
        <f t="shared" si="0"/>
        <v>60000</v>
      </c>
    </row>
    <row r="11" spans="1:7" x14ac:dyDescent="0.15">
      <c r="A11" s="40"/>
      <c r="B11" s="41" t="s">
        <v>28</v>
      </c>
      <c r="C11" s="41"/>
      <c r="D11" s="40"/>
      <c r="E11" s="42"/>
      <c r="F11" s="43"/>
      <c r="G11" s="43">
        <f>SUM(G4:G9)</f>
        <v>189200</v>
      </c>
    </row>
  </sheetData>
  <mergeCells count="2">
    <mergeCell ref="A1:G1"/>
    <mergeCell ref="A2:G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B15" sqref="B15"/>
    </sheetView>
  </sheetViews>
  <sheetFormatPr defaultRowHeight="13.5" x14ac:dyDescent="0.15"/>
  <cols>
    <col min="2" max="2" width="16.375" customWidth="1"/>
    <col min="3" max="3" width="19.5" customWidth="1"/>
    <col min="6" max="6" width="10.125" customWidth="1"/>
    <col min="7" max="7" width="11" customWidth="1"/>
  </cols>
  <sheetData>
    <row r="1" spans="1:7" s="11" customFormat="1" ht="25.5" x14ac:dyDescent="0.15">
      <c r="A1" s="50" t="s">
        <v>11</v>
      </c>
      <c r="B1" s="50" t="s">
        <v>12</v>
      </c>
      <c r="C1" s="50"/>
      <c r="D1" s="50" t="s">
        <v>12</v>
      </c>
      <c r="E1" s="50" t="s">
        <v>12</v>
      </c>
      <c r="F1" s="50" t="s">
        <v>12</v>
      </c>
      <c r="G1" s="50" t="s">
        <v>12</v>
      </c>
    </row>
    <row r="2" spans="1:7" s="11" customFormat="1" ht="27" customHeight="1" thickBot="1" x14ac:dyDescent="0.2">
      <c r="A2" s="51" t="s">
        <v>39</v>
      </c>
      <c r="B2" s="51" t="s">
        <v>12</v>
      </c>
      <c r="C2" s="51"/>
      <c r="D2" s="51" t="s">
        <v>12</v>
      </c>
      <c r="E2" s="51" t="s">
        <v>12</v>
      </c>
      <c r="F2" s="61" t="s">
        <v>37</v>
      </c>
      <c r="G2" s="62">
        <v>5</v>
      </c>
    </row>
    <row r="3" spans="1:7" s="11" customFormat="1" ht="11.25" x14ac:dyDescent="0.15">
      <c r="A3" s="24" t="s">
        <v>1</v>
      </c>
      <c r="B3" s="25" t="s">
        <v>18</v>
      </c>
      <c r="C3" s="25" t="s">
        <v>22</v>
      </c>
      <c r="D3" s="25" t="s">
        <v>9</v>
      </c>
      <c r="E3" s="25" t="s">
        <v>4</v>
      </c>
      <c r="F3" s="25" t="s">
        <v>14</v>
      </c>
      <c r="G3" s="26" t="s">
        <v>15</v>
      </c>
    </row>
    <row r="4" spans="1:7" s="11" customFormat="1" ht="11.25" x14ac:dyDescent="0.15">
      <c r="A4" s="12" t="s">
        <v>13</v>
      </c>
      <c r="B4" s="16" t="s">
        <v>16</v>
      </c>
      <c r="C4" s="16"/>
      <c r="D4" s="13" t="s">
        <v>12</v>
      </c>
      <c r="E4" s="14" t="s">
        <v>12</v>
      </c>
      <c r="F4" s="14" t="s">
        <v>12</v>
      </c>
      <c r="G4" s="15">
        <f>SUM(G5:G8)</f>
        <v>21740</v>
      </c>
    </row>
    <row r="5" spans="1:7" s="11" customFormat="1" ht="12" x14ac:dyDescent="0.15">
      <c r="A5" s="17">
        <v>1</v>
      </c>
      <c r="B5" s="18" t="s">
        <v>41</v>
      </c>
      <c r="C5" s="19"/>
      <c r="D5" s="13" t="s">
        <v>24</v>
      </c>
      <c r="E5" s="63">
        <f>5+G2/2</f>
        <v>7.5</v>
      </c>
      <c r="F5" s="14">
        <v>680</v>
      </c>
      <c r="G5" s="15">
        <f t="shared" ref="G5:G8" si="0">E5*F5</f>
        <v>5100</v>
      </c>
    </row>
    <row r="6" spans="1:7" s="11" customFormat="1" ht="12" x14ac:dyDescent="0.15">
      <c r="A6" s="17">
        <v>2</v>
      </c>
      <c r="B6" s="18" t="s">
        <v>38</v>
      </c>
      <c r="C6" s="19"/>
      <c r="D6" s="13" t="s">
        <v>24</v>
      </c>
      <c r="E6" s="63">
        <f>4+G2/5</f>
        <v>5</v>
      </c>
      <c r="F6" s="14">
        <v>680</v>
      </c>
      <c r="G6" s="15">
        <f t="shared" si="0"/>
        <v>3400</v>
      </c>
    </row>
    <row r="7" spans="1:7" s="11" customFormat="1" ht="12" x14ac:dyDescent="0.15">
      <c r="A7" s="17">
        <v>3</v>
      </c>
      <c r="B7" s="18" t="s">
        <v>40</v>
      </c>
      <c r="C7" s="19"/>
      <c r="D7" s="13" t="s">
        <v>24</v>
      </c>
      <c r="E7" s="63">
        <f>5+G2/5</f>
        <v>6</v>
      </c>
      <c r="F7" s="14">
        <v>1300</v>
      </c>
      <c r="G7" s="15">
        <f t="shared" si="0"/>
        <v>7800</v>
      </c>
    </row>
    <row r="8" spans="1:7" s="11" customFormat="1" x14ac:dyDescent="0.15">
      <c r="A8" s="17">
        <v>4</v>
      </c>
      <c r="B8" s="18" t="s">
        <v>23</v>
      </c>
      <c r="C8" s="23"/>
      <c r="D8" s="13" t="s">
        <v>24</v>
      </c>
      <c r="E8" s="14">
        <v>8</v>
      </c>
      <c r="F8" s="14">
        <v>680</v>
      </c>
      <c r="G8" s="15">
        <f t="shared" si="0"/>
        <v>5440</v>
      </c>
    </row>
    <row r="9" spans="1:7" s="11" customFormat="1" ht="11.25" x14ac:dyDescent="0.15">
      <c r="A9" s="52" t="s">
        <v>12</v>
      </c>
      <c r="B9" s="53"/>
      <c r="C9" s="53"/>
      <c r="D9" s="53"/>
      <c r="E9" s="53"/>
      <c r="F9" s="53"/>
      <c r="G9" s="54"/>
    </row>
    <row r="10" spans="1:7" s="11" customFormat="1" ht="13.5" customHeight="1" x14ac:dyDescent="0.15">
      <c r="A10" s="12" t="s">
        <v>25</v>
      </c>
      <c r="B10" s="16" t="s">
        <v>21</v>
      </c>
      <c r="C10" s="47" t="s">
        <v>12</v>
      </c>
      <c r="D10" s="48"/>
      <c r="E10" s="48"/>
      <c r="F10" s="49"/>
      <c r="G10" s="15">
        <f>SUM(G11)</f>
        <v>1000</v>
      </c>
    </row>
    <row r="11" spans="1:7" s="11" customFormat="1" ht="12" x14ac:dyDescent="0.15">
      <c r="A11" s="21">
        <v>1</v>
      </c>
      <c r="B11" s="20" t="s">
        <v>19</v>
      </c>
      <c r="C11" s="22" t="s">
        <v>42</v>
      </c>
      <c r="D11" s="13" t="s">
        <v>20</v>
      </c>
      <c r="E11" s="64">
        <v>1</v>
      </c>
      <c r="F11" s="63">
        <f>G2*200</f>
        <v>1000</v>
      </c>
      <c r="G11" s="15">
        <f t="shared" ref="G11" si="1">E11*F11</f>
        <v>1000</v>
      </c>
    </row>
    <row r="12" spans="1:7" s="11" customFormat="1" ht="11.25" x14ac:dyDescent="0.15">
      <c r="A12" s="55"/>
      <c r="B12" s="53"/>
      <c r="C12" s="53"/>
      <c r="D12" s="53"/>
      <c r="E12" s="53"/>
      <c r="F12" s="53"/>
      <c r="G12" s="54"/>
    </row>
    <row r="13" spans="1:7" s="11" customFormat="1" ht="13.5" customHeight="1" x14ac:dyDescent="0.15">
      <c r="A13" s="12" t="s">
        <v>26</v>
      </c>
      <c r="B13" s="16" t="s">
        <v>17</v>
      </c>
      <c r="C13" s="47" t="s">
        <v>12</v>
      </c>
      <c r="D13" s="48"/>
      <c r="E13" s="48"/>
      <c r="F13" s="49"/>
      <c r="G13" s="15">
        <f>SUM(G14:G15)</f>
        <v>16675</v>
      </c>
    </row>
    <row r="14" spans="1:7" s="11" customFormat="1" ht="12" x14ac:dyDescent="0.15">
      <c r="A14" s="21">
        <v>1</v>
      </c>
      <c r="B14" s="20" t="s">
        <v>45</v>
      </c>
      <c r="C14" s="22" t="s">
        <v>43</v>
      </c>
      <c r="D14" s="13" t="s">
        <v>44</v>
      </c>
      <c r="E14" s="14">
        <f>G2</f>
        <v>5</v>
      </c>
      <c r="F14" s="14">
        <v>3200</v>
      </c>
      <c r="G14" s="15">
        <f>E14*F14</f>
        <v>16000</v>
      </c>
    </row>
    <row r="15" spans="1:7" s="11" customFormat="1" ht="12" x14ac:dyDescent="0.15">
      <c r="A15" s="21">
        <v>2</v>
      </c>
      <c r="B15" s="20" t="s">
        <v>46</v>
      </c>
      <c r="C15" s="22" t="s">
        <v>47</v>
      </c>
      <c r="D15" s="13" t="s">
        <v>44</v>
      </c>
      <c r="E15" s="63">
        <f>ROUND(G2/5,0)</f>
        <v>1</v>
      </c>
      <c r="F15" s="14">
        <v>675</v>
      </c>
      <c r="G15" s="15">
        <f>E15*F15</f>
        <v>675</v>
      </c>
    </row>
    <row r="16" spans="1:7" s="11" customFormat="1" ht="14.25" customHeight="1" thickBot="1" x14ac:dyDescent="0.2">
      <c r="A16" s="29"/>
      <c r="B16" s="30" t="s">
        <v>28</v>
      </c>
      <c r="C16" s="56">
        <f>G4+G10+G13</f>
        <v>39415</v>
      </c>
      <c r="D16" s="57"/>
      <c r="E16" s="57"/>
      <c r="F16" s="57"/>
      <c r="G16" s="58"/>
    </row>
  </sheetData>
  <mergeCells count="7">
    <mergeCell ref="C13:F13"/>
    <mergeCell ref="C10:F10"/>
    <mergeCell ref="A1:G1"/>
    <mergeCell ref="A2:E2"/>
    <mergeCell ref="A9:G9"/>
    <mergeCell ref="A12:G12"/>
    <mergeCell ref="C16:G1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预算一览表</vt:lpstr>
      <vt:lpstr>软件开发明细表</vt:lpstr>
      <vt:lpstr>单位工程人材机汇总表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2018-12-10T05:43:33Z</dcterms:modified>
</cp:coreProperties>
</file>