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emester5\Systems\labs\pdumaresq_E31_L01\"/>
    </mc:Choice>
  </mc:AlternateContent>
  <bookViews>
    <workbookView xWindow="0" yWindow="0" windowWidth="28800" windowHeight="12495"/>
  </bookViews>
  <sheets>
    <sheet name="Function Point Method" sheetId="1" r:id="rId1"/>
    <sheet name="Use Case Method" sheetId="2" r:id="rId2"/>
    <sheet name="PERT Analysis" sheetId="3" r:id="rId3"/>
  </sheets>
  <calcPr calcId="162913"/>
</workbook>
</file>

<file path=xl/calcChain.xml><?xml version="1.0" encoding="utf-8"?>
<calcChain xmlns="http://schemas.openxmlformats.org/spreadsheetml/2006/main">
  <c r="E12" i="3" l="1"/>
  <c r="E11" i="3"/>
  <c r="E10" i="3"/>
  <c r="E9" i="3"/>
  <c r="E8" i="3"/>
  <c r="E7" i="3"/>
  <c r="E6" i="3"/>
  <c r="E5" i="3"/>
  <c r="E4" i="3"/>
  <c r="E3" i="3"/>
  <c r="F57" i="1" l="1"/>
  <c r="E57" i="1"/>
  <c r="D57" i="1"/>
  <c r="C57" i="1"/>
  <c r="F54" i="1"/>
  <c r="E54" i="1"/>
  <c r="D54" i="1"/>
  <c r="C54" i="1"/>
  <c r="E53" i="2" l="1"/>
  <c r="E46" i="2"/>
  <c r="E45" i="2"/>
  <c r="E44" i="2"/>
  <c r="E43" i="2"/>
  <c r="E42" i="2"/>
  <c r="E41" i="2"/>
  <c r="E40" i="2"/>
  <c r="E39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2" i="2"/>
  <c r="E11" i="2"/>
  <c r="E10" i="2"/>
  <c r="E4" i="2"/>
  <c r="B26" i="1"/>
  <c r="B29" i="1" s="1"/>
  <c r="I8" i="1"/>
  <c r="I7" i="1"/>
  <c r="I6" i="1"/>
  <c r="I5" i="1"/>
  <c r="I4" i="1"/>
  <c r="B8" i="1"/>
  <c r="B7" i="1"/>
  <c r="B6" i="1"/>
  <c r="B5" i="1"/>
  <c r="B4" i="1"/>
  <c r="E47" i="2" l="1"/>
  <c r="E49" i="2" s="1"/>
  <c r="E32" i="2"/>
  <c r="E34" i="2" s="1"/>
  <c r="E13" i="2"/>
  <c r="E6" i="2"/>
  <c r="E15" i="2" s="1"/>
  <c r="I9" i="1"/>
  <c r="B32" i="1" s="1"/>
  <c r="B51" i="1" l="1"/>
  <c r="B54" i="1" s="1"/>
  <c r="B57" i="1" s="1"/>
  <c r="C51" i="1"/>
  <c r="E51" i="1"/>
  <c r="D51" i="1"/>
  <c r="F51" i="1"/>
  <c r="E51" i="2"/>
  <c r="E62" i="2" s="1"/>
</calcChain>
</file>

<file path=xl/sharedStrings.xml><?xml version="1.0" encoding="utf-8"?>
<sst xmlns="http://schemas.openxmlformats.org/spreadsheetml/2006/main" count="186" uniqueCount="164">
  <si>
    <t>Description</t>
  </si>
  <si>
    <t>Complexity</t>
  </si>
  <si>
    <t>Low</t>
  </si>
  <si>
    <t>Medium</t>
  </si>
  <si>
    <t>High</t>
  </si>
  <si>
    <t>Total</t>
  </si>
  <si>
    <t>Inputs</t>
  </si>
  <si>
    <t>Outputs</t>
  </si>
  <si>
    <t>Queries</t>
  </si>
  <si>
    <t>Files</t>
  </si>
  <si>
    <t>Program Interfaces</t>
  </si>
  <si>
    <t>Total Unadjusted Function Points (TUFP):</t>
  </si>
  <si>
    <t>Total 
Number</t>
  </si>
  <si>
    <t>#</t>
  </si>
  <si>
    <t>Factor</t>
  </si>
  <si>
    <t>Data communications</t>
  </si>
  <si>
    <t>Heavy Use Configuration</t>
  </si>
  <si>
    <t>Transaction Rate</t>
  </si>
  <si>
    <t>End-user efficiency</t>
  </si>
  <si>
    <t>Complex Processing</t>
  </si>
  <si>
    <t>Installation Ease</t>
  </si>
  <si>
    <t>Multiple Sites</t>
  </si>
  <si>
    <t>Performance</t>
  </si>
  <si>
    <t xml:space="preserve">Distributed Functions </t>
  </si>
  <si>
    <t>Online Data Entry</t>
  </si>
  <si>
    <t>Online Update</t>
  </si>
  <si>
    <t>Reusability</t>
  </si>
  <si>
    <t>Operational Ease</t>
  </si>
  <si>
    <t>Extensibility</t>
  </si>
  <si>
    <t>(0 = no effect on processing complexity; 
3 = great effect on processing complexity)</t>
  </si>
  <si>
    <t>Total Adjusted Function Points (TAFP)</t>
  </si>
  <si>
    <t>Adjusted Processing Complexity (APC)</t>
  </si>
  <si>
    <t xml:space="preserve">APC x TUFP </t>
  </si>
  <si>
    <t>Total Processing Complexity (PC)</t>
  </si>
  <si>
    <t>(0.65 + 0.01 x PC)</t>
  </si>
  <si>
    <t>Overall System Processing Complexity</t>
  </si>
  <si>
    <t xml:space="preserve">Language </t>
  </si>
  <si>
    <t xml:space="preserve">Ada </t>
  </si>
  <si>
    <t xml:space="preserve">C </t>
  </si>
  <si>
    <t xml:space="preserve">C# </t>
  </si>
  <si>
    <t xml:space="preserve">COBOL </t>
  </si>
  <si>
    <t xml:space="preserve">Excel </t>
  </si>
  <si>
    <t xml:space="preserve">HTML </t>
  </si>
  <si>
    <t xml:space="preserve">Java </t>
  </si>
  <si>
    <t xml:space="preserve">JavaScript </t>
  </si>
  <si>
    <t xml:space="preserve">JSP </t>
  </si>
  <si>
    <t xml:space="preserve">PL/SQL </t>
  </si>
  <si>
    <t xml:space="preserve">SQL </t>
  </si>
  <si>
    <t xml:space="preserve">Visual Basic </t>
  </si>
  <si>
    <t>LOC/FP</t>
  </si>
  <si>
    <t>Total Lines of Code</t>
  </si>
  <si>
    <t>TAFP x LOC/FP for language chosen</t>
  </si>
  <si>
    <t>CoCoMo Effort Calculation</t>
  </si>
  <si>
    <t>Project Time Required</t>
  </si>
  <si>
    <t>1.4 x (LOC/1,000)</t>
  </si>
  <si>
    <r>
      <t xml:space="preserve">Factor x Effort </t>
    </r>
    <r>
      <rPr>
        <vertAlign val="superscript"/>
        <sz val="11"/>
        <color indexed="9"/>
        <rFont val="Calibri"/>
        <family val="2"/>
      </rPr>
      <t>1/3</t>
    </r>
  </si>
  <si>
    <t>ASP</t>
  </si>
  <si>
    <t>Unadjusted Actor Weighting Table</t>
  </si>
  <si>
    <t>Actor Type</t>
  </si>
  <si>
    <t>Weighting Factor</t>
  </si>
  <si>
    <t>Number</t>
  </si>
  <si>
    <t>Result</t>
  </si>
  <si>
    <t>Simple</t>
  </si>
  <si>
    <t>External System with well-defined API</t>
  </si>
  <si>
    <t>Average</t>
  </si>
  <si>
    <t>External System using a protocol-based interface, e.g., HTTP, TCT/IP, or a database</t>
  </si>
  <si>
    <t>Complex</t>
  </si>
  <si>
    <t>Human</t>
  </si>
  <si>
    <t>Unadjusted Actor Weight Total (UAW)</t>
  </si>
  <si>
    <t>Unadjusted Use Case Weighting Table</t>
  </si>
  <si>
    <t>Use Case Type</t>
  </si>
  <si>
    <t>1 – 3 transactions</t>
  </si>
  <si>
    <t>4 – 7 transactions</t>
  </si>
  <si>
    <t>&gt; 7 transactions</t>
  </si>
  <si>
    <t>Unadjusted Use Case Weight Total (UUCW)</t>
  </si>
  <si>
    <t>Technical Complexity Factors</t>
  </si>
  <si>
    <t>Factor Number</t>
  </si>
  <si>
    <t>Weight</t>
  </si>
  <si>
    <t>Weighted Value</t>
  </si>
  <si>
    <t>T1</t>
  </si>
  <si>
    <t>Distributed system</t>
  </si>
  <si>
    <t>T2</t>
  </si>
  <si>
    <t>Response time or throughput performance objectives</t>
  </si>
  <si>
    <t>T3</t>
  </si>
  <si>
    <t>End-user online efficiency</t>
  </si>
  <si>
    <t>T4</t>
  </si>
  <si>
    <t>Complex internal processing</t>
  </si>
  <si>
    <t>T5</t>
  </si>
  <si>
    <t>Reusability of code</t>
  </si>
  <si>
    <t>T6</t>
  </si>
  <si>
    <t>Easy to install</t>
  </si>
  <si>
    <t>T7</t>
  </si>
  <si>
    <t>Ease of use</t>
  </si>
  <si>
    <t>T8</t>
  </si>
  <si>
    <t>Portability</t>
  </si>
  <si>
    <t>T9</t>
  </si>
  <si>
    <t>Ease of change</t>
  </si>
  <si>
    <t>T10</t>
  </si>
  <si>
    <t>Concurrency</t>
  </si>
  <si>
    <t>T11</t>
  </si>
  <si>
    <t>Special security objectives included</t>
  </si>
  <si>
    <t>T12</t>
  </si>
  <si>
    <t>Direct access for third parties</t>
  </si>
  <si>
    <t>T13</t>
  </si>
  <si>
    <t>Special User training required</t>
  </si>
  <si>
    <t>Technical Factor Value (TFactor)</t>
  </si>
  <si>
    <t>Technical Complexity Factor (TCF) = 0.6 + (0.01 * TFactor)</t>
  </si>
  <si>
    <t>Environmental Factors</t>
  </si>
  <si>
    <t>E1</t>
  </si>
  <si>
    <t>Familiarity with system development process being used</t>
  </si>
  <si>
    <t>E2</t>
  </si>
  <si>
    <t>Application experience</t>
  </si>
  <si>
    <t>E3</t>
  </si>
  <si>
    <t>Object-oriented experience</t>
  </si>
  <si>
    <t>E4</t>
  </si>
  <si>
    <t>Lead analyst capability</t>
  </si>
  <si>
    <t>E5</t>
  </si>
  <si>
    <t>Motivation</t>
  </si>
  <si>
    <t>E6</t>
  </si>
  <si>
    <t>Requirements stability</t>
  </si>
  <si>
    <t>E7</t>
  </si>
  <si>
    <t>Part time staff</t>
  </si>
  <si>
    <t>E8</t>
  </si>
  <si>
    <t>Difficulty of programming language</t>
  </si>
  <si>
    <t>Environmental Factor Value (EFactor)</t>
  </si>
  <si>
    <t>Environmental Factor (EF) = 1.4 + (-0.03 * EFactor)</t>
  </si>
  <si>
    <t>Adjusted Use Case Points (UCP) = UUCP * TCF * ECF</t>
  </si>
  <si>
    <t>Effort in Person Hours = UCP * PHM</t>
  </si>
  <si>
    <t>WeightingFactor</t>
  </si>
  <si>
    <t>Assigned Value 
(0 – 5)</t>
  </si>
  <si>
    <t>Unadjusted Use Case Points (UUCP) = UAW + UUCW</t>
  </si>
  <si>
    <t>Calculate Person Hours Multiplier</t>
  </si>
  <si>
    <t xml:space="preserve">if sum of (# of Efactors E1 - E6 assigned value &lt; 3) </t>
  </si>
  <si>
    <t xml:space="preserve">and (# of Efactors E7-E8 assigned values &gt; 3) </t>
  </si>
  <si>
    <t>&lt;=2 Then PHM = 20</t>
  </si>
  <si>
    <t xml:space="preserve">Else If sum of (# of Efactors E1 - E6 assigned value &lt; 3) </t>
  </si>
  <si>
    <t>=3 or 4 Then PHM = 28</t>
  </si>
  <si>
    <t>Else Rethink Project as risk of Failure is too high</t>
  </si>
  <si>
    <t>Use Case List</t>
  </si>
  <si>
    <t>Actor List</t>
  </si>
  <si>
    <t>Function Point List</t>
  </si>
  <si>
    <t>C#</t>
  </si>
  <si>
    <t>Java</t>
  </si>
  <si>
    <t>Visual Basic</t>
  </si>
  <si>
    <t>companies who have requested systems, interview rooms, interviews schedules, interview results</t>
  </si>
  <si>
    <t>company contact list, interview schedule, list of interview rooms, thank you letters</t>
  </si>
  <si>
    <t xml:space="preserve">number of interviews per employer, number of successful interviews, number of no shows </t>
  </si>
  <si>
    <t>Task</t>
  </si>
  <si>
    <t>Optimistic</t>
  </si>
  <si>
    <t xml:space="preserve"> Duration</t>
  </si>
  <si>
    <t>Pessimistic</t>
  </si>
  <si>
    <t>Duration</t>
  </si>
  <si>
    <t>Expected</t>
  </si>
  <si>
    <t>Most Likely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</si>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</sst>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vertAlign val="superscript"/>
      <sz val="11"/>
      <color indexed="9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0" borderId="7" xfId="0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2" fillId="0" borderId="0" xfId="0" applyFont="1" applyFill="1" applyAlignment="1">
      <alignment horizontal="left" indent="2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2" fillId="2" borderId="8" xfId="0" applyFont="1" applyFill="1" applyBorder="1" applyAlignment="1">
      <alignment horizontal="center" vertical="top" wrapText="1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0" fontId="0" fillId="0" borderId="13" xfId="0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0" fillId="0" borderId="6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6" fillId="2" borderId="4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 indent="2"/>
    </xf>
    <xf numFmtId="0" fontId="2" fillId="2" borderId="0" xfId="0" applyFont="1" applyFill="1" applyBorder="1" applyAlignment="1">
      <alignment horizontal="left" indent="2"/>
    </xf>
    <xf numFmtId="0" fontId="2" fillId="2" borderId="5" xfId="0" applyFont="1" applyFill="1" applyBorder="1" applyAlignment="1">
      <alignment horizontal="left" indent="2"/>
    </xf>
    <xf numFmtId="0" fontId="2" fillId="2" borderId="12" xfId="0" applyFont="1" applyFill="1" applyBorder="1" applyAlignment="1">
      <alignment horizontal="left" indent="2"/>
    </xf>
    <xf numFmtId="0" fontId="2" fillId="2" borderId="15" xfId="0" quotePrefix="1" applyFont="1" applyFill="1" applyBorder="1" applyAlignment="1">
      <alignment horizontal="left" indent="2"/>
    </xf>
    <xf numFmtId="0" fontId="2" fillId="2" borderId="0" xfId="0" quotePrefix="1" applyFont="1" applyFill="1" applyBorder="1" applyAlignment="1">
      <alignment horizontal="left" indent="2"/>
    </xf>
    <xf numFmtId="0" fontId="7" fillId="0" borderId="18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10" zoomScaleNormal="100" workbookViewId="0">
      <selection activeCell="A61" sqref="A61:F61"/>
    </sheetView>
  </sheetViews>
  <sheetFormatPr defaultRowHeight="15" x14ac:dyDescent="0.25"/>
  <cols>
    <col min="1" max="1" width="35.140625" bestFit="1" customWidth="1"/>
    <col min="2" max="2" width="11.42578125" style="1" customWidth="1"/>
    <col min="3" max="3" width="10.140625" customWidth="1"/>
    <col min="4" max="4" width="9.140625" style="1"/>
    <col min="5" max="5" width="8.140625" customWidth="1"/>
    <col min="6" max="6" width="9.140625" style="1"/>
    <col min="7" max="7" width="8.7109375" customWidth="1"/>
    <col min="8" max="8" width="9.140625" style="1"/>
    <col min="9" max="9" width="6.140625" customWidth="1"/>
    <col min="10" max="10" width="27.28515625" customWidth="1"/>
  </cols>
  <sheetData>
    <row r="1" spans="1:10" x14ac:dyDescent="0.25">
      <c r="A1" s="40" t="s">
        <v>0</v>
      </c>
      <c r="B1" s="39" t="s">
        <v>1</v>
      </c>
      <c r="C1" s="39"/>
      <c r="D1" s="39"/>
      <c r="E1" s="39"/>
      <c r="F1" s="39"/>
      <c r="G1" s="39"/>
      <c r="H1" s="39"/>
      <c r="I1" s="4"/>
    </row>
    <row r="2" spans="1:10" ht="30" x14ac:dyDescent="0.25">
      <c r="A2" s="41"/>
      <c r="B2" s="5" t="s">
        <v>12</v>
      </c>
      <c r="C2" s="38" t="s">
        <v>2</v>
      </c>
      <c r="D2" s="38"/>
      <c r="E2" s="38" t="s">
        <v>3</v>
      </c>
      <c r="F2" s="38"/>
      <c r="G2" s="38" t="s">
        <v>4</v>
      </c>
      <c r="H2" s="38"/>
      <c r="I2" s="4" t="s">
        <v>5</v>
      </c>
    </row>
    <row r="3" spans="1:10" x14ac:dyDescent="0.25">
      <c r="A3" s="42"/>
      <c r="B3" s="5"/>
      <c r="C3" s="6" t="s">
        <v>13</v>
      </c>
      <c r="D3" s="6" t="s">
        <v>14</v>
      </c>
      <c r="E3" s="6" t="s">
        <v>13</v>
      </c>
      <c r="F3" s="6" t="s">
        <v>14</v>
      </c>
      <c r="G3" s="6" t="s">
        <v>13</v>
      </c>
      <c r="H3" s="6" t="s">
        <v>14</v>
      </c>
      <c r="I3" s="4"/>
      <c r="J3" s="26" t="s">
        <v>140</v>
      </c>
    </row>
    <row r="4" spans="1:10" ht="60" x14ac:dyDescent="0.25">
      <c r="A4" s="2" t="s">
        <v>6</v>
      </c>
      <c r="B4" s="3">
        <f>C4+E4+G4</f>
        <v>4</v>
      </c>
      <c r="C4" s="3">
        <v>2</v>
      </c>
      <c r="D4" s="3">
        <v>3</v>
      </c>
      <c r="E4" s="3">
        <v>2</v>
      </c>
      <c r="F4" s="3">
        <v>4</v>
      </c>
      <c r="G4" s="3"/>
      <c r="H4" s="3">
        <v>6</v>
      </c>
      <c r="I4" s="2">
        <f>C4*D4+E4*F4+G4*H4</f>
        <v>14</v>
      </c>
      <c r="J4" s="20" t="s">
        <v>144</v>
      </c>
    </row>
    <row r="5" spans="1:10" ht="60" x14ac:dyDescent="0.25">
      <c r="A5" s="2" t="s">
        <v>7</v>
      </c>
      <c r="B5" s="3">
        <f>C5+E5+G5</f>
        <v>5</v>
      </c>
      <c r="C5" s="3">
        <v>3</v>
      </c>
      <c r="D5" s="3">
        <v>4</v>
      </c>
      <c r="E5" s="3">
        <v>1</v>
      </c>
      <c r="F5" s="3">
        <v>5</v>
      </c>
      <c r="G5" s="3">
        <v>1</v>
      </c>
      <c r="H5" s="3">
        <v>7</v>
      </c>
      <c r="I5" s="2">
        <f>C5*D5+E5*F5+G5*H5</f>
        <v>24</v>
      </c>
      <c r="J5" s="20" t="s">
        <v>145</v>
      </c>
    </row>
    <row r="6" spans="1:10" ht="60" x14ac:dyDescent="0.25">
      <c r="A6" s="2" t="s">
        <v>8</v>
      </c>
      <c r="B6" s="3">
        <f>C6+E6+G6</f>
        <v>3</v>
      </c>
      <c r="C6" s="3"/>
      <c r="D6" s="3">
        <v>3</v>
      </c>
      <c r="E6" s="3">
        <v>3</v>
      </c>
      <c r="F6" s="3">
        <v>4</v>
      </c>
      <c r="G6" s="3"/>
      <c r="H6" s="3">
        <v>6</v>
      </c>
      <c r="I6" s="2">
        <f>C6*D6+E6*F6+G6*H6</f>
        <v>12</v>
      </c>
      <c r="J6" s="20" t="s">
        <v>146</v>
      </c>
    </row>
    <row r="7" spans="1:10" x14ac:dyDescent="0.25">
      <c r="A7" s="2" t="s">
        <v>9</v>
      </c>
      <c r="B7" s="3">
        <f>C7+E7+G7</f>
        <v>0</v>
      </c>
      <c r="C7" s="3"/>
      <c r="D7" s="3">
        <v>7</v>
      </c>
      <c r="E7" s="3"/>
      <c r="F7" s="3">
        <v>10</v>
      </c>
      <c r="G7" s="3"/>
      <c r="H7" s="3">
        <v>15</v>
      </c>
      <c r="I7" s="2">
        <f>C7*D7+E7*F7+G7*H7</f>
        <v>0</v>
      </c>
      <c r="J7" s="20"/>
    </row>
    <row r="8" spans="1:10" x14ac:dyDescent="0.25">
      <c r="A8" s="2" t="s">
        <v>10</v>
      </c>
      <c r="B8" s="3">
        <f>C8+E8+G8</f>
        <v>0</v>
      </c>
      <c r="C8" s="3"/>
      <c r="D8" s="3">
        <v>5</v>
      </c>
      <c r="E8" s="3"/>
      <c r="F8" s="3">
        <v>7</v>
      </c>
      <c r="G8" s="3"/>
      <c r="H8" s="3">
        <v>10</v>
      </c>
      <c r="I8" s="2">
        <f>C8*D8+E8*F8+G8*H8</f>
        <v>0</v>
      </c>
      <c r="J8" s="20"/>
    </row>
    <row r="9" spans="1:10" s="9" customFormat="1" ht="25.5" customHeight="1" x14ac:dyDescent="0.25">
      <c r="A9" s="27" t="s">
        <v>11</v>
      </c>
      <c r="B9" s="28"/>
      <c r="C9" s="28"/>
      <c r="D9" s="28"/>
      <c r="E9" s="28"/>
      <c r="F9" s="28"/>
      <c r="G9" s="28"/>
      <c r="H9" s="29"/>
      <c r="I9" s="8">
        <f>SUM(I4:I8)</f>
        <v>50</v>
      </c>
    </row>
    <row r="11" spans="1:10" x14ac:dyDescent="0.25">
      <c r="A11" s="32" t="s">
        <v>35</v>
      </c>
      <c r="B11" s="32"/>
    </row>
    <row r="12" spans="1:10" x14ac:dyDescent="0.25">
      <c r="A12" s="4" t="s">
        <v>15</v>
      </c>
      <c r="B12" s="3">
        <v>2</v>
      </c>
    </row>
    <row r="13" spans="1:10" x14ac:dyDescent="0.25">
      <c r="A13" s="4" t="s">
        <v>16</v>
      </c>
      <c r="B13" s="3">
        <v>2</v>
      </c>
    </row>
    <row r="14" spans="1:10" x14ac:dyDescent="0.25">
      <c r="A14" s="4" t="s">
        <v>17</v>
      </c>
      <c r="B14" s="3">
        <v>1</v>
      </c>
    </row>
    <row r="15" spans="1:10" x14ac:dyDescent="0.25">
      <c r="A15" s="4" t="s">
        <v>18</v>
      </c>
      <c r="B15" s="3">
        <v>3</v>
      </c>
    </row>
    <row r="16" spans="1:10" x14ac:dyDescent="0.25">
      <c r="A16" s="4" t="s">
        <v>19</v>
      </c>
      <c r="B16" s="3">
        <v>2</v>
      </c>
      <c r="D16" s="7"/>
    </row>
    <row r="17" spans="1:2" x14ac:dyDescent="0.25">
      <c r="A17" s="4" t="s">
        <v>20</v>
      </c>
      <c r="B17" s="3">
        <v>2</v>
      </c>
    </row>
    <row r="18" spans="1:2" x14ac:dyDescent="0.25">
      <c r="A18" s="4" t="s">
        <v>21</v>
      </c>
      <c r="B18" s="3">
        <v>1</v>
      </c>
    </row>
    <row r="19" spans="1:2" x14ac:dyDescent="0.25">
      <c r="A19" s="4" t="s">
        <v>22</v>
      </c>
      <c r="B19" s="3">
        <v>1</v>
      </c>
    </row>
    <row r="20" spans="1:2" x14ac:dyDescent="0.25">
      <c r="A20" s="4" t="s">
        <v>23</v>
      </c>
      <c r="B20" s="3">
        <v>1</v>
      </c>
    </row>
    <row r="21" spans="1:2" x14ac:dyDescent="0.25">
      <c r="A21" s="4" t="s">
        <v>24</v>
      </c>
      <c r="B21" s="3">
        <v>3</v>
      </c>
    </row>
    <row r="22" spans="1:2" x14ac:dyDescent="0.25">
      <c r="A22" s="4" t="s">
        <v>25</v>
      </c>
      <c r="B22" s="3">
        <v>3</v>
      </c>
    </row>
    <row r="23" spans="1:2" x14ac:dyDescent="0.25">
      <c r="A23" s="4" t="s">
        <v>26</v>
      </c>
      <c r="B23" s="3">
        <v>2</v>
      </c>
    </row>
    <row r="24" spans="1:2" x14ac:dyDescent="0.25">
      <c r="A24" s="4" t="s">
        <v>27</v>
      </c>
      <c r="B24" s="3">
        <v>1</v>
      </c>
    </row>
    <row r="25" spans="1:2" x14ac:dyDescent="0.25">
      <c r="A25" s="4" t="s">
        <v>28</v>
      </c>
      <c r="B25" s="3">
        <v>1</v>
      </c>
    </row>
    <row r="26" spans="1:2" x14ac:dyDescent="0.25">
      <c r="A26" s="4" t="s">
        <v>33</v>
      </c>
      <c r="B26" s="3">
        <f>SUM(B12:B25)</f>
        <v>25</v>
      </c>
    </row>
    <row r="27" spans="1:2" ht="33" customHeight="1" x14ac:dyDescent="0.25">
      <c r="A27" s="33" t="s">
        <v>29</v>
      </c>
      <c r="B27" s="33"/>
    </row>
    <row r="29" spans="1:2" x14ac:dyDescent="0.25">
      <c r="A29" s="10" t="s">
        <v>31</v>
      </c>
      <c r="B29" s="34">
        <f>0.65+(0.01*B26)</f>
        <v>0.9</v>
      </c>
    </row>
    <row r="30" spans="1:2" x14ac:dyDescent="0.25">
      <c r="A30" s="11" t="s">
        <v>34</v>
      </c>
      <c r="B30" s="34"/>
    </row>
    <row r="32" spans="1:2" x14ac:dyDescent="0.25">
      <c r="A32" s="12" t="s">
        <v>30</v>
      </c>
      <c r="B32" s="35">
        <f>B29*I9</f>
        <v>45</v>
      </c>
    </row>
    <row r="33" spans="1:2" x14ac:dyDescent="0.25">
      <c r="A33" s="13" t="s">
        <v>32</v>
      </c>
      <c r="B33" s="36"/>
    </row>
    <row r="36" spans="1:2" x14ac:dyDescent="0.25">
      <c r="A36" s="4" t="s">
        <v>36</v>
      </c>
      <c r="B36" s="3" t="s">
        <v>49</v>
      </c>
    </row>
    <row r="37" spans="1:2" x14ac:dyDescent="0.25">
      <c r="A37" s="4" t="s">
        <v>37</v>
      </c>
      <c r="B37" s="3">
        <v>154</v>
      </c>
    </row>
    <row r="38" spans="1:2" x14ac:dyDescent="0.25">
      <c r="A38" s="4" t="s">
        <v>56</v>
      </c>
      <c r="B38" s="3">
        <v>69</v>
      </c>
    </row>
    <row r="39" spans="1:2" x14ac:dyDescent="0.25">
      <c r="A39" s="4" t="s">
        <v>38</v>
      </c>
      <c r="B39" s="3">
        <v>148</v>
      </c>
    </row>
    <row r="40" spans="1:2" x14ac:dyDescent="0.25">
      <c r="A40" s="4" t="s">
        <v>39</v>
      </c>
      <c r="B40" s="3">
        <v>59</v>
      </c>
    </row>
    <row r="41" spans="1:2" x14ac:dyDescent="0.25">
      <c r="A41" s="4" t="s">
        <v>40</v>
      </c>
      <c r="B41" s="3">
        <v>73</v>
      </c>
    </row>
    <row r="42" spans="1:2" x14ac:dyDescent="0.25">
      <c r="A42" s="4" t="s">
        <v>41</v>
      </c>
      <c r="B42" s="3">
        <v>47</v>
      </c>
    </row>
    <row r="43" spans="1:2" x14ac:dyDescent="0.25">
      <c r="A43" s="4" t="s">
        <v>42</v>
      </c>
      <c r="B43" s="3">
        <v>43</v>
      </c>
    </row>
    <row r="44" spans="1:2" x14ac:dyDescent="0.25">
      <c r="A44" s="4" t="s">
        <v>43</v>
      </c>
      <c r="B44" s="3">
        <v>60</v>
      </c>
    </row>
    <row r="45" spans="1:2" x14ac:dyDescent="0.25">
      <c r="A45" s="4" t="s">
        <v>44</v>
      </c>
      <c r="B45" s="3">
        <v>56</v>
      </c>
    </row>
    <row r="46" spans="1:2" x14ac:dyDescent="0.25">
      <c r="A46" s="4" t="s">
        <v>45</v>
      </c>
      <c r="B46" s="3">
        <v>59</v>
      </c>
    </row>
    <row r="47" spans="1:2" x14ac:dyDescent="0.25">
      <c r="A47" s="4" t="s">
        <v>46</v>
      </c>
      <c r="B47" s="3">
        <v>46</v>
      </c>
    </row>
    <row r="48" spans="1:2" x14ac:dyDescent="0.25">
      <c r="A48" s="4" t="s">
        <v>47</v>
      </c>
      <c r="B48" s="3">
        <v>39</v>
      </c>
    </row>
    <row r="49" spans="1:6" x14ac:dyDescent="0.25">
      <c r="A49" s="4" t="s">
        <v>48</v>
      </c>
      <c r="B49" s="3">
        <v>50</v>
      </c>
    </row>
    <row r="50" spans="1:6" ht="30" x14ac:dyDescent="0.25">
      <c r="C50" s="5" t="s">
        <v>143</v>
      </c>
      <c r="D50" s="5" t="s">
        <v>56</v>
      </c>
      <c r="E50" s="5" t="s">
        <v>141</v>
      </c>
      <c r="F50" s="5" t="s">
        <v>142</v>
      </c>
    </row>
    <row r="51" spans="1:6" x14ac:dyDescent="0.25">
      <c r="A51" s="12" t="s">
        <v>50</v>
      </c>
      <c r="B51" s="37">
        <f>B32*B40</f>
        <v>2655</v>
      </c>
      <c r="C51" s="37">
        <f>PRODUCT(B32, B49)</f>
        <v>2250</v>
      </c>
      <c r="D51" s="37">
        <f>PRODUCT(B32, B38)</f>
        <v>3105</v>
      </c>
      <c r="E51" s="37">
        <f>PRODUCT(B32, B40)</f>
        <v>2655</v>
      </c>
      <c r="F51" s="37">
        <f>PRODUCT(B32, B44)</f>
        <v>2700</v>
      </c>
    </row>
    <row r="52" spans="1:6" x14ac:dyDescent="0.25">
      <c r="A52" s="13" t="s">
        <v>51</v>
      </c>
      <c r="B52" s="36"/>
      <c r="C52" s="36"/>
      <c r="D52" s="36"/>
      <c r="E52" s="36"/>
      <c r="F52" s="36"/>
    </row>
    <row r="53" spans="1:6" x14ac:dyDescent="0.25">
      <c r="D53"/>
      <c r="E53" s="1"/>
      <c r="F53"/>
    </row>
    <row r="54" spans="1:6" x14ac:dyDescent="0.25">
      <c r="A54" s="12" t="s">
        <v>52</v>
      </c>
      <c r="B54" s="30">
        <f>1.4 *(B51/1000)</f>
        <v>3.7169999999999996</v>
      </c>
      <c r="C54" s="30">
        <f>1.4 * (C51 / 1000)</f>
        <v>3.15</v>
      </c>
      <c r="D54" s="30">
        <f>1.4 * (D51 / 1000)</f>
        <v>4.3469999999999995</v>
      </c>
      <c r="E54" s="30">
        <f>1.4 * (E51 / 1000)</f>
        <v>3.7169999999999996</v>
      </c>
      <c r="F54" s="30">
        <f>1.4 * (F51 / 1000)</f>
        <v>3.78</v>
      </c>
    </row>
    <row r="55" spans="1:6" x14ac:dyDescent="0.25">
      <c r="A55" s="13" t="s">
        <v>54</v>
      </c>
      <c r="B55" s="31"/>
      <c r="C55" s="31"/>
      <c r="D55" s="31"/>
      <c r="E55" s="31"/>
      <c r="F55" s="31"/>
    </row>
    <row r="56" spans="1:6" x14ac:dyDescent="0.25">
      <c r="D56"/>
      <c r="E56" s="1"/>
      <c r="F56"/>
    </row>
    <row r="57" spans="1:6" x14ac:dyDescent="0.25">
      <c r="A57" s="12" t="s">
        <v>53</v>
      </c>
      <c r="B57" s="30">
        <f>B59 *(B54^(1/3))</f>
        <v>4.6471366346685947</v>
      </c>
      <c r="C57" s="30">
        <f>B59 *(C54^(1/3))</f>
        <v>4.397691626634713</v>
      </c>
      <c r="D57" s="30">
        <f>B59 *(D54^(1/3))</f>
        <v>4.8961096428733173</v>
      </c>
      <c r="E57" s="30">
        <f>B59 *(E54^(1/3))</f>
        <v>4.6471366346685947</v>
      </c>
      <c r="F57" s="30">
        <f>B59 *(F54^(1/3))</f>
        <v>4.6732446916659933</v>
      </c>
    </row>
    <row r="58" spans="1:6" ht="17.25" x14ac:dyDescent="0.25">
      <c r="A58" s="13" t="s">
        <v>55</v>
      </c>
      <c r="B58" s="31"/>
      <c r="C58" s="31"/>
      <c r="D58" s="31"/>
      <c r="E58" s="31"/>
      <c r="F58" s="31"/>
    </row>
    <row r="59" spans="1:6" x14ac:dyDescent="0.25">
      <c r="A59" s="14" t="s">
        <v>14</v>
      </c>
      <c r="B59" s="15">
        <v>3</v>
      </c>
    </row>
    <row r="61" spans="1:6" ht="86.25" customHeight="1" x14ac:dyDescent="0.25">
      <c r="A61" s="43"/>
      <c r="B61" s="43"/>
      <c r="C61" s="43"/>
      <c r="D61" s="43"/>
      <c r="E61" s="43"/>
      <c r="F61" s="43"/>
    </row>
  </sheetData>
  <mergeCells count="26">
    <mergeCell ref="A61:F61"/>
    <mergeCell ref="E54:E55"/>
    <mergeCell ref="F51:F52"/>
    <mergeCell ref="C51:C52"/>
    <mergeCell ref="C54:C55"/>
    <mergeCell ref="F54:F55"/>
    <mergeCell ref="C2:D2"/>
    <mergeCell ref="E2:F2"/>
    <mergeCell ref="G2:H2"/>
    <mergeCell ref="B1:H1"/>
    <mergeCell ref="A1:A3"/>
    <mergeCell ref="A9:H9"/>
    <mergeCell ref="B57:B58"/>
    <mergeCell ref="A11:B11"/>
    <mergeCell ref="A27:B27"/>
    <mergeCell ref="B29:B30"/>
    <mergeCell ref="B32:B33"/>
    <mergeCell ref="B51:B52"/>
    <mergeCell ref="B54:B55"/>
    <mergeCell ref="D57:D58"/>
    <mergeCell ref="E57:E58"/>
    <mergeCell ref="D51:D52"/>
    <mergeCell ref="E51:E52"/>
    <mergeCell ref="D54:D55"/>
    <mergeCell ref="C57:C58"/>
    <mergeCell ref="F57:F58"/>
  </mergeCells>
  <pageMargins left="0.70866141732283472" right="0.70866141732283472" top="0.74803149606299213" bottom="0.55118110236220474" header="0.31496062992125984" footer="0.31496062992125984"/>
  <pageSetup scale="97" orientation="landscape" r:id="rId1"/>
  <headerFooter>
    <oddHeader>&amp;CEstimating Project Size and Duration</oddHeader>
  </headerFooter>
  <rowBreaks count="1" manualBreakCount="1">
    <brk id="3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29" zoomScaleNormal="100" workbookViewId="0">
      <selection activeCell="D31" sqref="D31"/>
    </sheetView>
  </sheetViews>
  <sheetFormatPr defaultRowHeight="15" x14ac:dyDescent="0.25"/>
  <cols>
    <col min="1" max="1" width="9.140625" style="16"/>
    <col min="2" max="2" width="52.85546875" style="16" customWidth="1"/>
    <col min="3" max="3" width="10.140625" style="16" customWidth="1"/>
    <col min="4" max="4" width="9.140625" style="17"/>
    <col min="5" max="5" width="9.7109375" style="17" customWidth="1"/>
    <col min="6" max="6" width="67" style="16" customWidth="1"/>
    <col min="7" max="16384" width="9.140625" style="16"/>
  </cols>
  <sheetData>
    <row r="1" spans="1:6" ht="18.75" x14ac:dyDescent="0.3">
      <c r="A1" s="47" t="s">
        <v>57</v>
      </c>
      <c r="B1" s="47"/>
      <c r="C1" s="47"/>
      <c r="D1" s="47"/>
      <c r="E1" s="47"/>
    </row>
    <row r="2" spans="1:6" ht="30" x14ac:dyDescent="0.25">
      <c r="A2" s="18" t="s">
        <v>58</v>
      </c>
      <c r="B2" s="18" t="s">
        <v>0</v>
      </c>
      <c r="C2" s="18" t="s">
        <v>128</v>
      </c>
      <c r="D2" s="18" t="s">
        <v>60</v>
      </c>
      <c r="E2" s="18" t="s">
        <v>61</v>
      </c>
      <c r="F2" s="26" t="s">
        <v>139</v>
      </c>
    </row>
    <row r="3" spans="1:6" x14ac:dyDescent="0.25">
      <c r="A3" s="19" t="s">
        <v>62</v>
      </c>
      <c r="B3" s="20" t="s">
        <v>63</v>
      </c>
      <c r="C3" s="19">
        <v>1</v>
      </c>
      <c r="D3" s="19">
        <v>1</v>
      </c>
      <c r="E3" s="19">
        <v>1</v>
      </c>
      <c r="F3" s="20"/>
    </row>
    <row r="4" spans="1:6" ht="30" x14ac:dyDescent="0.25">
      <c r="A4" s="19" t="s">
        <v>64</v>
      </c>
      <c r="B4" s="20" t="s">
        <v>65</v>
      </c>
      <c r="C4" s="19">
        <v>2</v>
      </c>
      <c r="D4" s="19"/>
      <c r="E4" s="19">
        <f>C4*D4</f>
        <v>0</v>
      </c>
      <c r="F4" s="20"/>
    </row>
    <row r="5" spans="1:6" x14ac:dyDescent="0.25">
      <c r="A5" s="19" t="s">
        <v>66</v>
      </c>
      <c r="B5" s="20" t="s">
        <v>67</v>
      </c>
      <c r="C5" s="19">
        <v>3</v>
      </c>
      <c r="D5" s="19">
        <v>3</v>
      </c>
      <c r="E5" s="19">
        <v>8</v>
      </c>
      <c r="F5" s="20"/>
    </row>
    <row r="6" spans="1:6" x14ac:dyDescent="0.25">
      <c r="A6" s="48" t="s">
        <v>68</v>
      </c>
      <c r="B6" s="49"/>
      <c r="C6" s="49"/>
      <c r="D6" s="50"/>
      <c r="E6" s="19">
        <f>SUM(E3:E5)</f>
        <v>9</v>
      </c>
    </row>
    <row r="8" spans="1:6" ht="18.75" x14ac:dyDescent="0.3">
      <c r="A8" s="47" t="s">
        <v>69</v>
      </c>
      <c r="B8" s="47"/>
      <c r="C8" s="47"/>
      <c r="D8" s="47"/>
      <c r="E8" s="47"/>
    </row>
    <row r="9" spans="1:6" ht="30" x14ac:dyDescent="0.25">
      <c r="A9" s="18" t="s">
        <v>70</v>
      </c>
      <c r="B9" s="18" t="s">
        <v>0</v>
      </c>
      <c r="C9" s="18" t="s">
        <v>59</v>
      </c>
      <c r="D9" s="18" t="s">
        <v>60</v>
      </c>
      <c r="E9" s="18" t="s">
        <v>61</v>
      </c>
      <c r="F9" s="26" t="s">
        <v>138</v>
      </c>
    </row>
    <row r="10" spans="1:6" x14ac:dyDescent="0.25">
      <c r="A10" s="19" t="s">
        <v>62</v>
      </c>
      <c r="B10" s="20" t="s">
        <v>71</v>
      </c>
      <c r="C10" s="19">
        <v>5</v>
      </c>
      <c r="D10" s="19">
        <v>3</v>
      </c>
      <c r="E10" s="19">
        <f>C10*D10</f>
        <v>15</v>
      </c>
      <c r="F10" s="20"/>
    </row>
    <row r="11" spans="1:6" x14ac:dyDescent="0.25">
      <c r="A11" s="19" t="s">
        <v>64</v>
      </c>
      <c r="B11" s="20" t="s">
        <v>72</v>
      </c>
      <c r="C11" s="19">
        <v>10</v>
      </c>
      <c r="D11" s="19">
        <v>1</v>
      </c>
      <c r="E11" s="19">
        <f>C11*D11</f>
        <v>10</v>
      </c>
      <c r="F11" s="20"/>
    </row>
    <row r="12" spans="1:6" x14ac:dyDescent="0.25">
      <c r="A12" s="19" t="s">
        <v>66</v>
      </c>
      <c r="B12" s="20" t="s">
        <v>73</v>
      </c>
      <c r="C12" s="19">
        <v>15</v>
      </c>
      <c r="D12" s="19">
        <v>2</v>
      </c>
      <c r="E12" s="19">
        <f>C12*D12</f>
        <v>30</v>
      </c>
      <c r="F12" s="20"/>
    </row>
    <row r="13" spans="1:6" x14ac:dyDescent="0.25">
      <c r="A13" s="51" t="s">
        <v>74</v>
      </c>
      <c r="B13" s="51"/>
      <c r="C13" s="51"/>
      <c r="D13" s="51"/>
      <c r="E13" s="19">
        <f>SUM(E10:E12)</f>
        <v>55</v>
      </c>
    </row>
    <row r="15" spans="1:6" s="21" customFormat="1" ht="18.75" x14ac:dyDescent="0.3">
      <c r="A15" s="47" t="s">
        <v>130</v>
      </c>
      <c r="B15" s="47"/>
      <c r="C15" s="47"/>
      <c r="D15" s="47"/>
      <c r="E15" s="22">
        <f>E6+E13</f>
        <v>64</v>
      </c>
    </row>
    <row r="17" spans="1:5" ht="18.75" x14ac:dyDescent="0.3">
      <c r="A17" s="47" t="s">
        <v>75</v>
      </c>
      <c r="B17" s="47"/>
      <c r="C17" s="47"/>
      <c r="D17" s="47"/>
      <c r="E17" s="47"/>
    </row>
    <row r="18" spans="1:5" ht="45" x14ac:dyDescent="0.25">
      <c r="A18" s="18" t="s">
        <v>76</v>
      </c>
      <c r="B18" s="18" t="s">
        <v>0</v>
      </c>
      <c r="C18" s="18" t="s">
        <v>77</v>
      </c>
      <c r="D18" s="18" t="s">
        <v>129</v>
      </c>
      <c r="E18" s="18" t="s">
        <v>78</v>
      </c>
    </row>
    <row r="19" spans="1:5" x14ac:dyDescent="0.25">
      <c r="A19" s="19" t="s">
        <v>79</v>
      </c>
      <c r="B19" s="20" t="s">
        <v>80</v>
      </c>
      <c r="C19" s="19">
        <v>2</v>
      </c>
      <c r="D19" s="19">
        <v>2</v>
      </c>
      <c r="E19" s="19">
        <f>C19*D19</f>
        <v>4</v>
      </c>
    </row>
    <row r="20" spans="1:5" x14ac:dyDescent="0.25">
      <c r="A20" s="19" t="s">
        <v>81</v>
      </c>
      <c r="B20" s="20" t="s">
        <v>82</v>
      </c>
      <c r="C20" s="19">
        <v>1</v>
      </c>
      <c r="D20" s="19">
        <v>2</v>
      </c>
      <c r="E20" s="19">
        <f t="shared" ref="E20:E31" si="0">C20*D20</f>
        <v>2</v>
      </c>
    </row>
    <row r="21" spans="1:5" x14ac:dyDescent="0.25">
      <c r="A21" s="19" t="s">
        <v>83</v>
      </c>
      <c r="B21" s="20" t="s">
        <v>84</v>
      </c>
      <c r="C21" s="19">
        <v>1</v>
      </c>
      <c r="D21" s="19">
        <v>5</v>
      </c>
      <c r="E21" s="19">
        <f t="shared" si="0"/>
        <v>5</v>
      </c>
    </row>
    <row r="22" spans="1:5" x14ac:dyDescent="0.25">
      <c r="A22" s="19" t="s">
        <v>85</v>
      </c>
      <c r="B22" s="20" t="s">
        <v>86</v>
      </c>
      <c r="C22" s="19">
        <v>1</v>
      </c>
      <c r="D22" s="19">
        <v>3</v>
      </c>
      <c r="E22" s="19">
        <f t="shared" si="0"/>
        <v>3</v>
      </c>
    </row>
    <row r="23" spans="1:5" x14ac:dyDescent="0.25">
      <c r="A23" s="19" t="s">
        <v>87</v>
      </c>
      <c r="B23" s="20" t="s">
        <v>88</v>
      </c>
      <c r="C23" s="19">
        <v>1</v>
      </c>
      <c r="D23" s="19">
        <v>3</v>
      </c>
      <c r="E23" s="19">
        <f t="shared" si="0"/>
        <v>3</v>
      </c>
    </row>
    <row r="24" spans="1:5" x14ac:dyDescent="0.25">
      <c r="A24" s="19" t="s">
        <v>89</v>
      </c>
      <c r="B24" s="20" t="s">
        <v>90</v>
      </c>
      <c r="C24" s="19">
        <v>0.5</v>
      </c>
      <c r="D24" s="19">
        <v>1</v>
      </c>
      <c r="E24" s="19">
        <f t="shared" si="0"/>
        <v>0.5</v>
      </c>
    </row>
    <row r="25" spans="1:5" x14ac:dyDescent="0.25">
      <c r="A25" s="19" t="s">
        <v>91</v>
      </c>
      <c r="B25" s="20" t="s">
        <v>92</v>
      </c>
      <c r="C25" s="19">
        <v>0.5</v>
      </c>
      <c r="D25" s="19">
        <v>5</v>
      </c>
      <c r="E25" s="19">
        <f t="shared" si="0"/>
        <v>2.5</v>
      </c>
    </row>
    <row r="26" spans="1:5" x14ac:dyDescent="0.25">
      <c r="A26" s="19" t="s">
        <v>93</v>
      </c>
      <c r="B26" s="20" t="s">
        <v>94</v>
      </c>
      <c r="C26" s="19">
        <v>2</v>
      </c>
      <c r="D26" s="19">
        <v>3</v>
      </c>
      <c r="E26" s="19">
        <f t="shared" si="0"/>
        <v>6</v>
      </c>
    </row>
    <row r="27" spans="1:5" x14ac:dyDescent="0.25">
      <c r="A27" s="19" t="s">
        <v>95</v>
      </c>
      <c r="B27" s="20" t="s">
        <v>96</v>
      </c>
      <c r="C27" s="19">
        <v>1</v>
      </c>
      <c r="D27" s="19">
        <v>4</v>
      </c>
      <c r="E27" s="19">
        <f t="shared" si="0"/>
        <v>4</v>
      </c>
    </row>
    <row r="28" spans="1:5" x14ac:dyDescent="0.25">
      <c r="A28" s="19" t="s">
        <v>97</v>
      </c>
      <c r="B28" s="20" t="s">
        <v>98</v>
      </c>
      <c r="C28" s="19">
        <v>1</v>
      </c>
      <c r="D28" s="19">
        <v>4</v>
      </c>
      <c r="E28" s="19">
        <f t="shared" si="0"/>
        <v>4</v>
      </c>
    </row>
    <row r="29" spans="1:5" x14ac:dyDescent="0.25">
      <c r="A29" s="19" t="s">
        <v>99</v>
      </c>
      <c r="B29" s="20" t="s">
        <v>100</v>
      </c>
      <c r="C29" s="19">
        <v>1</v>
      </c>
      <c r="D29" s="19">
        <v>3</v>
      </c>
      <c r="E29" s="19">
        <f t="shared" si="0"/>
        <v>3</v>
      </c>
    </row>
    <row r="30" spans="1:5" x14ac:dyDescent="0.25">
      <c r="A30" s="19" t="s">
        <v>101</v>
      </c>
      <c r="B30" s="20" t="s">
        <v>102</v>
      </c>
      <c r="C30" s="19">
        <v>1</v>
      </c>
      <c r="D30" s="19">
        <v>3</v>
      </c>
      <c r="E30" s="19">
        <f t="shared" si="0"/>
        <v>3</v>
      </c>
    </row>
    <row r="31" spans="1:5" x14ac:dyDescent="0.25">
      <c r="A31" s="19" t="s">
        <v>103</v>
      </c>
      <c r="B31" s="20" t="s">
        <v>104</v>
      </c>
      <c r="C31" s="19">
        <v>1</v>
      </c>
      <c r="D31" s="19">
        <v>2</v>
      </c>
      <c r="E31" s="19">
        <f t="shared" si="0"/>
        <v>2</v>
      </c>
    </row>
    <row r="32" spans="1:5" x14ac:dyDescent="0.25">
      <c r="A32" s="51" t="s">
        <v>105</v>
      </c>
      <c r="B32" s="51"/>
      <c r="C32" s="51"/>
      <c r="D32" s="51"/>
      <c r="E32" s="19">
        <f>SUM(E19:E31)</f>
        <v>42</v>
      </c>
    </row>
    <row r="34" spans="1:5" s="21" customFormat="1" ht="18.75" x14ac:dyDescent="0.3">
      <c r="A34" s="47" t="s">
        <v>106</v>
      </c>
      <c r="B34" s="47"/>
      <c r="C34" s="47"/>
      <c r="D34" s="47"/>
      <c r="E34" s="22">
        <f>0.6+(0.01*E32)</f>
        <v>1.02</v>
      </c>
    </row>
    <row r="37" spans="1:5" ht="18.75" x14ac:dyDescent="0.3">
      <c r="A37" s="47" t="s">
        <v>107</v>
      </c>
      <c r="B37" s="47"/>
      <c r="C37" s="47"/>
      <c r="D37" s="47"/>
      <c r="E37" s="47"/>
    </row>
    <row r="38" spans="1:5" ht="45" x14ac:dyDescent="0.25">
      <c r="A38" s="18" t="s">
        <v>76</v>
      </c>
      <c r="B38" s="18" t="s">
        <v>0</v>
      </c>
      <c r="C38" s="18" t="s">
        <v>77</v>
      </c>
      <c r="D38" s="18" t="s">
        <v>129</v>
      </c>
      <c r="E38" s="18" t="s">
        <v>78</v>
      </c>
    </row>
    <row r="39" spans="1:5" x14ac:dyDescent="0.25">
      <c r="A39" s="19" t="s">
        <v>108</v>
      </c>
      <c r="B39" s="20" t="s">
        <v>109</v>
      </c>
      <c r="C39" s="19">
        <v>1.5</v>
      </c>
      <c r="D39" s="19">
        <v>0</v>
      </c>
      <c r="E39" s="19">
        <f t="shared" ref="E39:E46" si="1">C39*D39</f>
        <v>0</v>
      </c>
    </row>
    <row r="40" spans="1:5" x14ac:dyDescent="0.25">
      <c r="A40" s="19" t="s">
        <v>110</v>
      </c>
      <c r="B40" s="20" t="s">
        <v>111</v>
      </c>
      <c r="C40" s="19">
        <v>0.5</v>
      </c>
      <c r="D40" s="19">
        <v>4</v>
      </c>
      <c r="E40" s="19">
        <f t="shared" si="1"/>
        <v>2</v>
      </c>
    </row>
    <row r="41" spans="1:5" x14ac:dyDescent="0.25">
      <c r="A41" s="19" t="s">
        <v>112</v>
      </c>
      <c r="B41" s="20" t="s">
        <v>113</v>
      </c>
      <c r="C41" s="19">
        <v>1</v>
      </c>
      <c r="D41" s="19">
        <v>3</v>
      </c>
      <c r="E41" s="19">
        <f t="shared" si="1"/>
        <v>3</v>
      </c>
    </row>
    <row r="42" spans="1:5" x14ac:dyDescent="0.25">
      <c r="A42" s="19" t="s">
        <v>114</v>
      </c>
      <c r="B42" s="20" t="s">
        <v>115</v>
      </c>
      <c r="C42" s="19">
        <v>0.5</v>
      </c>
      <c r="D42" s="19">
        <v>5</v>
      </c>
      <c r="E42" s="19">
        <f t="shared" si="1"/>
        <v>2.5</v>
      </c>
    </row>
    <row r="43" spans="1:5" x14ac:dyDescent="0.25">
      <c r="A43" s="19" t="s">
        <v>116</v>
      </c>
      <c r="B43" s="20" t="s">
        <v>117</v>
      </c>
      <c r="C43" s="19">
        <v>1</v>
      </c>
      <c r="D43" s="19">
        <v>5</v>
      </c>
      <c r="E43" s="19">
        <f t="shared" si="1"/>
        <v>5</v>
      </c>
    </row>
    <row r="44" spans="1:5" x14ac:dyDescent="0.25">
      <c r="A44" s="19" t="s">
        <v>118</v>
      </c>
      <c r="B44" s="20" t="s">
        <v>119</v>
      </c>
      <c r="C44" s="19">
        <v>2</v>
      </c>
      <c r="D44" s="19">
        <v>4</v>
      </c>
      <c r="E44" s="19">
        <f t="shared" si="1"/>
        <v>8</v>
      </c>
    </row>
    <row r="45" spans="1:5" x14ac:dyDescent="0.25">
      <c r="A45" s="19" t="s">
        <v>120</v>
      </c>
      <c r="B45" s="20" t="s">
        <v>121</v>
      </c>
      <c r="C45" s="19">
        <v>-1</v>
      </c>
      <c r="D45" s="19">
        <v>5</v>
      </c>
      <c r="E45" s="19">
        <f t="shared" si="1"/>
        <v>-5</v>
      </c>
    </row>
    <row r="46" spans="1:5" x14ac:dyDescent="0.25">
      <c r="A46" s="19" t="s">
        <v>122</v>
      </c>
      <c r="B46" s="20" t="s">
        <v>123</v>
      </c>
      <c r="C46" s="19">
        <v>-1</v>
      </c>
      <c r="D46" s="19">
        <v>5</v>
      </c>
      <c r="E46" s="19">
        <f t="shared" si="1"/>
        <v>-5</v>
      </c>
    </row>
    <row r="47" spans="1:5" x14ac:dyDescent="0.25">
      <c r="A47" s="51" t="s">
        <v>124</v>
      </c>
      <c r="B47" s="51"/>
      <c r="C47" s="51"/>
      <c r="D47" s="51"/>
      <c r="E47" s="19">
        <f>SUM(E39:E46)</f>
        <v>10.5</v>
      </c>
    </row>
    <row r="49" spans="1:5" s="21" customFormat="1" ht="18.75" x14ac:dyDescent="0.3">
      <c r="A49" s="47" t="s">
        <v>125</v>
      </c>
      <c r="B49" s="47"/>
      <c r="C49" s="47"/>
      <c r="D49" s="47"/>
      <c r="E49" s="22">
        <f>1.4 + (-0.03 * E47)</f>
        <v>1.085</v>
      </c>
    </row>
    <row r="51" spans="1:5" s="21" customFormat="1" ht="18.75" x14ac:dyDescent="0.3">
      <c r="A51" s="47" t="s">
        <v>126</v>
      </c>
      <c r="B51" s="47"/>
      <c r="C51" s="47"/>
      <c r="D51" s="47"/>
      <c r="E51" s="22">
        <f>E15*E34*E49</f>
        <v>70.828800000000001</v>
      </c>
    </row>
    <row r="53" spans="1:5" ht="18.75" x14ac:dyDescent="0.3">
      <c r="A53" s="52" t="s">
        <v>131</v>
      </c>
      <c r="B53" s="53"/>
      <c r="C53" s="53"/>
      <c r="D53" s="53"/>
      <c r="E53" s="44">
        <f>IF(COUNTIF(D39:D44,"&lt;3")+COUNTIF(D45:D46,"&gt;3")&lt;=2,20,IF(COUNTIF(D39:D44,"&lt;3")+COUNTIF(D45:D46,"&gt;3")=3,28,IF(COUNTIF(D39:D44,"&lt;3")+COUNTIF(D45:D46,"&gt;3")=4,28,"HIGH RISK")))</f>
        <v>28</v>
      </c>
    </row>
    <row r="54" spans="1:5" x14ac:dyDescent="0.25">
      <c r="A54" s="54" t="s">
        <v>132</v>
      </c>
      <c r="B54" s="55"/>
      <c r="C54" s="55"/>
      <c r="D54" s="55"/>
      <c r="E54" s="45"/>
    </row>
    <row r="55" spans="1:5" x14ac:dyDescent="0.25">
      <c r="A55" s="54" t="s">
        <v>133</v>
      </c>
      <c r="B55" s="55"/>
      <c r="C55" s="55"/>
      <c r="D55" s="55"/>
      <c r="E55" s="45"/>
    </row>
    <row r="56" spans="1:5" x14ac:dyDescent="0.25">
      <c r="A56" s="54" t="s">
        <v>134</v>
      </c>
      <c r="B56" s="55"/>
      <c r="C56" s="55"/>
      <c r="D56" s="55"/>
      <c r="E56" s="45"/>
    </row>
    <row r="57" spans="1:5" x14ac:dyDescent="0.25">
      <c r="A57" s="54" t="s">
        <v>135</v>
      </c>
      <c r="B57" s="55"/>
      <c r="C57" s="55"/>
      <c r="D57" s="55"/>
      <c r="E57" s="45"/>
    </row>
    <row r="58" spans="1:5" x14ac:dyDescent="0.25">
      <c r="A58" s="54" t="s">
        <v>133</v>
      </c>
      <c r="B58" s="55"/>
      <c r="C58" s="55"/>
      <c r="D58" s="55"/>
      <c r="E58" s="45"/>
    </row>
    <row r="59" spans="1:5" x14ac:dyDescent="0.25">
      <c r="A59" s="58" t="s">
        <v>136</v>
      </c>
      <c r="B59" s="59"/>
      <c r="C59" s="59"/>
      <c r="D59" s="59"/>
      <c r="E59" s="45"/>
    </row>
    <row r="60" spans="1:5" x14ac:dyDescent="0.25">
      <c r="A60" s="56" t="s">
        <v>137</v>
      </c>
      <c r="B60" s="57"/>
      <c r="C60" s="57"/>
      <c r="D60" s="57"/>
      <c r="E60" s="46"/>
    </row>
    <row r="61" spans="1:5" s="25" customFormat="1" x14ac:dyDescent="0.25">
      <c r="A61" s="23"/>
      <c r="B61" s="23"/>
      <c r="C61" s="23"/>
      <c r="D61" s="23"/>
      <c r="E61" s="24"/>
    </row>
    <row r="62" spans="1:5" ht="18.75" x14ac:dyDescent="0.3">
      <c r="A62" s="47" t="s">
        <v>127</v>
      </c>
      <c r="B62" s="47"/>
      <c r="C62" s="47"/>
      <c r="D62" s="47"/>
      <c r="E62" s="22">
        <f>E53*E51</f>
        <v>1983.2064</v>
      </c>
    </row>
  </sheetData>
  <mergeCells count="22">
    <mergeCell ref="A62:D62"/>
    <mergeCell ref="A6:D6"/>
    <mergeCell ref="A13:D13"/>
    <mergeCell ref="A32:D32"/>
    <mergeCell ref="A47:D47"/>
    <mergeCell ref="A49:D49"/>
    <mergeCell ref="A51:D51"/>
    <mergeCell ref="A53:D53"/>
    <mergeCell ref="A54:D54"/>
    <mergeCell ref="A37:E37"/>
    <mergeCell ref="A60:D60"/>
    <mergeCell ref="A55:D55"/>
    <mergeCell ref="A56:D56"/>
    <mergeCell ref="A57:D57"/>
    <mergeCell ref="A58:D58"/>
    <mergeCell ref="A59:D59"/>
    <mergeCell ref="E53:E60"/>
    <mergeCell ref="A1:E1"/>
    <mergeCell ref="A8:E8"/>
    <mergeCell ref="A15:D15"/>
    <mergeCell ref="A17:E17"/>
    <mergeCell ref="A34:D34"/>
  </mergeCells>
  <pageMargins left="0.7" right="0.7" top="0.75" bottom="0.75" header="0.3" footer="0.3"/>
  <pageSetup orientation="portrait" horizontalDpi="0" verticalDpi="0" r:id="rId1"/>
  <rowBreaks count="1" manualBreakCount="1">
    <brk id="3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8" sqref="E18"/>
    </sheetView>
  </sheetViews>
  <sheetFormatPr defaultRowHeight="15" x14ac:dyDescent="0.25"/>
  <cols>
    <col min="2" max="2" width="12.85546875" customWidth="1"/>
    <col min="3" max="3" width="19.140625" customWidth="1"/>
    <col min="4" max="4" width="15.42578125" customWidth="1"/>
    <col min="5" max="5" width="23.28515625" customWidth="1"/>
  </cols>
  <sheetData>
    <row r="1" spans="1:5" ht="25.5" x14ac:dyDescent="0.25">
      <c r="A1" s="64" t="s">
        <v>147</v>
      </c>
      <c r="B1" s="60" t="s">
        <v>148</v>
      </c>
      <c r="C1" s="60" t="s">
        <v>150</v>
      </c>
      <c r="D1" s="60" t="s">
        <v>152</v>
      </c>
      <c r="E1" s="60" t="s">
        <v>153</v>
      </c>
    </row>
    <row r="2" spans="1:5" ht="26.25" thickBot="1" x14ac:dyDescent="0.3">
      <c r="A2" s="65"/>
      <c r="B2" s="61" t="s">
        <v>149</v>
      </c>
      <c r="C2" s="61" t="s">
        <v>151</v>
      </c>
      <c r="D2" s="61" t="s">
        <v>151</v>
      </c>
      <c r="E2" s="61" t="s">
        <v>151</v>
      </c>
    </row>
    <row r="3" spans="1:5" ht="15.75" thickBot="1" x14ac:dyDescent="0.3">
      <c r="A3" s="62" t="s">
        <v>154</v>
      </c>
      <c r="B3" s="63">
        <v>3</v>
      </c>
      <c r="C3" s="63">
        <v>6</v>
      </c>
      <c r="D3" s="63">
        <v>4</v>
      </c>
      <c r="E3" s="63">
        <f>(B3+C3+(4*D3))/6</f>
        <v>4.166666666666667</v>
      </c>
    </row>
    <row r="4" spans="1:5" ht="15.75" thickBot="1" x14ac:dyDescent="0.3">
      <c r="A4" s="62" t="s">
        <v>155</v>
      </c>
      <c r="B4" s="63">
        <v>1</v>
      </c>
      <c r="C4" s="63">
        <v>3</v>
      </c>
      <c r="D4" s="63">
        <v>2</v>
      </c>
      <c r="E4" s="63">
        <f>(B4+C4+(4*D4))/6</f>
        <v>2</v>
      </c>
    </row>
    <row r="5" spans="1:5" ht="15.75" thickBot="1" x14ac:dyDescent="0.3">
      <c r="A5" s="62" t="s">
        <v>156</v>
      </c>
      <c r="B5" s="63">
        <v>4</v>
      </c>
      <c r="C5" s="63">
        <v>7</v>
      </c>
      <c r="D5" s="63">
        <v>6</v>
      </c>
      <c r="E5" s="63">
        <f>(B5+C5+(4*D5))/6</f>
        <v>5.833333333333333</v>
      </c>
    </row>
    <row r="6" spans="1:5" ht="15.75" thickBot="1" x14ac:dyDescent="0.3">
      <c r="A6" s="62" t="s">
        <v>157</v>
      </c>
      <c r="B6" s="63">
        <v>2</v>
      </c>
      <c r="C6" s="63">
        <v>5</v>
      </c>
      <c r="D6" s="63">
        <v>3</v>
      </c>
      <c r="E6" s="63">
        <f>(B6+C6+(4*D6))/6</f>
        <v>3.1666666666666665</v>
      </c>
    </row>
    <row r="7" spans="1:5" ht="15.75" thickBot="1" x14ac:dyDescent="0.3">
      <c r="A7" s="62" t="s">
        <v>158</v>
      </c>
      <c r="B7" s="63">
        <v>3</v>
      </c>
      <c r="C7" s="63">
        <v>9</v>
      </c>
      <c r="D7" s="63">
        <v>6</v>
      </c>
      <c r="E7" s="63">
        <f>(B7+C7+(4*D7))/6</f>
        <v>6</v>
      </c>
    </row>
    <row r="8" spans="1:5" ht="15.75" thickBot="1" x14ac:dyDescent="0.3">
      <c r="A8" s="62" t="s">
        <v>159</v>
      </c>
      <c r="B8" s="63">
        <v>3</v>
      </c>
      <c r="C8" s="63">
        <v>13</v>
      </c>
      <c r="D8" s="63">
        <v>4</v>
      </c>
      <c r="E8" s="63">
        <f>(B8+C8+(4*D8))/6</f>
        <v>5.333333333333333</v>
      </c>
    </row>
    <row r="9" spans="1:5" ht="15.75" thickBot="1" x14ac:dyDescent="0.3">
      <c r="A9" s="62" t="s">
        <v>160</v>
      </c>
      <c r="B9" s="63">
        <v>4</v>
      </c>
      <c r="C9" s="63">
        <v>11</v>
      </c>
      <c r="D9" s="63">
        <v>7</v>
      </c>
      <c r="E9" s="63">
        <f>(B9+C9+(4*D9))/6</f>
        <v>7.166666666666667</v>
      </c>
    </row>
    <row r="10" spans="1:5" ht="15.75" thickBot="1" x14ac:dyDescent="0.3">
      <c r="A10" s="62" t="s">
        <v>161</v>
      </c>
      <c r="B10" s="63">
        <v>12</v>
      </c>
      <c r="C10" s="63">
        <v>30</v>
      </c>
      <c r="D10" s="63">
        <v>21</v>
      </c>
      <c r="E10" s="63">
        <f>(B10+C10+(4*D10))/6</f>
        <v>21</v>
      </c>
    </row>
    <row r="11" spans="1:5" ht="15.75" thickBot="1" x14ac:dyDescent="0.3">
      <c r="A11" s="62" t="s">
        <v>162</v>
      </c>
      <c r="B11" s="63">
        <v>8</v>
      </c>
      <c r="C11" s="63">
        <v>15</v>
      </c>
      <c r="D11" s="63">
        <v>12</v>
      </c>
      <c r="E11" s="63">
        <f>(B11+C11+(4*D11))/6</f>
        <v>11.833333333333334</v>
      </c>
    </row>
    <row r="12" spans="1:5" ht="15.75" thickBot="1" x14ac:dyDescent="0.3">
      <c r="A12" s="62" t="s">
        <v>163</v>
      </c>
      <c r="B12" s="63">
        <v>3</v>
      </c>
      <c r="C12" s="63">
        <v>5</v>
      </c>
      <c r="D12" s="63">
        <v>4</v>
      </c>
      <c r="E12" s="63">
        <f>(B12+C12+(4*D12))/6</f>
        <v>4</v>
      </c>
    </row>
  </sheetData>
  <mergeCells count="1">
    <mergeCell ref="A1: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 Point Method</vt:lpstr>
      <vt:lpstr>Use Case Method</vt:lpstr>
      <vt:lpstr>PERT Analysis</vt:lpstr>
    </vt:vector>
  </TitlesOfParts>
  <Company>Up In The Air Enterprises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McDonald</dc:creator>
  <cp:lastModifiedBy>Admin lab</cp:lastModifiedBy>
  <cp:lastPrinted>2007-11-12T17:34:15Z</cp:lastPrinted>
  <dcterms:created xsi:type="dcterms:W3CDTF">2007-11-12T13:56:40Z</dcterms:created>
  <dcterms:modified xsi:type="dcterms:W3CDTF">2017-08-30T15:04:07Z</dcterms:modified>
</cp:coreProperties>
</file>