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ristopher/Dropbox/BUY SIDE COURSE/Section 9 Accounting Part 2 of 3 the Balance Sheet/S9L3 Balance Sheet Example/"/>
    </mc:Choice>
  </mc:AlternateContent>
  <bookViews>
    <workbookView xWindow="9980" yWindow="3820" windowWidth="30140" windowHeight="16900" tabRatio="500" firstSheet="1" activeTab="1"/>
  </bookViews>
  <sheets>
    <sheet name="Balance Sheet (All Data Hid (2)" sheetId="4" state="hidden" r:id="rId1"/>
    <sheet name="Balance Sheet" sheetId="3" r:id="rId2"/>
    <sheet name="Balance Sheet (All Data Shown)" sheetId="1" state="hidden" r:id="rId3"/>
  </sheets>
  <definedNames>
    <definedName name="_xlnm.Print_Area" localSheetId="1">'Balance Sheet'!$A$1:$K$35</definedName>
    <definedName name="_xlnm.Print_Area" localSheetId="0">'Balance Sheet (All Data Hid (2)'!$A$1:$K$35</definedName>
    <definedName name="_xlnm.Print_Area" localSheetId="2">'Balance Sheet (All Data Shown)'!$A$1:$K$35</definedName>
  </definedNames>
  <calcPr calcId="15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3" l="1"/>
  <c r="F16" i="3"/>
  <c r="F22" i="3"/>
  <c r="F29" i="4"/>
  <c r="F31" i="4"/>
  <c r="F22" i="4"/>
  <c r="F26" i="4"/>
  <c r="F32" i="4"/>
  <c r="F9" i="4"/>
  <c r="F15" i="4"/>
  <c r="F16" i="4"/>
  <c r="F34" i="4"/>
  <c r="D31" i="4"/>
  <c r="D22" i="4"/>
  <c r="D26" i="4"/>
  <c r="D32" i="4"/>
  <c r="D9" i="4"/>
  <c r="D15" i="4"/>
  <c r="D16" i="4"/>
  <c r="D34" i="4"/>
  <c r="J32" i="4"/>
  <c r="H32" i="4"/>
  <c r="J31" i="4"/>
  <c r="H31" i="4"/>
  <c r="J30" i="4"/>
  <c r="H30" i="4"/>
  <c r="J29" i="4"/>
  <c r="H29" i="4"/>
  <c r="J26" i="4"/>
  <c r="H26" i="4"/>
  <c r="J25" i="4"/>
  <c r="H25" i="4"/>
  <c r="J22" i="4"/>
  <c r="H22" i="4"/>
  <c r="J21" i="4"/>
  <c r="H21" i="4"/>
  <c r="J20" i="4"/>
  <c r="H20" i="4"/>
  <c r="J16" i="4"/>
  <c r="H16" i="4"/>
  <c r="J15" i="4"/>
  <c r="H15" i="4"/>
  <c r="J14" i="4"/>
  <c r="H14" i="4"/>
  <c r="J13" i="4"/>
  <c r="H13" i="4"/>
  <c r="J12" i="4"/>
  <c r="H12" i="4"/>
  <c r="J9" i="4"/>
  <c r="H9" i="4"/>
  <c r="J8" i="4"/>
  <c r="H8" i="4"/>
  <c r="J7" i="4"/>
  <c r="H7" i="4"/>
  <c r="J6" i="4"/>
  <c r="H6" i="4"/>
  <c r="J5" i="4"/>
  <c r="H5" i="4"/>
  <c r="F31" i="3"/>
  <c r="F26" i="3"/>
  <c r="F32" i="3"/>
  <c r="F9" i="3"/>
  <c r="F34" i="3"/>
  <c r="D31" i="3"/>
  <c r="D22" i="3"/>
  <c r="D26" i="3"/>
  <c r="D32" i="3"/>
  <c r="D9" i="3"/>
  <c r="D15" i="3"/>
  <c r="D16" i="3"/>
  <c r="D34" i="3"/>
  <c r="J32" i="3"/>
  <c r="H32" i="3"/>
  <c r="J31" i="3"/>
  <c r="H31" i="3"/>
  <c r="J30" i="3"/>
  <c r="H30" i="3"/>
  <c r="J29" i="3"/>
  <c r="H29" i="3"/>
  <c r="J26" i="3"/>
  <c r="H26" i="3"/>
  <c r="J25" i="3"/>
  <c r="H25" i="3"/>
  <c r="J22" i="3"/>
  <c r="H22" i="3"/>
  <c r="J21" i="3"/>
  <c r="H21" i="3"/>
  <c r="J20" i="3"/>
  <c r="H20" i="3"/>
  <c r="J16" i="3"/>
  <c r="H16" i="3"/>
  <c r="J15" i="3"/>
  <c r="H15" i="3"/>
  <c r="J14" i="3"/>
  <c r="H14" i="3"/>
  <c r="J13" i="3"/>
  <c r="H13" i="3"/>
  <c r="J12" i="3"/>
  <c r="H12" i="3"/>
  <c r="J9" i="3"/>
  <c r="H9" i="3"/>
  <c r="J8" i="3"/>
  <c r="H8" i="3"/>
  <c r="J7" i="3"/>
  <c r="H7" i="3"/>
  <c r="J6" i="3"/>
  <c r="H6" i="3"/>
  <c r="J5" i="3"/>
  <c r="H5" i="3"/>
  <c r="F31" i="1"/>
  <c r="F22" i="1"/>
  <c r="F26" i="1"/>
  <c r="F32" i="1"/>
  <c r="D31" i="1"/>
  <c r="D22" i="1"/>
  <c r="D26" i="1"/>
  <c r="D32" i="1"/>
  <c r="J31" i="1"/>
  <c r="H31" i="1"/>
  <c r="J30" i="1"/>
  <c r="H30" i="1"/>
  <c r="J32" i="1"/>
  <c r="J29" i="1"/>
  <c r="J26" i="1"/>
  <c r="J22" i="1"/>
  <c r="J21" i="1"/>
  <c r="J20" i="1"/>
  <c r="F9" i="1"/>
  <c r="F15" i="1"/>
  <c r="F16" i="1"/>
  <c r="D9" i="1"/>
  <c r="D15" i="1"/>
  <c r="D16" i="1"/>
  <c r="J16" i="1"/>
  <c r="J15" i="1"/>
  <c r="J9" i="1"/>
  <c r="J8" i="1"/>
  <c r="J7" i="1"/>
  <c r="J6" i="1"/>
  <c r="J5" i="1"/>
  <c r="J12" i="1"/>
  <c r="J14" i="1"/>
  <c r="J13" i="1"/>
  <c r="H15" i="1"/>
  <c r="H14" i="1"/>
  <c r="H13" i="1"/>
  <c r="F34" i="1"/>
  <c r="J25" i="1"/>
  <c r="H32" i="1"/>
  <c r="H29" i="1"/>
  <c r="H26" i="1"/>
  <c r="H25" i="1"/>
  <c r="H22" i="1"/>
  <c r="H21" i="1"/>
  <c r="H20" i="1"/>
  <c r="H12" i="1"/>
  <c r="H9" i="1"/>
  <c r="H8" i="1"/>
  <c r="H7" i="1"/>
  <c r="H6" i="1"/>
  <c r="H5" i="1"/>
  <c r="D34" i="1"/>
  <c r="H16" i="1"/>
</calcChain>
</file>

<file path=xl/sharedStrings.xml><?xml version="1.0" encoding="utf-8"?>
<sst xmlns="http://schemas.openxmlformats.org/spreadsheetml/2006/main" count="156" uniqueCount="34">
  <si>
    <t xml:space="preserve">  Accounts payable</t>
  </si>
  <si>
    <t xml:space="preserve">  Short-term debt</t>
  </si>
  <si>
    <t>Long-term debt</t>
  </si>
  <si>
    <t xml:space="preserve">  Short-term investments </t>
  </si>
  <si>
    <t xml:space="preserve">  Accounts receivable</t>
  </si>
  <si>
    <t>12/31/2014</t>
  </si>
  <si>
    <t>12/31/2015</t>
  </si>
  <si>
    <t xml:space="preserve">  Inventory</t>
  </si>
  <si>
    <t xml:space="preserve">Building we own, net of depreciation </t>
  </si>
  <si>
    <t>Long Term Assets:</t>
  </si>
  <si>
    <t>Current Assets:</t>
  </si>
  <si>
    <t>Total Assets</t>
  </si>
  <si>
    <t>Equity:</t>
  </si>
  <si>
    <t>Total Liabilities</t>
  </si>
  <si>
    <t>BALANCE SHEET</t>
  </si>
  <si>
    <t>$ Change from 2014 to 2015</t>
  </si>
  <si>
    <t>% Change from 2014 to 2015</t>
  </si>
  <si>
    <t>Retained Earnings</t>
  </si>
  <si>
    <t>Total Liabilities and Equity</t>
  </si>
  <si>
    <t>Concern? Yes or No</t>
  </si>
  <si>
    <t>No</t>
  </si>
  <si>
    <t>Does Assets = Liabilities + Equity?</t>
  </si>
  <si>
    <t xml:space="preserve">    Total Current Assets</t>
  </si>
  <si>
    <t>Land</t>
  </si>
  <si>
    <t>Machine</t>
  </si>
  <si>
    <t xml:space="preserve">    Total Long Term Assets</t>
  </si>
  <si>
    <t>Common Shares</t>
  </si>
  <si>
    <t>Long Term Liabilities:</t>
  </si>
  <si>
    <t>Current Liabilities:</t>
  </si>
  <si>
    <t xml:space="preserve">    Total Current Liabilities</t>
  </si>
  <si>
    <t>Total Equity</t>
  </si>
  <si>
    <t>ASSETS:</t>
  </si>
  <si>
    <t>LIABILITIES &amp; EQUITY:</t>
  </si>
  <si>
    <t xml:space="preserve"> Cash and cash 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</si>
</sst>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-409]mmmm\ d\,\ yyyy;@"/>
    <numFmt numFmtId="165" formatCode="0_);\(0\)"/>
    <numFmt numFmtId="166" formatCode="_(&quot;$&quot;#,##0_);_(&quot;$&quot;\(#,##0\);_(@_)"/>
    <numFmt numFmtId="167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vertAlign val="superscript"/>
      <sz val="10"/>
      <color rgb="FF666666"/>
      <name val="Segoe UI"/>
      <family val="2"/>
    </font>
    <font>
      <b/>
      <sz val="10"/>
      <color rgb="FFFF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37" fontId="4" fillId="0" borderId="0"/>
    <xf numFmtId="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4" fontId="1" fillId="2" borderId="1" xfId="0" quotePrefix="1" applyNumberFormat="1" applyFont="1" applyFill="1" applyBorder="1" applyAlignment="1" applyProtection="1">
      <alignment horizontal="right" wrapText="1"/>
      <protection locked="0"/>
    </xf>
    <xf numFmtId="164" fontId="1" fillId="2" borderId="1" xfId="0" quotePrefix="1" applyNumberFormat="1" applyFont="1" applyFill="1" applyBorder="1" applyAlignment="1" applyProtection="1">
      <alignment horizontal="center" wrapText="1"/>
      <protection locked="0"/>
    </xf>
    <xf numFmtId="165" fontId="7" fillId="2" borderId="0" xfId="0" applyNumberFormat="1" applyFont="1" applyFill="1" applyBorder="1" applyAlignment="1" applyProtection="1">
      <alignment horizontal="center"/>
      <protection locked="0"/>
    </xf>
    <xf numFmtId="0" fontId="6" fillId="2" borderId="0" xfId="1" applyFont="1" applyFill="1" applyProtection="1">
      <protection locked="0"/>
    </xf>
    <xf numFmtId="37" fontId="2" fillId="2" borderId="0" xfId="2" applyFont="1" applyFill="1" applyBorder="1" applyProtection="1">
      <protection locked="0"/>
    </xf>
    <xf numFmtId="37" fontId="2" fillId="2" borderId="0" xfId="2" applyFont="1" applyFill="1" applyAlignment="1" applyProtection="1">
      <alignment horizontal="center"/>
      <protection locked="0"/>
    </xf>
    <xf numFmtId="37" fontId="2" fillId="2" borderId="0" xfId="2" applyFont="1" applyFill="1" applyAlignment="1" applyProtection="1">
      <alignment horizontal="center" wrapText="1"/>
      <protection locked="0"/>
    </xf>
    <xf numFmtId="0" fontId="2" fillId="2" borderId="0" xfId="1" applyFont="1" applyFill="1" applyBorder="1" applyAlignment="1" applyProtection="1">
      <alignment horizontal="left" indent="1"/>
      <protection locked="0"/>
    </xf>
    <xf numFmtId="167" fontId="2" fillId="2" borderId="0" xfId="4" applyNumberFormat="1" applyFont="1" applyFill="1" applyBorder="1" applyProtection="1">
      <protection locked="0"/>
    </xf>
    <xf numFmtId="167" fontId="2" fillId="2" borderId="0" xfId="4" applyNumberFormat="1" applyFont="1" applyFill="1" applyBorder="1" applyAlignment="1" applyProtection="1">
      <alignment horizontal="center"/>
      <protection locked="0"/>
    </xf>
    <xf numFmtId="9" fontId="2" fillId="2" borderId="0" xfId="5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9" fontId="2" fillId="2" borderId="0" xfId="4" applyNumberFormat="1" applyFont="1" applyFill="1" applyBorder="1" applyAlignment="1" applyProtection="1">
      <alignment horizontal="center"/>
      <protection locked="0"/>
    </xf>
    <xf numFmtId="167" fontId="1" fillId="2" borderId="0" xfId="4" applyNumberFormat="1" applyFont="1" applyFill="1" applyBorder="1" applyProtection="1">
      <protection locked="0"/>
    </xf>
    <xf numFmtId="167" fontId="1" fillId="2" borderId="0" xfId="4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67" fontId="2" fillId="2" borderId="0" xfId="4" applyNumberFormat="1" applyFont="1" applyFill="1" applyAlignment="1" applyProtection="1">
      <alignment horizontal="center"/>
      <protection locked="0"/>
    </xf>
    <xf numFmtId="9" fontId="2" fillId="2" borderId="0" xfId="4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left" indent="1"/>
    </xf>
    <xf numFmtId="0" fontId="2" fillId="2" borderId="0" xfId="1" applyFont="1" applyFill="1" applyBorder="1" applyProtection="1">
      <protection locked="0"/>
    </xf>
    <xf numFmtId="0" fontId="6" fillId="2" borderId="0" xfId="1" applyFont="1" applyFill="1" applyBorder="1" applyProtection="1">
      <protection locked="0"/>
    </xf>
    <xf numFmtId="0" fontId="2" fillId="2" borderId="0" xfId="1" applyFont="1" applyFill="1" applyAlignment="1" applyProtection="1">
      <alignment horizontal="left" indent="2"/>
      <protection locked="0"/>
    </xf>
    <xf numFmtId="0" fontId="2" fillId="2" borderId="0" xfId="1" applyFont="1" applyFill="1" applyBorder="1" applyAlignment="1" applyProtection="1">
      <alignment horizontal="center"/>
      <protection locked="0"/>
    </xf>
    <xf numFmtId="2" fontId="8" fillId="2" borderId="0" xfId="1" applyNumberFormat="1" applyFont="1" applyFill="1" applyBorder="1" applyAlignment="1" applyProtection="1">
      <alignment horizontal="left" vertical="top" indent="1"/>
      <protection locked="0"/>
    </xf>
    <xf numFmtId="0" fontId="8" fillId="2" borderId="0" xfId="0" applyFont="1" applyFill="1" applyProtection="1">
      <protection locked="0"/>
    </xf>
    <xf numFmtId="166" fontId="8" fillId="2" borderId="0" xfId="0" applyNumberFormat="1" applyFont="1" applyFill="1" applyAlignment="1" applyProtection="1">
      <alignment horizontal="left" vertical="top" wrapText="1"/>
      <protection locked="0"/>
    </xf>
    <xf numFmtId="0" fontId="2" fillId="2" borderId="0" xfId="1" applyFont="1" applyFill="1" applyBorder="1" applyAlignment="1" applyProtection="1">
      <alignment horizontal="left" wrapText="1" indent="3"/>
      <protection locked="0"/>
    </xf>
    <xf numFmtId="9" fontId="2" fillId="2" borderId="0" xfId="5" applyFont="1" applyFill="1" applyAlignment="1" applyProtection="1">
      <alignment horizontal="center"/>
      <protection locked="0"/>
    </xf>
    <xf numFmtId="9" fontId="1" fillId="2" borderId="0" xfId="5" applyFont="1" applyFill="1" applyBorder="1" applyAlignment="1" applyProtection="1">
      <alignment horizontal="center"/>
      <protection locked="0"/>
    </xf>
    <xf numFmtId="0" fontId="1" fillId="2" borderId="0" xfId="1" applyFont="1" applyFill="1" applyBorder="1" applyAlignment="1" applyProtection="1">
      <alignment horizontal="left" indent="1"/>
      <protection locked="0"/>
    </xf>
    <xf numFmtId="0" fontId="2" fillId="2" borderId="0" xfId="1" applyFont="1" applyFill="1" applyAlignment="1" applyProtection="1">
      <alignment horizontal="left" indent="3"/>
      <protection locked="0"/>
    </xf>
    <xf numFmtId="0" fontId="2" fillId="2" borderId="0" xfId="1" applyFont="1" applyFill="1" applyBorder="1" applyAlignment="1" applyProtection="1">
      <alignment horizontal="left" indent="2"/>
      <protection locked="0"/>
    </xf>
    <xf numFmtId="0" fontId="2" fillId="2" borderId="0" xfId="1" applyFont="1" applyFill="1" applyBorder="1" applyAlignment="1" applyProtection="1">
      <alignment horizontal="left" wrapText="1" indent="4"/>
      <protection locked="0"/>
    </xf>
    <xf numFmtId="0" fontId="1" fillId="2" borderId="2" xfId="1" applyFont="1" applyFill="1" applyBorder="1" applyProtection="1">
      <protection locked="0"/>
    </xf>
    <xf numFmtId="167" fontId="1" fillId="2" borderId="2" xfId="4" applyNumberFormat="1" applyFont="1" applyFill="1" applyBorder="1" applyAlignment="1" applyProtection="1">
      <alignment horizontal="center"/>
      <protection locked="0"/>
    </xf>
    <xf numFmtId="9" fontId="1" fillId="2" borderId="2" xfId="5" applyFont="1" applyFill="1" applyBorder="1" applyAlignment="1" applyProtection="1">
      <alignment horizontal="center"/>
      <protection locked="0"/>
    </xf>
    <xf numFmtId="0" fontId="1" fillId="2" borderId="2" xfId="1" applyFont="1" applyFill="1" applyBorder="1" applyAlignment="1" applyProtection="1">
      <alignment horizontal="left" indent="1"/>
      <protection locked="0"/>
    </xf>
    <xf numFmtId="0" fontId="1" fillId="2" borderId="4" xfId="1" applyFont="1" applyFill="1" applyBorder="1" applyAlignment="1" applyProtection="1">
      <alignment horizontal="left" indent="1"/>
      <protection locked="0"/>
    </xf>
    <xf numFmtId="167" fontId="1" fillId="2" borderId="4" xfId="4" applyNumberFormat="1" applyFont="1" applyFill="1" applyBorder="1" applyAlignment="1" applyProtection="1">
      <alignment horizontal="center"/>
      <protection locked="0"/>
    </xf>
    <xf numFmtId="9" fontId="1" fillId="2" borderId="4" xfId="5" applyFont="1" applyFill="1" applyBorder="1" applyAlignment="1" applyProtection="1">
      <alignment horizontal="center"/>
      <protection locked="0"/>
    </xf>
    <xf numFmtId="0" fontId="1" fillId="2" borderId="3" xfId="1" applyFont="1" applyFill="1" applyBorder="1" applyProtection="1">
      <protection locked="0"/>
    </xf>
    <xf numFmtId="167" fontId="1" fillId="2" borderId="3" xfId="4" applyNumberFormat="1" applyFont="1" applyFill="1" applyBorder="1" applyAlignment="1" applyProtection="1">
      <alignment horizontal="center"/>
      <protection locked="0"/>
    </xf>
    <xf numFmtId="9" fontId="1" fillId="2" borderId="3" xfId="5" applyFont="1" applyFill="1" applyBorder="1" applyAlignment="1" applyProtection="1">
      <alignment horizontal="center"/>
      <protection locked="0"/>
    </xf>
    <xf numFmtId="0" fontId="1" fillId="2" borderId="5" xfId="1" applyFont="1" applyFill="1" applyBorder="1" applyAlignment="1" applyProtection="1">
      <alignment horizontal="left" indent="1"/>
      <protection locked="0"/>
    </xf>
    <xf numFmtId="167" fontId="1" fillId="2" borderId="5" xfId="4" applyNumberFormat="1" applyFont="1" applyFill="1" applyBorder="1" applyAlignment="1" applyProtection="1">
      <alignment horizontal="center"/>
      <protection locked="0"/>
    </xf>
    <xf numFmtId="9" fontId="2" fillId="2" borderId="5" xfId="4" applyNumberFormat="1" applyFont="1" applyFill="1" applyBorder="1" applyAlignment="1" applyProtection="1">
      <alignment horizontal="center"/>
      <protection locked="0"/>
    </xf>
    <xf numFmtId="9" fontId="1" fillId="2" borderId="5" xfId="5" applyFont="1" applyFill="1" applyBorder="1" applyAlignment="1" applyProtection="1">
      <alignment horizontal="center"/>
      <protection locked="0"/>
    </xf>
    <xf numFmtId="0" fontId="6" fillId="2" borderId="0" xfId="1" applyFont="1" applyFill="1" applyAlignment="1" applyProtection="1">
      <alignment horizontal="left" indent="2"/>
      <protection locked="0"/>
    </xf>
    <xf numFmtId="0" fontId="6" fillId="2" borderId="0" xfId="1" applyFont="1" applyFill="1" applyBorder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/>
      <protection locked="0"/>
    </xf>
  </cellXfs>
  <cellStyles count="6">
    <cellStyle name="Comma 3" xfId="3"/>
    <cellStyle name="Currency" xfId="4" builtinId="4"/>
    <cellStyle name="Normal" xfId="0" builtinId="0"/>
    <cellStyle name="Normal 5" xfId="2"/>
    <cellStyle name="Normal_BalanceSheets" xfId="1"/>
    <cellStyle name="Percent" xfId="5" builtinId="5"/>
  </cellStyles>
  <dxfs count="0"/>
  <tableStyles count="0" defaultTableStyle="TableStyleMedium9" defaultPivotStyle="PivotStyleMedium7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127914</xdr:colOff>
      <xdr:row>3</xdr:row>
      <xdr:rowOff>0</xdr:rowOff>
    </xdr:from>
    <xdr:to>
      <xdr:col>2</xdr:col>
      <xdr:colOff>27410</xdr:colOff>
      <xdr:row>16</xdr:row>
      <xdr:rowOff>45684</xdr:rowOff>
    </xdr:to>
    <xdr:sp macro="" textlink="">
      <xdr:nvSpPr>
        <xdr:cNvPr id="2" name="Rectangle 1"/>
        <xdr:cNvSpPr/>
      </xdr:nvSpPr>
      <xdr:spPr>
        <a:xfrm>
          <a:off x="127914" y="711200"/>
          <a:ext cx="2502996" cy="2369784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5"/>
              </a:solidFill>
            </a:rPr>
            <a:t>Assets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=</a:t>
          </a:r>
        </a:p>
      </xdr:txBody>
    </xdr:sp>
    <xdr:clientData/>
  </xdr:twoCellAnchor>
  <xdr:twoCellAnchor>
    <xdr:from>
      <xdr:col>0</xdr:col>
      <xdr:colOff>91367</xdr:colOff>
      <xdr:row>14</xdr:row>
      <xdr:rowOff>164461</xdr:rowOff>
    </xdr:from>
    <xdr:to>
      <xdr:col>2</xdr:col>
      <xdr:colOff>100503</xdr:colOff>
      <xdr:row>32</xdr:row>
      <xdr:rowOff>63957</xdr:rowOff>
    </xdr:to>
    <xdr:sp macro="" textlink="">
      <xdr:nvSpPr>
        <xdr:cNvPr id="3" name="Rectangle 2"/>
        <xdr:cNvSpPr/>
      </xdr:nvSpPr>
      <xdr:spPr>
        <a:xfrm>
          <a:off x="91367" y="2831461"/>
          <a:ext cx="2612636" cy="3214196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5"/>
              </a:solidFill>
            </a:rPr>
            <a:t>Liabilities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+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Equity</a:t>
          </a:r>
        </a:p>
      </xdr:txBody>
    </xdr:sp>
    <xdr:clientData/>
  </xdr:twoCellAnchor>
  <xdr:twoCellAnchor>
    <xdr:from>
      <xdr:col>4</xdr:col>
      <xdr:colOff>100503</xdr:colOff>
      <xdr:row>2</xdr:row>
      <xdr:rowOff>36546</xdr:rowOff>
    </xdr:from>
    <xdr:to>
      <xdr:col>6</xdr:col>
      <xdr:colOff>134475</xdr:colOff>
      <xdr:row>33</xdr:row>
      <xdr:rowOff>374605</xdr:rowOff>
    </xdr:to>
    <xdr:sp macro="" textlink="">
      <xdr:nvSpPr>
        <xdr:cNvPr id="4" name="Rectangle 3"/>
        <xdr:cNvSpPr/>
      </xdr:nvSpPr>
      <xdr:spPr>
        <a:xfrm>
          <a:off x="3745403" y="569946"/>
          <a:ext cx="1303972" cy="5964159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191870</xdr:colOff>
      <xdr:row>2</xdr:row>
      <xdr:rowOff>18273</xdr:rowOff>
    </xdr:from>
    <xdr:to>
      <xdr:col>8</xdr:col>
      <xdr:colOff>233981</xdr:colOff>
      <xdr:row>33</xdr:row>
      <xdr:rowOff>446950</xdr:rowOff>
    </xdr:to>
    <xdr:sp macro="" textlink="">
      <xdr:nvSpPr>
        <xdr:cNvPr id="5" name="Rectangle 4"/>
        <xdr:cNvSpPr/>
      </xdr:nvSpPr>
      <xdr:spPr>
        <a:xfrm>
          <a:off x="5106770" y="551673"/>
          <a:ext cx="1248611" cy="6054777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264965</xdr:colOff>
      <xdr:row>2</xdr:row>
      <xdr:rowOff>18273</xdr:rowOff>
    </xdr:from>
    <xdr:to>
      <xdr:col>10</xdr:col>
      <xdr:colOff>217927</xdr:colOff>
      <xdr:row>33</xdr:row>
      <xdr:rowOff>456086</xdr:rowOff>
    </xdr:to>
    <xdr:sp macro="" textlink="">
      <xdr:nvSpPr>
        <xdr:cNvPr id="6" name="Rectangle 5"/>
        <xdr:cNvSpPr/>
      </xdr:nvSpPr>
      <xdr:spPr>
        <a:xfrm>
          <a:off x="6386365" y="551673"/>
          <a:ext cx="1235662" cy="606391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109640</xdr:colOff>
      <xdr:row>2</xdr:row>
      <xdr:rowOff>27410</xdr:rowOff>
    </xdr:from>
    <xdr:to>
      <xdr:col>4</xdr:col>
      <xdr:colOff>91366</xdr:colOff>
      <xdr:row>33</xdr:row>
      <xdr:rowOff>402015</xdr:rowOff>
    </xdr:to>
    <xdr:sp macro="" textlink="">
      <xdr:nvSpPr>
        <xdr:cNvPr id="7" name="Rectangle 6"/>
        <xdr:cNvSpPr/>
      </xdr:nvSpPr>
      <xdr:spPr>
        <a:xfrm>
          <a:off x="2713140" y="560810"/>
          <a:ext cx="1023126" cy="6000705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42761</xdr:colOff>
      <xdr:row>2</xdr:row>
      <xdr:rowOff>134126</xdr:rowOff>
    </xdr:from>
    <xdr:to>
      <xdr:col>11</xdr:col>
      <xdr:colOff>580470</xdr:colOff>
      <xdr:row>34</xdr:row>
      <xdr:rowOff>42011</xdr:rowOff>
    </xdr:to>
    <xdr:sp macro="" textlink="">
      <xdr:nvSpPr>
        <xdr:cNvPr id="8" name="Rectangle 7"/>
        <xdr:cNvSpPr/>
      </xdr:nvSpPr>
      <xdr:spPr>
        <a:xfrm>
          <a:off x="7446861" y="667526"/>
          <a:ext cx="1236209" cy="6067385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27</xdr:col>
      <xdr:colOff>283236</xdr:colOff>
      <xdr:row>2</xdr:row>
      <xdr:rowOff>0</xdr:rowOff>
    </xdr:to>
    <xdr:sp macro="" textlink="">
      <xdr:nvSpPr>
        <xdr:cNvPr id="9" name="Rectangle 8"/>
        <xdr:cNvSpPr/>
      </xdr:nvSpPr>
      <xdr:spPr>
        <a:xfrm>
          <a:off x="2743200" y="0"/>
          <a:ext cx="16818636" cy="533400"/>
        </a:xfrm>
        <a:prstGeom prst="rect">
          <a:avLst/>
        </a:prstGeom>
        <a:solidFill>
          <a:srgbClr val="FFF3CC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showGridLines="0" zoomScale="139" zoomScaleNormal="192" zoomScalePageLayoutView="192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B2" sqref="B2"/>
    </sheetView>
  </sheetViews>
  <sheetFormatPr baseColWidth="10" defaultColWidth="9.1640625" defaultRowHeight="14" x14ac:dyDescent="0.2"/>
  <cols>
    <col min="1" max="1" width="3.6640625" style="5" customWidth="1"/>
    <col min="2" max="2" width="30.5" style="5" customWidth="1"/>
    <col min="3" max="3" width="1.83203125" style="5" customWidth="1"/>
    <col min="4" max="4" width="11.83203125" style="4" bestFit="1" customWidth="1"/>
    <col min="5" max="5" width="2.83203125" style="4" customWidth="1"/>
    <col min="6" max="6" width="13.83203125" style="4" customWidth="1"/>
    <col min="7" max="7" width="3.5" style="4" customWidth="1"/>
    <col min="8" max="8" width="12.33203125" style="4" bestFit="1" customWidth="1"/>
    <col min="9" max="9" width="4" style="4" customWidth="1"/>
    <col min="10" max="10" width="12.83203125" style="4" bestFit="1" customWidth="1"/>
    <col min="11" max="11" width="9.1640625" style="4" customWidth="1"/>
    <col min="12" max="16" width="9.1640625" style="4"/>
    <col min="17" max="16384" width="9.1640625" style="5"/>
  </cols>
  <sheetData>
    <row r="1" spans="2:16" x14ac:dyDescent="0.2">
      <c r="B1" s="60" t="s">
        <v>14</v>
      </c>
      <c r="C1" s="60"/>
      <c r="D1" s="60"/>
      <c r="E1" s="60"/>
      <c r="F1" s="60"/>
      <c r="G1" s="7"/>
      <c r="H1" s="7"/>
      <c r="I1" s="2"/>
      <c r="J1" s="7"/>
    </row>
    <row r="2" spans="2:16" ht="28" x14ac:dyDescent="0.2">
      <c r="B2" s="8"/>
      <c r="C2" s="9"/>
      <c r="D2" s="10" t="s">
        <v>5</v>
      </c>
      <c r="E2" s="11"/>
      <c r="F2" s="10" t="s">
        <v>6</v>
      </c>
      <c r="G2" s="11"/>
      <c r="H2" s="10" t="s">
        <v>15</v>
      </c>
      <c r="I2" s="2"/>
      <c r="J2" s="10" t="s">
        <v>16</v>
      </c>
      <c r="L2" s="10" t="s">
        <v>19</v>
      </c>
    </row>
    <row r="3" spans="2:16" x14ac:dyDescent="0.2">
      <c r="B3" s="12" t="s">
        <v>31</v>
      </c>
      <c r="C3" s="13"/>
      <c r="D3" s="14"/>
      <c r="E3" s="2"/>
      <c r="F3" s="15"/>
      <c r="G3" s="2"/>
      <c r="H3" s="15"/>
      <c r="I3" s="2"/>
      <c r="J3" s="15"/>
    </row>
    <row r="4" spans="2:16" x14ac:dyDescent="0.2">
      <c r="B4" s="58" t="s">
        <v>10</v>
      </c>
      <c r="C4" s="13"/>
      <c r="D4" s="14"/>
      <c r="E4" s="2"/>
      <c r="F4" s="14"/>
      <c r="G4" s="2"/>
      <c r="H4" s="14"/>
      <c r="I4" s="2"/>
      <c r="J4" s="14"/>
    </row>
    <row r="5" spans="2:16" x14ac:dyDescent="0.2">
      <c r="B5" s="42" t="s">
        <v>33</v>
      </c>
      <c r="C5" s="17"/>
      <c r="D5" s="18">
        <v>400000</v>
      </c>
      <c r="E5" s="2"/>
      <c r="F5" s="18">
        <v>601000</v>
      </c>
      <c r="G5" s="2"/>
      <c r="H5" s="18">
        <f>F5-D5</f>
        <v>201000</v>
      </c>
      <c r="I5" s="2"/>
      <c r="J5" s="21">
        <f t="shared" ref="J5:J9" si="0">IFERROR(F5/D5-1,"N/A")</f>
        <v>0.50249999999999995</v>
      </c>
      <c r="L5" s="4" t="s">
        <v>20</v>
      </c>
    </row>
    <row r="6" spans="2:16" x14ac:dyDescent="0.2">
      <c r="B6" s="37" t="s">
        <v>3</v>
      </c>
      <c r="C6" s="17"/>
      <c r="D6" s="18">
        <v>900000</v>
      </c>
      <c r="E6" s="20"/>
      <c r="F6" s="18">
        <v>899000</v>
      </c>
      <c r="G6" s="20"/>
      <c r="H6" s="18">
        <f t="shared" ref="H6:H16" si="1">F6-D6</f>
        <v>-1000</v>
      </c>
      <c r="I6" s="2"/>
      <c r="J6" s="21">
        <f t="shared" si="0"/>
        <v>-1.1111111111110628E-3</v>
      </c>
      <c r="L6" s="4" t="s">
        <v>20</v>
      </c>
    </row>
    <row r="7" spans="2:16" x14ac:dyDescent="0.2">
      <c r="B7" s="37" t="s">
        <v>4</v>
      </c>
      <c r="C7" s="17"/>
      <c r="D7" s="18">
        <v>180000</v>
      </c>
      <c r="E7" s="20"/>
      <c r="F7" s="18">
        <v>230000</v>
      </c>
      <c r="G7" s="20"/>
      <c r="H7" s="18">
        <f t="shared" si="1"/>
        <v>50000</v>
      </c>
      <c r="I7" s="2"/>
      <c r="J7" s="21">
        <f t="shared" si="0"/>
        <v>0.27777777777777768</v>
      </c>
      <c r="L7" s="4" t="s">
        <v>20</v>
      </c>
    </row>
    <row r="8" spans="2:16" x14ac:dyDescent="0.2">
      <c r="B8" s="42" t="s">
        <v>7</v>
      </c>
      <c r="C8" s="17"/>
      <c r="D8" s="18">
        <v>20000</v>
      </c>
      <c r="E8" s="20"/>
      <c r="F8" s="18">
        <v>45000</v>
      </c>
      <c r="G8" s="20"/>
      <c r="H8" s="18">
        <f t="shared" si="1"/>
        <v>25000</v>
      </c>
      <c r="I8" s="2"/>
      <c r="J8" s="21">
        <f t="shared" si="0"/>
        <v>1.25</v>
      </c>
      <c r="L8" s="4" t="s">
        <v>20</v>
      </c>
    </row>
    <row r="9" spans="2:16" s="26" customFormat="1" x14ac:dyDescent="0.2">
      <c r="B9" s="54" t="s">
        <v>22</v>
      </c>
      <c r="C9" s="22"/>
      <c r="D9" s="55">
        <f>SUM(D5:D8)</f>
        <v>1500000</v>
      </c>
      <c r="E9" s="24"/>
      <c r="F9" s="55">
        <f>SUM(F5:F8)</f>
        <v>1775000</v>
      </c>
      <c r="G9" s="24"/>
      <c r="H9" s="55">
        <f t="shared" si="1"/>
        <v>275000</v>
      </c>
      <c r="I9" s="7"/>
      <c r="J9" s="56">
        <f t="shared" si="0"/>
        <v>0.18333333333333335</v>
      </c>
      <c r="K9" s="25"/>
      <c r="L9" s="4" t="s">
        <v>20</v>
      </c>
      <c r="M9" s="25"/>
      <c r="N9" s="25"/>
      <c r="O9" s="25"/>
      <c r="P9" s="25"/>
    </row>
    <row r="10" spans="2:16" x14ac:dyDescent="0.2">
      <c r="B10" s="16"/>
      <c r="C10" s="17"/>
      <c r="D10" s="18"/>
      <c r="E10" s="20"/>
      <c r="F10" s="18"/>
      <c r="G10" s="20"/>
      <c r="H10" s="18"/>
      <c r="I10" s="2"/>
      <c r="J10" s="21"/>
    </row>
    <row r="11" spans="2:16" x14ac:dyDescent="0.2">
      <c r="B11" s="58" t="s">
        <v>9</v>
      </c>
      <c r="C11" s="17"/>
      <c r="D11" s="27"/>
      <c r="E11" s="2"/>
      <c r="F11" s="27"/>
      <c r="G11" s="2"/>
      <c r="H11" s="27"/>
      <c r="I11" s="2"/>
      <c r="J11" s="28"/>
    </row>
    <row r="12" spans="2:16" s="29" customFormat="1" x14ac:dyDescent="0.2">
      <c r="B12" s="43" t="s">
        <v>8</v>
      </c>
      <c r="C12" s="17"/>
      <c r="D12" s="18">
        <v>100000</v>
      </c>
      <c r="E12" s="20"/>
      <c r="F12" s="18">
        <v>95000</v>
      </c>
      <c r="G12" s="20"/>
      <c r="H12" s="18">
        <f t="shared" si="1"/>
        <v>-5000</v>
      </c>
      <c r="I12" s="20"/>
      <c r="J12" s="21">
        <f>IFERROR(F12/D12-1,"N/A")</f>
        <v>-5.0000000000000044E-2</v>
      </c>
      <c r="K12" s="4"/>
      <c r="L12" s="4" t="s">
        <v>20</v>
      </c>
      <c r="M12" s="4"/>
      <c r="N12" s="4"/>
      <c r="O12" s="4"/>
      <c r="P12" s="4"/>
    </row>
    <row r="13" spans="2:16" s="29" customFormat="1" x14ac:dyDescent="0.2">
      <c r="B13" s="43" t="s">
        <v>23</v>
      </c>
      <c r="C13" s="17"/>
      <c r="D13" s="18">
        <v>15000</v>
      </c>
      <c r="E13" s="20"/>
      <c r="F13" s="18">
        <v>25000</v>
      </c>
      <c r="G13" s="20"/>
      <c r="H13" s="18">
        <f t="shared" si="1"/>
        <v>10000</v>
      </c>
      <c r="I13" s="20"/>
      <c r="J13" s="21">
        <f>IFERROR(F13/D13-1,"N/A")</f>
        <v>0.66666666666666674</v>
      </c>
      <c r="K13" s="4"/>
      <c r="L13" s="4" t="s">
        <v>20</v>
      </c>
      <c r="M13" s="4"/>
      <c r="N13" s="4"/>
      <c r="O13" s="4"/>
      <c r="P13" s="4"/>
    </row>
    <row r="14" spans="2:16" s="29" customFormat="1" x14ac:dyDescent="0.2">
      <c r="B14" s="43" t="s">
        <v>24</v>
      </c>
      <c r="C14" s="17"/>
      <c r="D14" s="18">
        <v>0</v>
      </c>
      <c r="E14" s="20"/>
      <c r="F14" s="18">
        <v>50000</v>
      </c>
      <c r="G14" s="20"/>
      <c r="H14" s="18">
        <f t="shared" si="1"/>
        <v>50000</v>
      </c>
      <c r="I14" s="20"/>
      <c r="J14" s="21" t="str">
        <f>IFERROR(F14/D14-1,"N/A")</f>
        <v>N/A</v>
      </c>
      <c r="K14" s="4"/>
      <c r="L14" s="4" t="s">
        <v>20</v>
      </c>
      <c r="M14" s="4"/>
      <c r="N14" s="4"/>
      <c r="O14" s="4"/>
      <c r="P14" s="4"/>
    </row>
    <row r="15" spans="2:16" s="26" customFormat="1" x14ac:dyDescent="0.2">
      <c r="B15" s="54" t="s">
        <v>25</v>
      </c>
      <c r="C15" s="22"/>
      <c r="D15" s="55">
        <f>SUM(D12:D14)</f>
        <v>115000</v>
      </c>
      <c r="E15" s="24"/>
      <c r="F15" s="55">
        <f>SUM(F12:F14)</f>
        <v>170000</v>
      </c>
      <c r="G15" s="24"/>
      <c r="H15" s="55">
        <f t="shared" si="1"/>
        <v>55000</v>
      </c>
      <c r="I15" s="7"/>
      <c r="J15" s="56">
        <f>IFERROR(F15/D15-1,"N/A")</f>
        <v>0.47826086956521729</v>
      </c>
      <c r="K15" s="25"/>
      <c r="L15" s="4" t="s">
        <v>20</v>
      </c>
      <c r="M15" s="25"/>
      <c r="N15" s="25"/>
      <c r="O15" s="25"/>
      <c r="P15" s="25"/>
    </row>
    <row r="16" spans="2:16" s="26" customFormat="1" ht="15" thickBot="1" x14ac:dyDescent="0.25">
      <c r="B16" s="44" t="s">
        <v>11</v>
      </c>
      <c r="C16" s="22"/>
      <c r="D16" s="45">
        <f>D9+D15</f>
        <v>1615000</v>
      </c>
      <c r="E16" s="24"/>
      <c r="F16" s="45">
        <f>F9+F15</f>
        <v>1945000</v>
      </c>
      <c r="G16" s="24"/>
      <c r="H16" s="45">
        <f t="shared" si="1"/>
        <v>330000</v>
      </c>
      <c r="I16" s="7"/>
      <c r="J16" s="46">
        <f>IFERROR(F16/D16-1,"N/A")</f>
        <v>0.20433436532507732</v>
      </c>
      <c r="K16" s="25"/>
      <c r="L16" s="4" t="s">
        <v>20</v>
      </c>
      <c r="M16" s="25"/>
      <c r="N16" s="25"/>
      <c r="O16" s="25"/>
      <c r="P16" s="25"/>
    </row>
    <row r="17" spans="2:16" ht="19" customHeight="1" thickTop="1" x14ac:dyDescent="0.2">
      <c r="B17" s="30"/>
      <c r="C17" s="17"/>
      <c r="D17" s="18"/>
      <c r="E17" s="20"/>
      <c r="F17" s="18"/>
      <c r="G17" s="20"/>
      <c r="H17" s="18"/>
      <c r="I17" s="2"/>
      <c r="J17" s="19"/>
    </row>
    <row r="18" spans="2:16" x14ac:dyDescent="0.2">
      <c r="B18" s="31" t="s">
        <v>32</v>
      </c>
      <c r="C18" s="17"/>
      <c r="D18" s="18"/>
      <c r="E18" s="20"/>
      <c r="F18" s="18"/>
      <c r="G18" s="20"/>
      <c r="H18" s="18"/>
      <c r="I18" s="2"/>
      <c r="J18" s="19"/>
    </row>
    <row r="19" spans="2:16" x14ac:dyDescent="0.2">
      <c r="B19" s="58" t="s">
        <v>28</v>
      </c>
      <c r="C19" s="17"/>
      <c r="D19" s="27"/>
      <c r="E19" s="2"/>
      <c r="F19" s="27"/>
      <c r="G19" s="2"/>
      <c r="H19" s="27"/>
      <c r="I19" s="2"/>
      <c r="J19" s="38"/>
    </row>
    <row r="20" spans="2:16" x14ac:dyDescent="0.2">
      <c r="B20" s="32" t="s">
        <v>0</v>
      </c>
      <c r="C20" s="17"/>
      <c r="D20" s="18">
        <v>30000</v>
      </c>
      <c r="E20" s="20"/>
      <c r="F20" s="18">
        <v>35000</v>
      </c>
      <c r="G20" s="20"/>
      <c r="H20" s="18">
        <f t="shared" ref="H20:H32" si="2">F20-D20</f>
        <v>5000</v>
      </c>
      <c r="I20" s="2"/>
      <c r="J20" s="19">
        <f t="shared" ref="J20:J22" si="3">IFERROR(F20/D20-1,"N/A")</f>
        <v>0.16666666666666674</v>
      </c>
      <c r="L20" s="4" t="s">
        <v>20</v>
      </c>
    </row>
    <row r="21" spans="2:16" x14ac:dyDescent="0.2">
      <c r="B21" s="32" t="s">
        <v>1</v>
      </c>
      <c r="C21" s="17"/>
      <c r="D21" s="18">
        <v>100000</v>
      </c>
      <c r="E21" s="20"/>
      <c r="F21" s="18">
        <v>90000</v>
      </c>
      <c r="G21" s="20"/>
      <c r="H21" s="18">
        <f t="shared" si="2"/>
        <v>-10000</v>
      </c>
      <c r="I21" s="2"/>
      <c r="J21" s="19">
        <f t="shared" si="3"/>
        <v>-9.9999999999999978E-2</v>
      </c>
      <c r="L21" s="4" t="s">
        <v>20</v>
      </c>
    </row>
    <row r="22" spans="2:16" s="26" customFormat="1" x14ac:dyDescent="0.2">
      <c r="B22" s="54" t="s">
        <v>29</v>
      </c>
      <c r="C22" s="22"/>
      <c r="D22" s="55">
        <f>D21+D20</f>
        <v>130000</v>
      </c>
      <c r="E22" s="24"/>
      <c r="F22" s="55">
        <f>F21+F20</f>
        <v>125000</v>
      </c>
      <c r="G22" s="24"/>
      <c r="H22" s="55">
        <f t="shared" si="2"/>
        <v>-5000</v>
      </c>
      <c r="I22" s="7"/>
      <c r="J22" s="57">
        <f t="shared" si="3"/>
        <v>-3.8461538461538436E-2</v>
      </c>
      <c r="K22" s="25"/>
      <c r="L22" s="4" t="s">
        <v>20</v>
      </c>
      <c r="M22" s="25"/>
      <c r="N22" s="25"/>
      <c r="O22" s="25"/>
      <c r="P22" s="25"/>
    </row>
    <row r="23" spans="2:16" s="26" customFormat="1" x14ac:dyDescent="0.2">
      <c r="B23" s="40"/>
      <c r="C23" s="22"/>
      <c r="D23" s="23"/>
      <c r="E23" s="24"/>
      <c r="F23" s="23"/>
      <c r="G23" s="24"/>
      <c r="H23" s="23"/>
      <c r="I23" s="7"/>
      <c r="J23" s="39"/>
      <c r="K23" s="25"/>
      <c r="L23" s="25"/>
      <c r="M23" s="25"/>
      <c r="N23" s="25"/>
      <c r="O23" s="25"/>
      <c r="P23" s="25"/>
    </row>
    <row r="24" spans="2:16" x14ac:dyDescent="0.2">
      <c r="B24" s="58" t="s">
        <v>27</v>
      </c>
      <c r="C24" s="17"/>
      <c r="D24" s="27"/>
      <c r="E24" s="2"/>
      <c r="F24" s="27"/>
      <c r="G24" s="2"/>
      <c r="H24" s="27"/>
      <c r="I24" s="2"/>
      <c r="J24" s="38"/>
    </row>
    <row r="25" spans="2:16" x14ac:dyDescent="0.2">
      <c r="B25" s="41" t="s">
        <v>2</v>
      </c>
      <c r="C25" s="17"/>
      <c r="D25" s="18">
        <v>1000000</v>
      </c>
      <c r="E25" s="20"/>
      <c r="F25" s="18">
        <v>900000</v>
      </c>
      <c r="G25" s="20"/>
      <c r="H25" s="18">
        <f t="shared" si="2"/>
        <v>-100000</v>
      </c>
      <c r="I25" s="2"/>
      <c r="J25" s="19">
        <f t="shared" ref="J25" si="4">F25/D25-1</f>
        <v>-9.9999999999999978E-2</v>
      </c>
      <c r="L25" s="4" t="s">
        <v>20</v>
      </c>
    </row>
    <row r="26" spans="2:16" s="26" customFormat="1" ht="15" thickBot="1" x14ac:dyDescent="0.25">
      <c r="B26" s="47" t="s">
        <v>13</v>
      </c>
      <c r="C26" s="22"/>
      <c r="D26" s="45">
        <f>D25+D22</f>
        <v>1130000</v>
      </c>
      <c r="E26" s="24"/>
      <c r="F26" s="45">
        <f>F25+F22</f>
        <v>1025000</v>
      </c>
      <c r="G26" s="24"/>
      <c r="H26" s="45">
        <f t="shared" si="2"/>
        <v>-105000</v>
      </c>
      <c r="I26" s="7"/>
      <c r="J26" s="46">
        <f>IFERROR(F26/D26-1,"N/A")</f>
        <v>-9.2920353982300918E-2</v>
      </c>
      <c r="K26" s="25"/>
      <c r="L26" s="4" t="s">
        <v>20</v>
      </c>
      <c r="M26" s="25"/>
      <c r="N26" s="25"/>
      <c r="O26" s="25"/>
      <c r="P26" s="25"/>
    </row>
    <row r="27" spans="2:16" ht="15" thickTop="1" x14ac:dyDescent="0.2">
      <c r="B27" s="16"/>
      <c r="C27" s="17"/>
      <c r="D27" s="18"/>
      <c r="E27" s="20"/>
      <c r="F27" s="18"/>
      <c r="G27" s="20"/>
      <c r="H27" s="18"/>
      <c r="I27" s="2"/>
      <c r="J27" s="19"/>
    </row>
    <row r="28" spans="2:16" x14ac:dyDescent="0.2">
      <c r="B28" s="59" t="s">
        <v>12</v>
      </c>
      <c r="C28" s="17"/>
      <c r="D28" s="18"/>
      <c r="E28" s="20"/>
      <c r="F28" s="18"/>
      <c r="G28" s="20"/>
      <c r="H28" s="18"/>
      <c r="I28" s="2"/>
      <c r="J28" s="19"/>
    </row>
    <row r="29" spans="2:16" s="29" customFormat="1" x14ac:dyDescent="0.2">
      <c r="B29" s="37" t="s">
        <v>17</v>
      </c>
      <c r="C29" s="17"/>
      <c r="D29" s="18">
        <v>470000</v>
      </c>
      <c r="E29" s="20"/>
      <c r="F29" s="18">
        <f>D29+375000</f>
        <v>845000</v>
      </c>
      <c r="G29" s="20"/>
      <c r="H29" s="18">
        <f t="shared" si="2"/>
        <v>375000</v>
      </c>
      <c r="I29" s="20"/>
      <c r="J29" s="19">
        <f>IFERROR(F29/D29-1,"N/A")</f>
        <v>0.7978723404255319</v>
      </c>
      <c r="K29" s="4"/>
      <c r="L29" s="4" t="s">
        <v>20</v>
      </c>
      <c r="M29" s="4"/>
      <c r="N29" s="4"/>
      <c r="O29" s="4"/>
      <c r="P29" s="4"/>
    </row>
    <row r="30" spans="2:16" s="29" customFormat="1" x14ac:dyDescent="0.2">
      <c r="B30" s="37" t="s">
        <v>26</v>
      </c>
      <c r="C30" s="17"/>
      <c r="D30" s="18">
        <v>15000</v>
      </c>
      <c r="E30" s="20"/>
      <c r="F30" s="18">
        <v>75000</v>
      </c>
      <c r="G30" s="20"/>
      <c r="H30" s="18">
        <f t="shared" si="2"/>
        <v>60000</v>
      </c>
      <c r="I30" s="20"/>
      <c r="J30" s="19">
        <f>IFERROR(F30/D30-1,"N/A")</f>
        <v>4</v>
      </c>
      <c r="K30" s="4"/>
      <c r="L30" s="4" t="s">
        <v>20</v>
      </c>
      <c r="M30" s="4"/>
      <c r="N30" s="4"/>
      <c r="O30" s="4"/>
      <c r="P30" s="4"/>
    </row>
    <row r="31" spans="2:16" s="26" customFormat="1" x14ac:dyDescent="0.2">
      <c r="B31" s="48" t="s">
        <v>30</v>
      </c>
      <c r="C31" s="22"/>
      <c r="D31" s="49">
        <f>D30+D29</f>
        <v>485000</v>
      </c>
      <c r="E31" s="24"/>
      <c r="F31" s="49">
        <f>F30+F29</f>
        <v>920000</v>
      </c>
      <c r="G31" s="24"/>
      <c r="H31" s="49">
        <f t="shared" si="2"/>
        <v>435000</v>
      </c>
      <c r="I31" s="7"/>
      <c r="J31" s="50">
        <f>IFERROR(F31/D31-1,"N/A")</f>
        <v>0.89690721649484528</v>
      </c>
      <c r="K31" s="25"/>
      <c r="L31" s="4" t="s">
        <v>20</v>
      </c>
      <c r="M31" s="25"/>
      <c r="N31" s="25"/>
      <c r="O31" s="25"/>
      <c r="P31" s="25"/>
    </row>
    <row r="32" spans="2:16" s="26" customFormat="1" ht="15" thickBot="1" x14ac:dyDescent="0.25">
      <c r="B32" s="51" t="s">
        <v>18</v>
      </c>
      <c r="C32" s="22"/>
      <c r="D32" s="52">
        <f>D31+D26</f>
        <v>1615000</v>
      </c>
      <c r="E32" s="24"/>
      <c r="F32" s="52">
        <f>F31+F26</f>
        <v>1945000</v>
      </c>
      <c r="G32" s="24"/>
      <c r="H32" s="52">
        <f t="shared" si="2"/>
        <v>330000</v>
      </c>
      <c r="I32" s="7"/>
      <c r="J32" s="53">
        <f>IFERROR(F32/D32-1,"N/A")</f>
        <v>0.20433436532507732</v>
      </c>
      <c r="K32" s="25"/>
      <c r="L32" s="4" t="s">
        <v>20</v>
      </c>
      <c r="M32" s="25"/>
      <c r="N32" s="25"/>
      <c r="O32" s="25"/>
      <c r="P32" s="25"/>
    </row>
    <row r="33" spans="2:16" x14ac:dyDescent="0.2">
      <c r="B33" s="30"/>
      <c r="C33" s="30"/>
      <c r="D33" s="33"/>
      <c r="E33" s="2"/>
      <c r="F33" s="33"/>
      <c r="G33" s="2"/>
      <c r="H33" s="33"/>
      <c r="I33" s="2"/>
      <c r="J33" s="33"/>
    </row>
    <row r="34" spans="2:16" ht="42" x14ac:dyDescent="0.2">
      <c r="B34" s="34" t="s">
        <v>21</v>
      </c>
      <c r="C34" s="35"/>
      <c r="D34" s="36" t="str">
        <f>IFERROR(IF(D32=D16,"Yes the balance sheet balances.","No the balance sheet doesn't balance"),"No the balance sheet doesn't balance")</f>
        <v>Yes the balance sheet balances.</v>
      </c>
      <c r="E34" s="36"/>
      <c r="F34" s="36" t="str">
        <f>IFERROR(IF(F32=F16,"Yes the balance sheet balances.","No the balance sheet doesn't balance"),"No the balance sheet doesn't balance")</f>
        <v>Yes the balance sheet balances.</v>
      </c>
      <c r="G34" s="2"/>
      <c r="H34" s="3"/>
      <c r="I34" s="2"/>
      <c r="J34" s="3"/>
      <c r="O34" s="5"/>
      <c r="P34" s="5"/>
    </row>
    <row r="35" spans="2:16" x14ac:dyDescent="0.2">
      <c r="B35" s="1"/>
      <c r="C35" s="1"/>
      <c r="D35" s="2"/>
      <c r="E35" s="2"/>
      <c r="F35" s="2"/>
      <c r="G35" s="2"/>
      <c r="H35" s="2"/>
      <c r="I35" s="2"/>
      <c r="J35" s="2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showGridLines="0" showRowColHeaders="0" tabSelected="1" zoomScale="139" zoomScaleNormal="192" zoomScalePageLayoutView="192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N22" sqref="N22"/>
    </sheetView>
  </sheetViews>
  <sheetFormatPr baseColWidth="10" defaultColWidth="9.1640625" defaultRowHeight="14" x14ac:dyDescent="0.2"/>
  <cols>
    <col min="1" max="1" width="3.6640625" style="5" customWidth="1"/>
    <col min="2" max="2" width="30.5" style="5" customWidth="1"/>
    <col min="3" max="3" width="1.83203125" style="5" customWidth="1"/>
    <col min="4" max="4" width="11.83203125" style="4" bestFit="1" customWidth="1"/>
    <col min="5" max="5" width="2.83203125" style="4" customWidth="1"/>
    <col min="6" max="6" width="13.83203125" style="4" customWidth="1"/>
    <col min="7" max="7" width="3.5" style="4" customWidth="1"/>
    <col min="8" max="8" width="12.33203125" style="4" bestFit="1" customWidth="1"/>
    <col min="9" max="9" width="4" style="4" customWidth="1"/>
    <col min="10" max="10" width="12.83203125" style="4" bestFit="1" customWidth="1"/>
    <col min="11" max="11" width="9.1640625" style="4" customWidth="1"/>
    <col min="12" max="16" width="9.1640625" style="4"/>
    <col min="17" max="16384" width="9.1640625" style="5"/>
  </cols>
  <sheetData>
    <row r="1" spans="2:16" x14ac:dyDescent="0.2">
      <c r="B1" s="60" t="s">
        <v>14</v>
      </c>
      <c r="C1" s="60"/>
      <c r="D1" s="60"/>
      <c r="E1" s="60"/>
      <c r="F1" s="60"/>
      <c r="G1" s="7"/>
      <c r="H1" s="7"/>
      <c r="I1" s="2"/>
      <c r="J1" s="7"/>
    </row>
    <row r="2" spans="2:16" ht="28" x14ac:dyDescent="0.2">
      <c r="B2" s="8"/>
      <c r="C2" s="9"/>
      <c r="D2" s="10" t="s">
        <v>5</v>
      </c>
      <c r="E2" s="11"/>
      <c r="F2" s="10" t="s">
        <v>6</v>
      </c>
      <c r="G2" s="11"/>
      <c r="H2" s="10" t="s">
        <v>15</v>
      </c>
      <c r="I2" s="2"/>
      <c r="J2" s="10" t="s">
        <v>16</v>
      </c>
      <c r="L2" s="10" t="s">
        <v>19</v>
      </c>
    </row>
    <row r="3" spans="2:16" x14ac:dyDescent="0.2">
      <c r="B3" s="12" t="s">
        <v>31</v>
      </c>
      <c r="C3" s="13"/>
      <c r="D3" s="14"/>
      <c r="E3" s="2"/>
      <c r="F3" s="15"/>
      <c r="G3" s="2"/>
      <c r="H3" s="15"/>
      <c r="I3" s="2"/>
      <c r="J3" s="15"/>
    </row>
    <row r="4" spans="2:16" x14ac:dyDescent="0.2">
      <c r="B4" s="58" t="s">
        <v>10</v>
      </c>
      <c r="C4" s="13"/>
      <c r="D4" s="14"/>
      <c r="E4" s="2"/>
      <c r="F4" s="14"/>
      <c r="G4" s="2"/>
      <c r="H4" s="14"/>
      <c r="I4" s="2"/>
      <c r="J4" s="14"/>
    </row>
    <row r="5" spans="2:16" x14ac:dyDescent="0.2">
      <c r="B5" s="42" t="s">
        <v>33</v>
      </c>
      <c r="C5" s="17"/>
      <c r="D5" s="18">
        <v>400000</v>
      </c>
      <c r="E5" s="2"/>
      <c r="F5" s="18">
        <v>600000</v>
      </c>
      <c r="G5" s="2"/>
      <c r="H5" s="18">
        <f>F5-D5</f>
        <v>200000</v>
      </c>
      <c r="I5" s="2"/>
      <c r="J5" s="21">
        <f t="shared" ref="J5:J9" si="0">IFERROR(F5/D5-1,"N/A")</f>
        <v>0.5</v>
      </c>
      <c r="L5" s="4" t="s">
        <v>20</v>
      </c>
    </row>
    <row r="6" spans="2:16" x14ac:dyDescent="0.2">
      <c r="B6" s="37" t="s">
        <v>3</v>
      </c>
      <c r="C6" s="17"/>
      <c r="D6" s="18">
        <v>900000</v>
      </c>
      <c r="E6" s="20"/>
      <c r="F6" s="18">
        <v>900000</v>
      </c>
      <c r="G6" s="20"/>
      <c r="H6" s="18">
        <f t="shared" ref="H6:H16" si="1">F6-D6</f>
        <v>0</v>
      </c>
      <c r="I6" s="2"/>
      <c r="J6" s="21">
        <f t="shared" si="0"/>
        <v>0</v>
      </c>
      <c r="L6" s="4" t="s">
        <v>20</v>
      </c>
    </row>
    <row r="7" spans="2:16" x14ac:dyDescent="0.2">
      <c r="B7" s="37" t="s">
        <v>4</v>
      </c>
      <c r="C7" s="17"/>
      <c r="D7" s="18">
        <v>180000</v>
      </c>
      <c r="E7" s="20"/>
      <c r="F7" s="18">
        <v>230000</v>
      </c>
      <c r="G7" s="20"/>
      <c r="H7" s="18">
        <f t="shared" si="1"/>
        <v>50000</v>
      </c>
      <c r="I7" s="2"/>
      <c r="J7" s="21">
        <f t="shared" si="0"/>
        <v>0.27777777777777768</v>
      </c>
      <c r="L7" s="4" t="s">
        <v>20</v>
      </c>
    </row>
    <row r="8" spans="2:16" x14ac:dyDescent="0.2">
      <c r="B8" s="42" t="s">
        <v>7</v>
      </c>
      <c r="C8" s="17"/>
      <c r="D8" s="18">
        <v>20000</v>
      </c>
      <c r="E8" s="20"/>
      <c r="F8" s="18">
        <v>45000</v>
      </c>
      <c r="G8" s="20"/>
      <c r="H8" s="18">
        <f t="shared" si="1"/>
        <v>25000</v>
      </c>
      <c r="I8" s="2"/>
      <c r="J8" s="21">
        <f t="shared" si="0"/>
        <v>1.25</v>
      </c>
      <c r="L8" s="4" t="s">
        <v>20</v>
      </c>
    </row>
    <row r="9" spans="2:16" s="26" customFormat="1" x14ac:dyDescent="0.2">
      <c r="B9" s="54" t="s">
        <v>22</v>
      </c>
      <c r="C9" s="22"/>
      <c r="D9" s="55">
        <f>SUM(D5:D8)</f>
        <v>1500000</v>
      </c>
      <c r="E9" s="24"/>
      <c r="F9" s="55">
        <f>SUM(F5:F8)</f>
        <v>1775000</v>
      </c>
      <c r="G9" s="24"/>
      <c r="H9" s="55">
        <f t="shared" si="1"/>
        <v>275000</v>
      </c>
      <c r="I9" s="7"/>
      <c r="J9" s="56">
        <f t="shared" si="0"/>
        <v>0.18333333333333335</v>
      </c>
      <c r="K9" s="25"/>
      <c r="L9" s="4" t="s">
        <v>20</v>
      </c>
      <c r="M9" s="25"/>
      <c r="N9" s="25"/>
      <c r="O9" s="25"/>
      <c r="P9" s="25"/>
    </row>
    <row r="10" spans="2:16" x14ac:dyDescent="0.2">
      <c r="B10" s="16"/>
      <c r="C10" s="17"/>
      <c r="D10" s="18"/>
      <c r="E10" s="20"/>
      <c r="F10" s="18"/>
      <c r="G10" s="20"/>
      <c r="H10" s="18"/>
      <c r="I10" s="2"/>
      <c r="J10" s="21"/>
    </row>
    <row r="11" spans="2:16" x14ac:dyDescent="0.2">
      <c r="B11" s="58" t="s">
        <v>9</v>
      </c>
      <c r="C11" s="17"/>
      <c r="D11" s="27"/>
      <c r="E11" s="2"/>
      <c r="F11" s="27"/>
      <c r="G11" s="2"/>
      <c r="H11" s="27"/>
      <c r="I11" s="2"/>
      <c r="J11" s="28"/>
    </row>
    <row r="12" spans="2:16" s="29" customFormat="1" x14ac:dyDescent="0.2">
      <c r="B12" s="43" t="s">
        <v>8</v>
      </c>
      <c r="C12" s="17"/>
      <c r="D12" s="18">
        <v>100000</v>
      </c>
      <c r="E12" s="20"/>
      <c r="F12" s="18">
        <v>95000</v>
      </c>
      <c r="G12" s="20"/>
      <c r="H12" s="18">
        <f t="shared" si="1"/>
        <v>-5000</v>
      </c>
      <c r="I12" s="20"/>
      <c r="J12" s="21">
        <f>IFERROR(F12/D12-1,"N/A")</f>
        <v>-5.0000000000000044E-2</v>
      </c>
      <c r="K12" s="4"/>
      <c r="L12" s="4" t="s">
        <v>20</v>
      </c>
      <c r="M12" s="4"/>
      <c r="N12" s="4"/>
      <c r="O12" s="4"/>
      <c r="P12" s="4"/>
    </row>
    <row r="13" spans="2:16" s="29" customFormat="1" x14ac:dyDescent="0.2">
      <c r="B13" s="43" t="s">
        <v>23</v>
      </c>
      <c r="C13" s="17"/>
      <c r="D13" s="18">
        <v>15000</v>
      </c>
      <c r="E13" s="20"/>
      <c r="F13" s="18">
        <v>25000</v>
      </c>
      <c r="G13" s="20"/>
      <c r="H13" s="18">
        <f t="shared" si="1"/>
        <v>10000</v>
      </c>
      <c r="I13" s="20"/>
      <c r="J13" s="21">
        <f>IFERROR(F13/D13-1,"N/A")</f>
        <v>0.66666666666666674</v>
      </c>
      <c r="K13" s="4"/>
      <c r="L13" s="4" t="s">
        <v>20</v>
      </c>
      <c r="M13" s="4"/>
      <c r="N13" s="4"/>
      <c r="O13" s="4"/>
      <c r="P13" s="4"/>
    </row>
    <row r="14" spans="2:16" s="29" customFormat="1" x14ac:dyDescent="0.2">
      <c r="B14" s="43" t="s">
        <v>24</v>
      </c>
      <c r="C14" s="17"/>
      <c r="D14" s="18">
        <v>0</v>
      </c>
      <c r="E14" s="20"/>
      <c r="F14" s="18">
        <v>50000</v>
      </c>
      <c r="G14" s="20"/>
      <c r="H14" s="18">
        <f t="shared" si="1"/>
        <v>50000</v>
      </c>
      <c r="I14" s="20"/>
      <c r="J14" s="21" t="str">
        <f>IFERROR(F14/D14-1,"N/A")</f>
        <v>N/A</v>
      </c>
      <c r="K14" s="4"/>
      <c r="L14" s="4" t="s">
        <v>20</v>
      </c>
      <c r="M14" s="4"/>
      <c r="N14" s="4"/>
      <c r="O14" s="4"/>
      <c r="P14" s="4"/>
    </row>
    <row r="15" spans="2:16" s="26" customFormat="1" x14ac:dyDescent="0.2">
      <c r="B15" s="54" t="s">
        <v>25</v>
      </c>
      <c r="C15" s="22"/>
      <c r="D15" s="55">
        <f>SUM(D12:D14)</f>
        <v>115000</v>
      </c>
      <c r="E15" s="24"/>
      <c r="F15" s="55">
        <f>SUM(F12:F14)</f>
        <v>170000</v>
      </c>
      <c r="G15" s="24"/>
      <c r="H15" s="55">
        <f t="shared" si="1"/>
        <v>55000</v>
      </c>
      <c r="I15" s="7"/>
      <c r="J15" s="56">
        <f>IFERROR(F15/D15-1,"N/A")</f>
        <v>0.47826086956521729</v>
      </c>
      <c r="K15" s="25"/>
      <c r="L15" s="4" t="s">
        <v>20</v>
      </c>
      <c r="M15" s="25"/>
      <c r="N15" s="25"/>
      <c r="O15" s="25"/>
      <c r="P15" s="25"/>
    </row>
    <row r="16" spans="2:16" s="26" customFormat="1" ht="15" thickBot="1" x14ac:dyDescent="0.25">
      <c r="B16" s="44" t="s">
        <v>11</v>
      </c>
      <c r="C16" s="22"/>
      <c r="D16" s="45">
        <f>D9+D15</f>
        <v>1615000</v>
      </c>
      <c r="E16" s="24"/>
      <c r="F16" s="45">
        <f>F9+F15</f>
        <v>1945000</v>
      </c>
      <c r="G16" s="24"/>
      <c r="H16" s="45">
        <f t="shared" si="1"/>
        <v>330000</v>
      </c>
      <c r="I16" s="7"/>
      <c r="J16" s="46">
        <f>IFERROR(F16/D16-1,"N/A")</f>
        <v>0.20433436532507732</v>
      </c>
      <c r="K16" s="25"/>
      <c r="L16" s="4" t="s">
        <v>20</v>
      </c>
      <c r="M16" s="25"/>
      <c r="N16" s="25"/>
      <c r="O16" s="25"/>
      <c r="P16" s="25"/>
    </row>
    <row r="17" spans="2:16" ht="19" customHeight="1" thickTop="1" x14ac:dyDescent="0.2">
      <c r="B17" s="30"/>
      <c r="C17" s="17"/>
      <c r="D17" s="18"/>
      <c r="E17" s="20"/>
      <c r="F17" s="18"/>
      <c r="G17" s="20"/>
      <c r="H17" s="18"/>
      <c r="I17" s="2"/>
      <c r="J17" s="19"/>
    </row>
    <row r="18" spans="2:16" x14ac:dyDescent="0.2">
      <c r="B18" s="31" t="s">
        <v>32</v>
      </c>
      <c r="C18" s="17"/>
      <c r="D18" s="18"/>
      <c r="E18" s="20"/>
      <c r="F18" s="18"/>
      <c r="G18" s="20"/>
      <c r="H18" s="18"/>
      <c r="I18" s="2"/>
      <c r="J18" s="19"/>
    </row>
    <row r="19" spans="2:16" x14ac:dyDescent="0.2">
      <c r="B19" s="58" t="s">
        <v>28</v>
      </c>
      <c r="C19" s="17"/>
      <c r="D19" s="27"/>
      <c r="E19" s="2"/>
      <c r="F19" s="27"/>
      <c r="G19" s="2"/>
      <c r="H19" s="27"/>
      <c r="I19" s="2"/>
      <c r="J19" s="38"/>
    </row>
    <row r="20" spans="2:16" x14ac:dyDescent="0.2">
      <c r="B20" s="32" t="s">
        <v>0</v>
      </c>
      <c r="C20" s="17"/>
      <c r="D20" s="18">
        <v>30000</v>
      </c>
      <c r="E20" s="20"/>
      <c r="F20" s="18">
        <v>35000</v>
      </c>
      <c r="G20" s="20"/>
      <c r="H20" s="18">
        <f t="shared" ref="H20:H32" si="2">F20-D20</f>
        <v>5000</v>
      </c>
      <c r="I20" s="2"/>
      <c r="J20" s="19">
        <f t="shared" ref="J20:J22" si="3">IFERROR(F20/D20-1,"N/A")</f>
        <v>0.16666666666666674</v>
      </c>
      <c r="L20" s="4" t="s">
        <v>20</v>
      </c>
    </row>
    <row r="21" spans="2:16" x14ac:dyDescent="0.2">
      <c r="B21" s="32" t="s">
        <v>1</v>
      </c>
      <c r="C21" s="17"/>
      <c r="D21" s="18">
        <v>100000</v>
      </c>
      <c r="E21" s="20"/>
      <c r="F21" s="18">
        <v>89250</v>
      </c>
      <c r="G21" s="20"/>
      <c r="H21" s="18">
        <f t="shared" si="2"/>
        <v>-10750</v>
      </c>
      <c r="I21" s="2"/>
      <c r="J21" s="19">
        <f t="shared" si="3"/>
        <v>-0.10750000000000004</v>
      </c>
      <c r="L21" s="4" t="s">
        <v>20</v>
      </c>
    </row>
    <row r="22" spans="2:16" s="26" customFormat="1" x14ac:dyDescent="0.2">
      <c r="B22" s="54" t="s">
        <v>29</v>
      </c>
      <c r="C22" s="22"/>
      <c r="D22" s="55">
        <f>D21+D20</f>
        <v>130000</v>
      </c>
      <c r="E22" s="24"/>
      <c r="F22" s="55">
        <f>F21+F20</f>
        <v>124250</v>
      </c>
      <c r="G22" s="24"/>
      <c r="H22" s="55">
        <f t="shared" si="2"/>
        <v>-5750</v>
      </c>
      <c r="I22" s="7"/>
      <c r="J22" s="57">
        <f t="shared" si="3"/>
        <v>-4.4230769230769185E-2</v>
      </c>
      <c r="K22" s="25"/>
      <c r="L22" s="4" t="s">
        <v>20</v>
      </c>
      <c r="M22" s="25"/>
      <c r="N22" s="25"/>
      <c r="O22" s="25"/>
      <c r="P22" s="25"/>
    </row>
    <row r="23" spans="2:16" s="26" customFormat="1" x14ac:dyDescent="0.2">
      <c r="B23" s="40"/>
      <c r="C23" s="22"/>
      <c r="D23" s="23"/>
      <c r="E23" s="24"/>
      <c r="F23" s="23"/>
      <c r="G23" s="24"/>
      <c r="H23" s="23"/>
      <c r="I23" s="7"/>
      <c r="J23" s="39"/>
      <c r="K23" s="25"/>
      <c r="L23" s="25"/>
      <c r="M23" s="25"/>
      <c r="N23" s="25"/>
      <c r="O23" s="25"/>
      <c r="P23" s="25"/>
    </row>
    <row r="24" spans="2:16" x14ac:dyDescent="0.2">
      <c r="B24" s="58" t="s">
        <v>27</v>
      </c>
      <c r="C24" s="17"/>
      <c r="D24" s="27"/>
      <c r="E24" s="2"/>
      <c r="F24" s="27"/>
      <c r="G24" s="2"/>
      <c r="H24" s="27"/>
      <c r="I24" s="2"/>
      <c r="J24" s="38"/>
    </row>
    <row r="25" spans="2:16" x14ac:dyDescent="0.2">
      <c r="B25" s="41" t="s">
        <v>2</v>
      </c>
      <c r="C25" s="17"/>
      <c r="D25" s="18">
        <v>1000000</v>
      </c>
      <c r="E25" s="20"/>
      <c r="F25" s="18">
        <v>900000</v>
      </c>
      <c r="G25" s="20"/>
      <c r="H25" s="18">
        <f t="shared" si="2"/>
        <v>-100000</v>
      </c>
      <c r="I25" s="2"/>
      <c r="J25" s="19">
        <f t="shared" ref="J25" si="4">F25/D25-1</f>
        <v>-9.9999999999999978E-2</v>
      </c>
      <c r="L25" s="4" t="s">
        <v>20</v>
      </c>
    </row>
    <row r="26" spans="2:16" s="26" customFormat="1" ht="15" thickBot="1" x14ac:dyDescent="0.25">
      <c r="B26" s="47" t="s">
        <v>13</v>
      </c>
      <c r="C26" s="22"/>
      <c r="D26" s="45">
        <f>D25+D22</f>
        <v>1130000</v>
      </c>
      <c r="E26" s="24"/>
      <c r="F26" s="45">
        <f>F25+F22</f>
        <v>1024250</v>
      </c>
      <c r="G26" s="24"/>
      <c r="H26" s="45">
        <f t="shared" si="2"/>
        <v>-105750</v>
      </c>
      <c r="I26" s="7"/>
      <c r="J26" s="46">
        <f>IFERROR(F26/D26-1,"N/A")</f>
        <v>-9.3584070796460139E-2</v>
      </c>
      <c r="K26" s="25"/>
      <c r="L26" s="4" t="s">
        <v>20</v>
      </c>
      <c r="M26" s="25"/>
      <c r="N26" s="25"/>
      <c r="O26" s="25"/>
      <c r="P26" s="25"/>
    </row>
    <row r="27" spans="2:16" ht="15" thickTop="1" x14ac:dyDescent="0.2">
      <c r="B27" s="16"/>
      <c r="C27" s="17"/>
      <c r="D27" s="18"/>
      <c r="E27" s="20"/>
      <c r="F27" s="18"/>
      <c r="G27" s="20"/>
      <c r="H27" s="18"/>
      <c r="I27" s="2"/>
      <c r="J27" s="19"/>
    </row>
    <row r="28" spans="2:16" x14ac:dyDescent="0.2">
      <c r="B28" s="59" t="s">
        <v>12</v>
      </c>
      <c r="C28" s="17"/>
      <c r="D28" s="18"/>
      <c r="E28" s="20"/>
      <c r="F28" s="18"/>
      <c r="G28" s="20"/>
      <c r="H28" s="18"/>
      <c r="I28" s="2"/>
      <c r="J28" s="19"/>
    </row>
    <row r="29" spans="2:16" s="29" customFormat="1" x14ac:dyDescent="0.2">
      <c r="B29" s="37" t="s">
        <v>17</v>
      </c>
      <c r="C29" s="17"/>
      <c r="D29" s="18">
        <v>470000</v>
      </c>
      <c r="E29" s="20"/>
      <c r="F29" s="18">
        <v>845750</v>
      </c>
      <c r="G29" s="20"/>
      <c r="H29" s="18">
        <f t="shared" si="2"/>
        <v>375750</v>
      </c>
      <c r="I29" s="20"/>
      <c r="J29" s="19">
        <f>IFERROR(F29/D29-1,"N/A")</f>
        <v>0.7994680851063829</v>
      </c>
      <c r="K29" s="4"/>
      <c r="L29" s="4" t="s">
        <v>20</v>
      </c>
      <c r="M29" s="4"/>
      <c r="N29" s="4"/>
      <c r="O29" s="4"/>
      <c r="P29" s="4"/>
    </row>
    <row r="30" spans="2:16" s="29" customFormat="1" x14ac:dyDescent="0.2">
      <c r="B30" s="37" t="s">
        <v>26</v>
      </c>
      <c r="C30" s="17"/>
      <c r="D30" s="18">
        <v>15000</v>
      </c>
      <c r="E30" s="20"/>
      <c r="F30" s="18">
        <v>75000</v>
      </c>
      <c r="G30" s="20"/>
      <c r="H30" s="18">
        <f t="shared" si="2"/>
        <v>60000</v>
      </c>
      <c r="I30" s="20"/>
      <c r="J30" s="19">
        <f>IFERROR(F30/D30-1,"N/A")</f>
        <v>4</v>
      </c>
      <c r="K30" s="4"/>
      <c r="L30" s="4" t="s">
        <v>20</v>
      </c>
      <c r="M30" s="4"/>
      <c r="N30" s="4"/>
      <c r="O30" s="4"/>
      <c r="P30" s="4"/>
    </row>
    <row r="31" spans="2:16" s="26" customFormat="1" x14ac:dyDescent="0.2">
      <c r="B31" s="48" t="s">
        <v>30</v>
      </c>
      <c r="C31" s="22"/>
      <c r="D31" s="49">
        <f>D30+D29</f>
        <v>485000</v>
      </c>
      <c r="E31" s="24"/>
      <c r="F31" s="49">
        <f>F30+F29</f>
        <v>920750</v>
      </c>
      <c r="G31" s="24"/>
      <c r="H31" s="49">
        <f t="shared" si="2"/>
        <v>435750</v>
      </c>
      <c r="I31" s="7"/>
      <c r="J31" s="50">
        <f>IFERROR(F31/D31-1,"N/A")</f>
        <v>0.8984536082474226</v>
      </c>
      <c r="K31" s="25"/>
      <c r="L31" s="4" t="s">
        <v>20</v>
      </c>
      <c r="M31" s="25"/>
      <c r="N31" s="25"/>
      <c r="O31" s="25"/>
      <c r="P31" s="25"/>
    </row>
    <row r="32" spans="2:16" s="26" customFormat="1" ht="15" thickBot="1" x14ac:dyDescent="0.25">
      <c r="B32" s="51" t="s">
        <v>18</v>
      </c>
      <c r="C32" s="22"/>
      <c r="D32" s="52">
        <f>D31+D26</f>
        <v>1615000</v>
      </c>
      <c r="E32" s="24"/>
      <c r="F32" s="52">
        <f>F31+F26</f>
        <v>1945000</v>
      </c>
      <c r="G32" s="24"/>
      <c r="H32" s="52">
        <f t="shared" si="2"/>
        <v>330000</v>
      </c>
      <c r="I32" s="7"/>
      <c r="J32" s="53">
        <f>IFERROR(F32/D32-1,"N/A")</f>
        <v>0.20433436532507732</v>
      </c>
      <c r="K32" s="25"/>
      <c r="L32" s="4" t="s">
        <v>20</v>
      </c>
      <c r="M32" s="25"/>
      <c r="N32" s="25"/>
      <c r="O32" s="25"/>
      <c r="P32" s="25"/>
    </row>
    <row r="33" spans="2:16" x14ac:dyDescent="0.2">
      <c r="B33" s="30"/>
      <c r="C33" s="30"/>
      <c r="D33" s="33"/>
      <c r="E33" s="2"/>
      <c r="F33" s="33"/>
      <c r="G33" s="2"/>
      <c r="H33" s="33"/>
      <c r="I33" s="2"/>
      <c r="J33" s="33"/>
    </row>
    <row r="34" spans="2:16" ht="42" x14ac:dyDescent="0.2">
      <c r="B34" s="34" t="s">
        <v>21</v>
      </c>
      <c r="C34" s="35"/>
      <c r="D34" s="36" t="str">
        <f>IFERROR(IF(D32=D16,"Yes the balance sheet balances.","No the balance sheet doesn't balance"),"No the balance sheet doesn't balance")</f>
        <v>Yes the balance sheet balances.</v>
      </c>
      <c r="E34" s="36"/>
      <c r="F34" s="36" t="str">
        <f>IFERROR(IF(F32=F16,"Yes the balance sheet balances.","No the balance sheet doesn't balance"),"No the balance sheet doesn't balance")</f>
        <v>Yes the balance sheet balances.</v>
      </c>
      <c r="G34" s="2"/>
      <c r="H34" s="3"/>
      <c r="I34" s="2"/>
      <c r="J34" s="3"/>
      <c r="O34" s="5"/>
      <c r="P34" s="5"/>
    </row>
    <row r="35" spans="2:16" x14ac:dyDescent="0.2">
      <c r="B35" s="1"/>
      <c r="C35" s="1"/>
      <c r="D35" s="2"/>
      <c r="E35" s="2"/>
      <c r="F35" s="2"/>
      <c r="G35" s="2"/>
      <c r="H35" s="2"/>
      <c r="I35" s="2"/>
      <c r="J35" s="2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showGridLines="0" zoomScale="139" zoomScaleNormal="192" zoomScalePageLayoutView="192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G19" sqref="G19"/>
    </sheetView>
  </sheetViews>
  <sheetFormatPr baseColWidth="10" defaultColWidth="9.1640625" defaultRowHeight="14" x14ac:dyDescent="0.2"/>
  <cols>
    <col min="1" max="1" width="3.6640625" style="5" customWidth="1"/>
    <col min="2" max="2" width="30.5" style="5" customWidth="1"/>
    <col min="3" max="3" width="1.83203125" style="5" customWidth="1"/>
    <col min="4" max="4" width="11.83203125" style="4" bestFit="1" customWidth="1"/>
    <col min="5" max="5" width="2.83203125" style="4" customWidth="1"/>
    <col min="6" max="6" width="13.83203125" style="4" customWidth="1"/>
    <col min="7" max="7" width="3.5" style="4" customWidth="1"/>
    <col min="8" max="8" width="12.33203125" style="4" bestFit="1" customWidth="1"/>
    <col min="9" max="9" width="4" style="4" customWidth="1"/>
    <col min="10" max="10" width="12.83203125" style="4" bestFit="1" customWidth="1"/>
    <col min="11" max="11" width="9.1640625" style="4" customWidth="1"/>
    <col min="12" max="16" width="9.1640625" style="4"/>
    <col min="17" max="16384" width="9.1640625" style="5"/>
  </cols>
  <sheetData>
    <row r="1" spans="2:16" x14ac:dyDescent="0.2">
      <c r="B1" s="60" t="s">
        <v>14</v>
      </c>
      <c r="C1" s="60"/>
      <c r="D1" s="60"/>
      <c r="E1" s="60"/>
      <c r="F1" s="60"/>
      <c r="G1" s="6"/>
      <c r="H1" s="6"/>
      <c r="I1" s="2"/>
      <c r="J1" s="6"/>
    </row>
    <row r="2" spans="2:16" ht="28" x14ac:dyDescent="0.2">
      <c r="B2" s="8"/>
      <c r="C2" s="9"/>
      <c r="D2" s="10" t="s">
        <v>5</v>
      </c>
      <c r="E2" s="11"/>
      <c r="F2" s="10" t="s">
        <v>6</v>
      </c>
      <c r="G2" s="11"/>
      <c r="H2" s="10" t="s">
        <v>15</v>
      </c>
      <c r="I2" s="2"/>
      <c r="J2" s="10" t="s">
        <v>16</v>
      </c>
      <c r="L2" s="10" t="s">
        <v>19</v>
      </c>
    </row>
    <row r="3" spans="2:16" x14ac:dyDescent="0.2">
      <c r="B3" s="12" t="s">
        <v>31</v>
      </c>
      <c r="C3" s="13"/>
      <c r="D3" s="14"/>
      <c r="E3" s="2"/>
      <c r="F3" s="15"/>
      <c r="G3" s="2"/>
      <c r="H3" s="15"/>
      <c r="I3" s="2"/>
      <c r="J3" s="15"/>
    </row>
    <row r="4" spans="2:16" x14ac:dyDescent="0.2">
      <c r="B4" s="58" t="s">
        <v>10</v>
      </c>
      <c r="C4" s="13"/>
      <c r="D4" s="14"/>
      <c r="E4" s="2"/>
      <c r="F4" s="14"/>
      <c r="G4" s="2"/>
      <c r="H4" s="14"/>
      <c r="I4" s="2"/>
      <c r="J4" s="14"/>
    </row>
    <row r="5" spans="2:16" x14ac:dyDescent="0.2">
      <c r="B5" s="42" t="s">
        <v>33</v>
      </c>
      <c r="C5" s="17"/>
      <c r="D5" s="18">
        <v>400000</v>
      </c>
      <c r="E5" s="2"/>
      <c r="F5" s="18">
        <v>601000</v>
      </c>
      <c r="G5" s="2"/>
      <c r="H5" s="18">
        <f>F5-D5</f>
        <v>201000</v>
      </c>
      <c r="I5" s="2"/>
      <c r="J5" s="21">
        <f t="shared" ref="J5:J9" si="0">IFERROR(F5/D5-1,"N/A")</f>
        <v>0.50249999999999995</v>
      </c>
      <c r="L5" s="4" t="s">
        <v>20</v>
      </c>
    </row>
    <row r="6" spans="2:16" x14ac:dyDescent="0.2">
      <c r="B6" s="37" t="s">
        <v>3</v>
      </c>
      <c r="C6" s="17"/>
      <c r="D6" s="18">
        <v>900000</v>
      </c>
      <c r="E6" s="20"/>
      <c r="F6" s="18">
        <v>899000</v>
      </c>
      <c r="G6" s="20"/>
      <c r="H6" s="18">
        <f t="shared" ref="H6:H16" si="1">F6-D6</f>
        <v>-1000</v>
      </c>
      <c r="I6" s="2"/>
      <c r="J6" s="21">
        <f t="shared" si="0"/>
        <v>-1.1111111111110628E-3</v>
      </c>
      <c r="L6" s="4" t="s">
        <v>20</v>
      </c>
    </row>
    <row r="7" spans="2:16" x14ac:dyDescent="0.2">
      <c r="B7" s="37" t="s">
        <v>4</v>
      </c>
      <c r="C7" s="17"/>
      <c r="D7" s="18">
        <v>180000</v>
      </c>
      <c r="E7" s="20"/>
      <c r="F7" s="18">
        <v>230000</v>
      </c>
      <c r="G7" s="20"/>
      <c r="H7" s="18">
        <f t="shared" si="1"/>
        <v>50000</v>
      </c>
      <c r="I7" s="2"/>
      <c r="J7" s="21">
        <f t="shared" si="0"/>
        <v>0.27777777777777768</v>
      </c>
      <c r="L7" s="4" t="s">
        <v>20</v>
      </c>
    </row>
    <row r="8" spans="2:16" x14ac:dyDescent="0.2">
      <c r="B8" s="42" t="s">
        <v>7</v>
      </c>
      <c r="C8" s="17"/>
      <c r="D8" s="18">
        <v>20000</v>
      </c>
      <c r="E8" s="20"/>
      <c r="F8" s="18">
        <v>45000</v>
      </c>
      <c r="G8" s="20"/>
      <c r="H8" s="18">
        <f t="shared" si="1"/>
        <v>25000</v>
      </c>
      <c r="I8" s="2"/>
      <c r="J8" s="21">
        <f t="shared" si="0"/>
        <v>1.25</v>
      </c>
      <c r="L8" s="4" t="s">
        <v>20</v>
      </c>
    </row>
    <row r="9" spans="2:16" s="26" customFormat="1" x14ac:dyDescent="0.2">
      <c r="B9" s="54" t="s">
        <v>22</v>
      </c>
      <c r="C9" s="22"/>
      <c r="D9" s="55">
        <f>SUM(D5:D8)</f>
        <v>1500000</v>
      </c>
      <c r="E9" s="24"/>
      <c r="F9" s="55">
        <f>SUM(F5:F8)</f>
        <v>1775000</v>
      </c>
      <c r="G9" s="24"/>
      <c r="H9" s="55">
        <f t="shared" si="1"/>
        <v>275000</v>
      </c>
      <c r="I9" s="6"/>
      <c r="J9" s="56">
        <f t="shared" si="0"/>
        <v>0.18333333333333335</v>
      </c>
      <c r="K9" s="25"/>
      <c r="L9" s="4" t="s">
        <v>20</v>
      </c>
      <c r="M9" s="25"/>
      <c r="N9" s="25"/>
      <c r="O9" s="25"/>
      <c r="P9" s="25"/>
    </row>
    <row r="10" spans="2:16" x14ac:dyDescent="0.2">
      <c r="B10" s="16"/>
      <c r="C10" s="17"/>
      <c r="D10" s="18"/>
      <c r="E10" s="20"/>
      <c r="F10" s="18"/>
      <c r="G10" s="20"/>
      <c r="H10" s="18"/>
      <c r="I10" s="2"/>
      <c r="J10" s="21"/>
    </row>
    <row r="11" spans="2:16" x14ac:dyDescent="0.2">
      <c r="B11" s="58" t="s">
        <v>9</v>
      </c>
      <c r="C11" s="17"/>
      <c r="D11" s="27"/>
      <c r="E11" s="2"/>
      <c r="F11" s="27"/>
      <c r="G11" s="2"/>
      <c r="H11" s="27"/>
      <c r="I11" s="2"/>
      <c r="J11" s="28"/>
    </row>
    <row r="12" spans="2:16" s="29" customFormat="1" x14ac:dyDescent="0.2">
      <c r="B12" s="43" t="s">
        <v>8</v>
      </c>
      <c r="C12" s="17"/>
      <c r="D12" s="18">
        <v>100000</v>
      </c>
      <c r="E12" s="20"/>
      <c r="F12" s="18">
        <v>95000</v>
      </c>
      <c r="G12" s="20"/>
      <c r="H12" s="18">
        <f t="shared" si="1"/>
        <v>-5000</v>
      </c>
      <c r="I12" s="20"/>
      <c r="J12" s="21">
        <f>IFERROR(F12/D12-1,"N/A")</f>
        <v>-5.0000000000000044E-2</v>
      </c>
      <c r="K12" s="4"/>
      <c r="L12" s="4" t="s">
        <v>20</v>
      </c>
      <c r="M12" s="4"/>
      <c r="N12" s="4"/>
      <c r="O12" s="4"/>
      <c r="P12" s="4"/>
    </row>
    <row r="13" spans="2:16" s="29" customFormat="1" x14ac:dyDescent="0.2">
      <c r="B13" s="43" t="s">
        <v>23</v>
      </c>
      <c r="C13" s="17"/>
      <c r="D13" s="18">
        <v>15000</v>
      </c>
      <c r="E13" s="20"/>
      <c r="F13" s="18">
        <v>25000</v>
      </c>
      <c r="G13" s="20"/>
      <c r="H13" s="18">
        <f t="shared" ref="H13:H15" si="2">F13-D13</f>
        <v>10000</v>
      </c>
      <c r="I13" s="20"/>
      <c r="J13" s="21">
        <f>IFERROR(F13/D13-1,"N/A")</f>
        <v>0.66666666666666674</v>
      </c>
      <c r="K13" s="4"/>
      <c r="L13" s="4" t="s">
        <v>20</v>
      </c>
      <c r="M13" s="4"/>
      <c r="N13" s="4"/>
      <c r="O13" s="4"/>
      <c r="P13" s="4"/>
    </row>
    <row r="14" spans="2:16" s="29" customFormat="1" x14ac:dyDescent="0.2">
      <c r="B14" s="43" t="s">
        <v>24</v>
      </c>
      <c r="C14" s="17"/>
      <c r="D14" s="18">
        <v>0</v>
      </c>
      <c r="E14" s="20"/>
      <c r="F14" s="18">
        <v>50000</v>
      </c>
      <c r="G14" s="20"/>
      <c r="H14" s="18">
        <f t="shared" si="2"/>
        <v>50000</v>
      </c>
      <c r="I14" s="20"/>
      <c r="J14" s="21" t="str">
        <f>IFERROR(F14/D14-1,"N/A")</f>
        <v>N/A</v>
      </c>
      <c r="K14" s="4"/>
      <c r="L14" s="4" t="s">
        <v>20</v>
      </c>
      <c r="M14" s="4"/>
      <c r="N14" s="4"/>
      <c r="O14" s="4"/>
      <c r="P14" s="4"/>
    </row>
    <row r="15" spans="2:16" s="26" customFormat="1" x14ac:dyDescent="0.2">
      <c r="B15" s="54" t="s">
        <v>25</v>
      </c>
      <c r="C15" s="22"/>
      <c r="D15" s="55">
        <f>SUM(D12:D14)</f>
        <v>115000</v>
      </c>
      <c r="E15" s="24"/>
      <c r="F15" s="55">
        <f>SUM(F12:F14)</f>
        <v>170000</v>
      </c>
      <c r="G15" s="24"/>
      <c r="H15" s="55">
        <f t="shared" si="2"/>
        <v>55000</v>
      </c>
      <c r="I15" s="7"/>
      <c r="J15" s="56">
        <f>IFERROR(F15/D15-1,"N/A")</f>
        <v>0.47826086956521729</v>
      </c>
      <c r="K15" s="25"/>
      <c r="L15" s="4" t="s">
        <v>20</v>
      </c>
      <c r="M15" s="25"/>
      <c r="N15" s="25"/>
      <c r="O15" s="25"/>
      <c r="P15" s="25"/>
    </row>
    <row r="16" spans="2:16" s="26" customFormat="1" ht="15" thickBot="1" x14ac:dyDescent="0.25">
      <c r="B16" s="44" t="s">
        <v>11</v>
      </c>
      <c r="C16" s="22"/>
      <c r="D16" s="45">
        <f>D9+D15</f>
        <v>1615000</v>
      </c>
      <c r="E16" s="24"/>
      <c r="F16" s="45">
        <f>F9+F15</f>
        <v>1945000</v>
      </c>
      <c r="G16" s="24"/>
      <c r="H16" s="45">
        <f t="shared" si="1"/>
        <v>330000</v>
      </c>
      <c r="I16" s="6"/>
      <c r="J16" s="46">
        <f>IFERROR(F16/D16-1,"N/A")</f>
        <v>0.20433436532507732</v>
      </c>
      <c r="K16" s="25"/>
      <c r="L16" s="4" t="s">
        <v>20</v>
      </c>
      <c r="M16" s="25"/>
      <c r="N16" s="25"/>
      <c r="O16" s="25"/>
      <c r="P16" s="25"/>
    </row>
    <row r="17" spans="2:16" ht="19" customHeight="1" thickTop="1" x14ac:dyDescent="0.2">
      <c r="B17" s="30"/>
      <c r="C17" s="17"/>
      <c r="D17" s="18"/>
      <c r="E17" s="20"/>
      <c r="F17" s="18"/>
      <c r="G17" s="20"/>
      <c r="H17" s="18"/>
      <c r="I17" s="2"/>
      <c r="J17" s="19"/>
    </row>
    <row r="18" spans="2:16" x14ac:dyDescent="0.2">
      <c r="B18" s="31" t="s">
        <v>32</v>
      </c>
      <c r="C18" s="17"/>
      <c r="D18" s="18"/>
      <c r="E18" s="20"/>
      <c r="F18" s="18"/>
      <c r="G18" s="20"/>
      <c r="H18" s="18"/>
      <c r="I18" s="2"/>
      <c r="J18" s="19"/>
    </row>
    <row r="19" spans="2:16" x14ac:dyDescent="0.2">
      <c r="B19" s="58" t="s">
        <v>28</v>
      </c>
      <c r="C19" s="17"/>
      <c r="D19" s="27"/>
      <c r="E19" s="2"/>
      <c r="F19" s="27"/>
      <c r="G19" s="2"/>
      <c r="H19" s="27"/>
      <c r="I19" s="2"/>
      <c r="J19" s="38"/>
    </row>
    <row r="20" spans="2:16" x14ac:dyDescent="0.2">
      <c r="B20" s="32" t="s">
        <v>0</v>
      </c>
      <c r="C20" s="17"/>
      <c r="D20" s="18">
        <v>30000</v>
      </c>
      <c r="E20" s="20"/>
      <c r="F20" s="18">
        <v>35000</v>
      </c>
      <c r="G20" s="20"/>
      <c r="H20" s="18">
        <f t="shared" ref="H20:H32" si="3">F20-D20</f>
        <v>5000</v>
      </c>
      <c r="I20" s="2"/>
      <c r="J20" s="19">
        <f t="shared" ref="J20:J22" si="4">IFERROR(F20/D20-1,"N/A")</f>
        <v>0.16666666666666674</v>
      </c>
      <c r="L20" s="4" t="s">
        <v>20</v>
      </c>
    </row>
    <row r="21" spans="2:16" x14ac:dyDescent="0.2">
      <c r="B21" s="32" t="s">
        <v>1</v>
      </c>
      <c r="C21" s="17"/>
      <c r="D21" s="18">
        <v>100000</v>
      </c>
      <c r="E21" s="20"/>
      <c r="F21" s="18">
        <v>90000</v>
      </c>
      <c r="G21" s="20"/>
      <c r="H21" s="18">
        <f t="shared" si="3"/>
        <v>-10000</v>
      </c>
      <c r="I21" s="2"/>
      <c r="J21" s="19">
        <f t="shared" si="4"/>
        <v>-9.9999999999999978E-2</v>
      </c>
      <c r="L21" s="4" t="s">
        <v>20</v>
      </c>
    </row>
    <row r="22" spans="2:16" s="26" customFormat="1" x14ac:dyDescent="0.2">
      <c r="B22" s="54" t="s">
        <v>29</v>
      </c>
      <c r="C22" s="22"/>
      <c r="D22" s="55">
        <f>D21+D20</f>
        <v>130000</v>
      </c>
      <c r="E22" s="24"/>
      <c r="F22" s="55">
        <f>F21+F20</f>
        <v>125000</v>
      </c>
      <c r="G22" s="24"/>
      <c r="H22" s="55">
        <f t="shared" si="3"/>
        <v>-5000</v>
      </c>
      <c r="I22" s="6"/>
      <c r="J22" s="57">
        <f t="shared" si="4"/>
        <v>-3.8461538461538436E-2</v>
      </c>
      <c r="K22" s="25"/>
      <c r="L22" s="4" t="s">
        <v>20</v>
      </c>
      <c r="M22" s="25"/>
      <c r="N22" s="25"/>
      <c r="O22" s="25"/>
      <c r="P22" s="25"/>
    </row>
    <row r="23" spans="2:16" s="26" customFormat="1" x14ac:dyDescent="0.2">
      <c r="B23" s="40"/>
      <c r="C23" s="22"/>
      <c r="D23" s="23"/>
      <c r="E23" s="24"/>
      <c r="F23" s="23"/>
      <c r="G23" s="24"/>
      <c r="H23" s="23"/>
      <c r="I23" s="6"/>
      <c r="J23" s="39"/>
      <c r="K23" s="25"/>
      <c r="L23" s="25"/>
      <c r="M23" s="25"/>
      <c r="N23" s="25"/>
      <c r="O23" s="25"/>
      <c r="P23" s="25"/>
    </row>
    <row r="24" spans="2:16" x14ac:dyDescent="0.2">
      <c r="B24" s="58" t="s">
        <v>27</v>
      </c>
      <c r="C24" s="17"/>
      <c r="D24" s="27"/>
      <c r="E24" s="2"/>
      <c r="F24" s="27"/>
      <c r="G24" s="2"/>
      <c r="H24" s="27"/>
      <c r="I24" s="2"/>
      <c r="J24" s="38"/>
    </row>
    <row r="25" spans="2:16" x14ac:dyDescent="0.2">
      <c r="B25" s="41" t="s">
        <v>2</v>
      </c>
      <c r="C25" s="17"/>
      <c r="D25" s="18">
        <v>1000000</v>
      </c>
      <c r="E25" s="20"/>
      <c r="F25" s="18">
        <v>900000</v>
      </c>
      <c r="G25" s="20"/>
      <c r="H25" s="18">
        <f t="shared" si="3"/>
        <v>-100000</v>
      </c>
      <c r="I25" s="2"/>
      <c r="J25" s="19">
        <f t="shared" ref="J25" si="5">F25/D25-1</f>
        <v>-9.9999999999999978E-2</v>
      </c>
      <c r="L25" s="4" t="s">
        <v>20</v>
      </c>
    </row>
    <row r="26" spans="2:16" s="26" customFormat="1" ht="15" thickBot="1" x14ac:dyDescent="0.25">
      <c r="B26" s="47" t="s">
        <v>13</v>
      </c>
      <c r="C26" s="22"/>
      <c r="D26" s="45">
        <f>D25+D22</f>
        <v>1130000</v>
      </c>
      <c r="E26" s="24"/>
      <c r="F26" s="45">
        <f>F25+F22</f>
        <v>1025000</v>
      </c>
      <c r="G26" s="24"/>
      <c r="H26" s="45">
        <f t="shared" si="3"/>
        <v>-105000</v>
      </c>
      <c r="I26" s="6"/>
      <c r="J26" s="46">
        <f>IFERROR(F26/D26-1,"N/A")</f>
        <v>-9.2920353982300918E-2</v>
      </c>
      <c r="K26" s="25"/>
      <c r="L26" s="4" t="s">
        <v>20</v>
      </c>
      <c r="M26" s="25"/>
      <c r="N26" s="25"/>
      <c r="O26" s="25"/>
      <c r="P26" s="25"/>
    </row>
    <row r="27" spans="2:16" ht="15" thickTop="1" x14ac:dyDescent="0.2">
      <c r="B27" s="16"/>
      <c r="C27" s="17"/>
      <c r="D27" s="18"/>
      <c r="E27" s="20"/>
      <c r="F27" s="18"/>
      <c r="G27" s="20"/>
      <c r="H27" s="18"/>
      <c r="I27" s="2"/>
      <c r="J27" s="19"/>
    </row>
    <row r="28" spans="2:16" x14ac:dyDescent="0.2">
      <c r="B28" s="59" t="s">
        <v>12</v>
      </c>
      <c r="C28" s="17"/>
      <c r="D28" s="18"/>
      <c r="E28" s="20"/>
      <c r="F28" s="18"/>
      <c r="G28" s="20"/>
      <c r="H28" s="18"/>
      <c r="I28" s="2"/>
      <c r="J28" s="19"/>
    </row>
    <row r="29" spans="2:16" s="29" customFormat="1" x14ac:dyDescent="0.2">
      <c r="B29" s="37" t="s">
        <v>17</v>
      </c>
      <c r="C29" s="17"/>
      <c r="D29" s="18">
        <v>470000</v>
      </c>
      <c r="E29" s="20"/>
      <c r="F29" s="18">
        <v>845000</v>
      </c>
      <c r="G29" s="20"/>
      <c r="H29" s="18">
        <f t="shared" si="3"/>
        <v>375000</v>
      </c>
      <c r="I29" s="20"/>
      <c r="J29" s="19">
        <f>IFERROR(F29/D29-1,"N/A")</f>
        <v>0.7978723404255319</v>
      </c>
      <c r="K29" s="4"/>
      <c r="L29" s="4" t="s">
        <v>20</v>
      </c>
      <c r="M29" s="4"/>
      <c r="N29" s="4"/>
      <c r="O29" s="4"/>
      <c r="P29" s="4"/>
    </row>
    <row r="30" spans="2:16" s="29" customFormat="1" x14ac:dyDescent="0.2">
      <c r="B30" s="37" t="s">
        <v>26</v>
      </c>
      <c r="C30" s="17"/>
      <c r="D30" s="18">
        <v>15000</v>
      </c>
      <c r="E30" s="20"/>
      <c r="F30" s="18">
        <v>75000</v>
      </c>
      <c r="G30" s="20"/>
      <c r="H30" s="18">
        <f t="shared" ref="H30:H31" si="6">F30-D30</f>
        <v>60000</v>
      </c>
      <c r="I30" s="20"/>
      <c r="J30" s="19">
        <f>IFERROR(F30/D30-1,"N/A")</f>
        <v>4</v>
      </c>
      <c r="K30" s="4"/>
      <c r="L30" s="4" t="s">
        <v>20</v>
      </c>
      <c r="M30" s="4"/>
      <c r="N30" s="4"/>
      <c r="O30" s="4"/>
      <c r="P30" s="4"/>
    </row>
    <row r="31" spans="2:16" s="26" customFormat="1" x14ac:dyDescent="0.2">
      <c r="B31" s="48" t="s">
        <v>30</v>
      </c>
      <c r="C31" s="22"/>
      <c r="D31" s="49">
        <f>D30+D29</f>
        <v>485000</v>
      </c>
      <c r="E31" s="24"/>
      <c r="F31" s="49">
        <f>F30+F29</f>
        <v>920000</v>
      </c>
      <c r="G31" s="24"/>
      <c r="H31" s="49">
        <f t="shared" si="6"/>
        <v>435000</v>
      </c>
      <c r="I31" s="7"/>
      <c r="J31" s="50">
        <f>IFERROR(F31/D31-1,"N/A")</f>
        <v>0.89690721649484528</v>
      </c>
      <c r="K31" s="25"/>
      <c r="L31" s="4" t="s">
        <v>20</v>
      </c>
      <c r="M31" s="25"/>
      <c r="N31" s="25"/>
      <c r="O31" s="25"/>
      <c r="P31" s="25"/>
    </row>
    <row r="32" spans="2:16" s="26" customFormat="1" ht="15" thickBot="1" x14ac:dyDescent="0.25">
      <c r="B32" s="51" t="s">
        <v>18</v>
      </c>
      <c r="C32" s="22"/>
      <c r="D32" s="52">
        <f>D31+D26</f>
        <v>1615000</v>
      </c>
      <c r="E32" s="24"/>
      <c r="F32" s="52">
        <f>F31+F26</f>
        <v>1945000</v>
      </c>
      <c r="G32" s="24"/>
      <c r="H32" s="52">
        <f t="shared" si="3"/>
        <v>330000</v>
      </c>
      <c r="I32" s="6"/>
      <c r="J32" s="53">
        <f>IFERROR(F32/D32-1,"N/A")</f>
        <v>0.20433436532507732</v>
      </c>
      <c r="K32" s="25"/>
      <c r="L32" s="4" t="s">
        <v>20</v>
      </c>
      <c r="M32" s="25"/>
      <c r="N32" s="25"/>
      <c r="O32" s="25"/>
      <c r="P32" s="25"/>
    </row>
    <row r="33" spans="2:16" x14ac:dyDescent="0.2">
      <c r="B33" s="30"/>
      <c r="C33" s="30"/>
      <c r="D33" s="33"/>
      <c r="E33" s="2"/>
      <c r="F33" s="33"/>
      <c r="G33" s="2"/>
      <c r="H33" s="33"/>
      <c r="I33" s="2"/>
      <c r="J33" s="33"/>
    </row>
    <row r="34" spans="2:16" ht="42" x14ac:dyDescent="0.2">
      <c r="B34" s="34" t="s">
        <v>21</v>
      </c>
      <c r="C34" s="35"/>
      <c r="D34" s="36" t="str">
        <f>IFERROR(IF(D32=D16,"Yes the balance sheet balances.","No the balance sheet doesn't balance"),"No the balance sheet doesn't balance")</f>
        <v>Yes the balance sheet balances.</v>
      </c>
      <c r="E34" s="36"/>
      <c r="F34" s="36" t="str">
        <f>IFERROR(IF(F32=F16,"Yes the balance sheet balances.","No the balance sheet doesn't balance"),"No the balance sheet doesn't balance")</f>
        <v>Yes the balance sheet balances.</v>
      </c>
      <c r="G34" s="2"/>
      <c r="H34" s="3"/>
      <c r="I34" s="2"/>
      <c r="J34" s="3"/>
      <c r="O34" s="5"/>
      <c r="P34" s="5"/>
    </row>
    <row r="35" spans="2:16" x14ac:dyDescent="0.2">
      <c r="B35" s="1"/>
      <c r="C35" s="1"/>
      <c r="D35" s="2"/>
      <c r="E35" s="2"/>
      <c r="F35" s="2"/>
      <c r="G35" s="2"/>
      <c r="H35" s="2"/>
      <c r="I35" s="2"/>
      <c r="J35" s="2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 (All Data Hid (2)</vt:lpstr>
      <vt:lpstr>Balance Sheet</vt:lpstr>
      <vt:lpstr>Balance Sheet (All Data Shown)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Microsoft Office User</cp:lastModifiedBy>
  <dcterms:created xsi:type="dcterms:W3CDTF">2016-05-23T16:28:42Z</dcterms:created>
  <dcterms:modified xsi:type="dcterms:W3CDTF">2016-06-12T01:34:57Z</dcterms:modified>
  <cp:category/>
</cp:coreProperties>
</file>