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https://d.docs.live.net/46aefa70b467855c/personal_projects/financial-modeling/resources/"/>
    </mc:Choice>
  </mc:AlternateContent>
  <xr:revisionPtr revIDLastSave="14" documentId="11_DEE6C5C305A4230A5B8B2BD8595EC62455ABE25C" xr6:coauthVersionLast="45" xr6:coauthVersionMax="45" xr10:uidLastSave="{F2CEA5CA-167F-E14F-8ACD-3D6F2870552E}"/>
  <bookViews>
    <workbookView xWindow="6620" yWindow="1500" windowWidth="30140" windowHeight="20080" tabRatio="500" xr2:uid="{00000000-000D-0000-FFFF-FFFF00000000}"/>
  </bookViews>
  <sheets>
    <sheet name="Income Statement" sheetId="4" r:id="rId1"/>
    <sheet name="Income Statement (Data Shown)" sheetId="1" state="hidden" r:id="rId2"/>
    <sheet name="Income Statement (Data Show (2)" sheetId="5" state="hidden" r:id="rId3"/>
  </sheets>
  <definedNames>
    <definedName name="_xlnm.Print_Area" localSheetId="0">'Income Statement'!$A$1:$K$37</definedName>
    <definedName name="_xlnm.Print_Area" localSheetId="2">'Income Statement (Data Show (2)'!$A$1:$K$38</definedName>
    <definedName name="_xlnm.Print_Area" localSheetId="1">'Income Statement (Data Shown)'!$A$1:$K$38</definedName>
    <definedName name="REVENUE" localSheetId="0">'Income Statement'!$5:$5</definedName>
    <definedName name="REVENUE" localSheetId="2">'Income Statement (Data Show (2)'!$5:$5</definedName>
    <definedName name="REVENUE">'Income Statement (Data Shown)'!$5:$5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4" l="1"/>
  <c r="F15" i="4"/>
  <c r="D13" i="4"/>
  <c r="F13" i="4"/>
  <c r="D11" i="4"/>
  <c r="F11" i="4"/>
  <c r="F16" i="1" l="1"/>
  <c r="D16" i="1"/>
  <c r="J27" i="1"/>
  <c r="H27" i="1"/>
  <c r="F16" i="4"/>
  <c r="F8" i="4"/>
  <c r="F9" i="4" s="1"/>
  <c r="F19" i="4"/>
  <c r="D16" i="4"/>
  <c r="D17" i="4" s="1"/>
  <c r="D18" i="4" s="1"/>
  <c r="D8" i="4"/>
  <c r="D9" i="4" s="1"/>
  <c r="D19" i="4"/>
  <c r="J26" i="4"/>
  <c r="H26" i="4"/>
  <c r="F8" i="5"/>
  <c r="H8" i="5" s="1"/>
  <c r="F16" i="5"/>
  <c r="F17" i="5"/>
  <c r="H17" i="5" s="1"/>
  <c r="F19" i="5"/>
  <c r="D8" i="5"/>
  <c r="D16" i="5"/>
  <c r="D17" i="5" s="1"/>
  <c r="D19" i="5"/>
  <c r="H19" i="5" s="1"/>
  <c r="J21" i="5"/>
  <c r="H21" i="5"/>
  <c r="J20" i="5"/>
  <c r="H20" i="5"/>
  <c r="J19" i="5"/>
  <c r="J16" i="5"/>
  <c r="F15" i="5"/>
  <c r="D15" i="5"/>
  <c r="J14" i="5"/>
  <c r="H14" i="5"/>
  <c r="F13" i="5"/>
  <c r="D13" i="5"/>
  <c r="J12" i="5"/>
  <c r="H12" i="5"/>
  <c r="F11" i="5"/>
  <c r="D11" i="5"/>
  <c r="J10" i="5"/>
  <c r="H10" i="5"/>
  <c r="F9" i="5"/>
  <c r="D9" i="5"/>
  <c r="J8" i="5"/>
  <c r="J7" i="5"/>
  <c r="H7" i="5"/>
  <c r="J5" i="5"/>
  <c r="H5" i="5"/>
  <c r="J20" i="4"/>
  <c r="H20" i="4"/>
  <c r="J19" i="4"/>
  <c r="J14" i="4"/>
  <c r="H14" i="4"/>
  <c r="J12" i="4"/>
  <c r="H12" i="4"/>
  <c r="J10" i="4"/>
  <c r="H10" i="4"/>
  <c r="J8" i="4"/>
  <c r="H8" i="4"/>
  <c r="J7" i="4"/>
  <c r="H7" i="4"/>
  <c r="J5" i="4"/>
  <c r="H5" i="4"/>
  <c r="F8" i="1"/>
  <c r="F17" i="1" s="1"/>
  <c r="F19" i="1"/>
  <c r="J19" i="1" s="1"/>
  <c r="D8" i="1"/>
  <c r="D17" i="1" s="1"/>
  <c r="D19" i="1"/>
  <c r="F15" i="1"/>
  <c r="D15" i="1"/>
  <c r="F13" i="1"/>
  <c r="D13" i="1"/>
  <c r="F11" i="1"/>
  <c r="D11" i="1"/>
  <c r="F9" i="1"/>
  <c r="D9" i="1"/>
  <c r="J21" i="1"/>
  <c r="H21" i="1"/>
  <c r="J20" i="1"/>
  <c r="H20" i="1"/>
  <c r="H19" i="1"/>
  <c r="J16" i="1"/>
  <c r="H16" i="1"/>
  <c r="J14" i="1"/>
  <c r="H14" i="1"/>
  <c r="J5" i="1"/>
  <c r="H5" i="1"/>
  <c r="J12" i="1"/>
  <c r="J10" i="1"/>
  <c r="J8" i="1"/>
  <c r="J7" i="1"/>
  <c r="H12" i="1"/>
  <c r="H10" i="1"/>
  <c r="H8" i="1"/>
  <c r="H7" i="1"/>
  <c r="F17" i="4" l="1"/>
  <c r="F18" i="4" s="1"/>
  <c r="J16" i="4"/>
  <c r="H19" i="4"/>
  <c r="H16" i="4"/>
  <c r="D18" i="1"/>
  <c r="D22" i="1"/>
  <c r="D18" i="5"/>
  <c r="J17" i="5"/>
  <c r="D22" i="5"/>
  <c r="H17" i="4"/>
  <c r="F21" i="4"/>
  <c r="J17" i="4"/>
  <c r="D21" i="4"/>
  <c r="F22" i="1"/>
  <c r="H17" i="1"/>
  <c r="F18" i="1"/>
  <c r="J17" i="1"/>
  <c r="F18" i="5"/>
  <c r="F22" i="5"/>
  <c r="H16" i="5"/>
  <c r="D23" i="1" l="1"/>
  <c r="D24" i="1" s="1"/>
  <c r="D25" i="1"/>
  <c r="D28" i="1" s="1"/>
  <c r="H22" i="1"/>
  <c r="J22" i="1"/>
  <c r="F23" i="1"/>
  <c r="F25" i="1"/>
  <c r="H21" i="4"/>
  <c r="F22" i="4"/>
  <c r="F23" i="4" s="1"/>
  <c r="J21" i="4"/>
  <c r="D22" i="4"/>
  <c r="D23" i="4" s="1"/>
  <c r="F23" i="5"/>
  <c r="H22" i="5"/>
  <c r="F25" i="5"/>
  <c r="J22" i="5"/>
  <c r="D23" i="5"/>
  <c r="D24" i="5" s="1"/>
  <c r="D24" i="4" l="1"/>
  <c r="D27" i="4" s="1"/>
  <c r="J22" i="4"/>
  <c r="H22" i="4"/>
  <c r="F28" i="1"/>
  <c r="J28" i="1" s="1"/>
  <c r="H25" i="1"/>
  <c r="J25" i="1"/>
  <c r="D25" i="5"/>
  <c r="H25" i="5" s="1"/>
  <c r="J23" i="5"/>
  <c r="H23" i="5"/>
  <c r="F24" i="5"/>
  <c r="F24" i="4"/>
  <c r="H23" i="1"/>
  <c r="F24" i="1"/>
  <c r="J23" i="1"/>
  <c r="J25" i="5" l="1"/>
  <c r="F27" i="4"/>
  <c r="J27" i="4" s="1"/>
  <c r="J24" i="4"/>
  <c r="H24" i="4"/>
</calcChain>
</file>

<file path=xl/sharedStrings.xml><?xml version="1.0" encoding="utf-8"?>
<sst xmlns="http://schemas.openxmlformats.org/spreadsheetml/2006/main" count="125" uniqueCount="31">
  <si>
    <t>12/31/2014</t>
  </si>
  <si>
    <t>12/31/2015</t>
  </si>
  <si>
    <t>$ Change from 2014 to 2015</t>
  </si>
  <si>
    <t>% Change from 2014 to 2015</t>
  </si>
  <si>
    <t>Concern? Yes or No</t>
  </si>
  <si>
    <t>No</t>
  </si>
  <si>
    <t>INCOME STATEMENT</t>
  </si>
  <si>
    <t>REVENUE</t>
  </si>
  <si>
    <t>Cost of Good Sold ('C.O.G.S')</t>
  </si>
  <si>
    <r>
      <t>EXPENSES</t>
    </r>
    <r>
      <rPr>
        <sz val="10"/>
        <color rgb="FF666666"/>
        <rFont val="Segoe UI"/>
        <family val="2"/>
      </rPr>
      <t>:</t>
    </r>
  </si>
  <si>
    <t>Sales and Marketing ('S&amp;M')</t>
  </si>
  <si>
    <t>Research and Development ('R&amp;D')</t>
  </si>
  <si>
    <t>General and Administrative ('G&amp;A')</t>
  </si>
  <si>
    <t>GROSS PROFIT</t>
  </si>
  <si>
    <t>TOTAL OPERATING EXPENSES</t>
  </si>
  <si>
    <t>OPERATING PROFIT (E.B.I.T.D.A.)</t>
  </si>
  <si>
    <t>Interest</t>
  </si>
  <si>
    <t>Depreciation</t>
  </si>
  <si>
    <t>Amortization</t>
  </si>
  <si>
    <t>PROFIT BEFORE TAXES</t>
  </si>
  <si>
    <t>Taxes</t>
  </si>
  <si>
    <t>Net Profit (or 'Net Income')</t>
  </si>
  <si>
    <t>GROSS PROFIT MARGIN (% OF REVENUE)</t>
  </si>
  <si>
    <t>S&amp;M as a % of Revenue</t>
  </si>
  <si>
    <t>R&amp;D as a % of Revenue</t>
  </si>
  <si>
    <t>G&amp;A as a % of Revenue</t>
  </si>
  <si>
    <t>OPERATING PROFIT MARGIN (% OF R)</t>
  </si>
  <si>
    <t>Taxes as a % Profit Before Taxes</t>
  </si>
  <si>
    <t>Shares</t>
  </si>
  <si>
    <t>Earnings Per Share ('E.P.S.')</t>
  </si>
  <si>
    <t>Depreciation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</si>
</sst>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-* #,##0.00_-;\-* #,##0.00_-;_-* &quot;-&quot;??_-;_-@_-"/>
    <numFmt numFmtId="166" formatCode="[$-409]mmmm\ d\,\ yyyy;@"/>
    <numFmt numFmtId="167" formatCode="0_);\(0\)"/>
    <numFmt numFmtId="168" formatCode="_(&quot;$&quot;#,##0_);_(&quot;$&quot;\(#,##0\);_(@_)"/>
    <numFmt numFmtId="169" formatCode="_(&quot;$&quot;* #,##0_);_(&quot;$&quot;* \(#,##0\);_(&quot;$&quot;* &quot;-&quot;??_);_(@_)"/>
    <numFmt numFmtId="170" formatCode="_-* #,##0_-;\-* #,##0_-;_-* &quot;-&quot;??_-;_-@_-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u/>
      <sz val="10"/>
      <color rgb="FF666666"/>
      <name val="Segoe UI"/>
    </font>
    <font>
      <b/>
      <vertAlign val="superscript"/>
      <sz val="10"/>
      <color rgb="FF666666"/>
      <name val="Segoe UI"/>
    </font>
    <font>
      <sz val="10"/>
      <color rgb="FFFF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rgb="FF666666"/>
      <name val="Segoe UI"/>
    </font>
    <font>
      <i/>
      <sz val="9"/>
      <color rgb="FF666666"/>
      <name val="Segoe U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37" fontId="5" fillId="0" borderId="0"/>
    <xf numFmtId="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168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Protection="1">
      <protection locked="0"/>
    </xf>
    <xf numFmtId="166" fontId="2" fillId="2" borderId="1" xfId="0" quotePrefix="1" applyNumberFormat="1" applyFont="1" applyFill="1" applyBorder="1" applyAlignment="1" applyProtection="1">
      <alignment horizontal="center" wrapText="1"/>
      <protection locked="0"/>
    </xf>
    <xf numFmtId="37" fontId="3" fillId="2" borderId="0" xfId="2" applyFont="1" applyFill="1" applyBorder="1" applyProtection="1">
      <protection locked="0"/>
    </xf>
    <xf numFmtId="37" fontId="3" fillId="2" borderId="0" xfId="2" applyFont="1" applyFill="1" applyAlignment="1" applyProtection="1">
      <alignment horizontal="center"/>
      <protection locked="0"/>
    </xf>
    <xf numFmtId="37" fontId="3" fillId="2" borderId="0" xfId="2" applyFont="1" applyFill="1" applyAlignment="1" applyProtection="1">
      <alignment horizontal="center" wrapText="1"/>
      <protection locked="0"/>
    </xf>
    <xf numFmtId="0" fontId="3" fillId="2" borderId="0" xfId="1" applyFont="1" applyFill="1" applyBorder="1" applyAlignment="1" applyProtection="1">
      <alignment horizontal="left" indent="1"/>
      <protection locked="0"/>
    </xf>
    <xf numFmtId="169" fontId="3" fillId="2" borderId="0" xfId="4" applyNumberFormat="1" applyFont="1" applyFill="1" applyBorder="1" applyProtection="1">
      <protection locked="0"/>
    </xf>
    <xf numFmtId="169" fontId="3" fillId="2" borderId="0" xfId="4" applyNumberFormat="1" applyFont="1" applyFill="1" applyBorder="1" applyAlignment="1" applyProtection="1">
      <alignment horizontal="center"/>
      <protection locked="0"/>
    </xf>
    <xf numFmtId="9" fontId="3" fillId="2" borderId="0" xfId="5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9" fontId="3" fillId="2" borderId="0" xfId="4" applyNumberFormat="1" applyFont="1" applyFill="1" applyBorder="1" applyAlignment="1" applyProtection="1">
      <alignment horizontal="center"/>
      <protection locked="0"/>
    </xf>
    <xf numFmtId="169" fontId="2" fillId="2" borderId="0" xfId="4" applyNumberFormat="1" applyFont="1" applyFill="1" applyBorder="1" applyProtection="1">
      <protection locked="0"/>
    </xf>
    <xf numFmtId="169" fontId="2" fillId="2" borderId="0" xfId="4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9" fontId="2" fillId="2" borderId="0" xfId="4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Border="1" applyAlignment="1" applyProtection="1">
      <alignment horizontal="left"/>
      <protection locked="0"/>
    </xf>
    <xf numFmtId="169" fontId="3" fillId="2" borderId="0" xfId="4" applyNumberFormat="1" applyFont="1" applyFill="1" applyAlignment="1" applyProtection="1">
      <alignment horizontal="center"/>
      <protection locked="0"/>
    </xf>
    <xf numFmtId="9" fontId="3" fillId="2" borderId="0" xfId="4" applyNumberFormat="1" applyFont="1" applyFill="1" applyAlignment="1" applyProtection="1">
      <alignment horizontal="center"/>
      <protection locked="0"/>
    </xf>
    <xf numFmtId="169" fontId="3" fillId="2" borderId="1" xfId="4" applyNumberFormat="1" applyFont="1" applyFill="1" applyBorder="1" applyAlignment="1" applyProtection="1">
      <alignment horizontal="center"/>
      <protection locked="0"/>
    </xf>
    <xf numFmtId="9" fontId="3" fillId="2" borderId="1" xfId="4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left" indent="1"/>
    </xf>
    <xf numFmtId="0" fontId="3" fillId="2" borderId="0" xfId="1" applyFont="1" applyFill="1" applyBorder="1" applyProtection="1">
      <protection locked="0"/>
    </xf>
    <xf numFmtId="0" fontId="3" fillId="2" borderId="0" xfId="1" applyFont="1" applyFill="1" applyAlignment="1" applyProtection="1">
      <alignment horizontal="left" indent="1"/>
      <protection locked="0"/>
    </xf>
    <xf numFmtId="0" fontId="3" fillId="2" borderId="0" xfId="1" applyFont="1" applyFill="1" applyAlignment="1" applyProtection="1">
      <alignment horizontal="left" indent="2"/>
      <protection locked="0"/>
    </xf>
    <xf numFmtId="0" fontId="7" fillId="2" borderId="1" xfId="1" applyFont="1" applyFill="1" applyBorder="1" applyProtection="1">
      <protection locked="0"/>
    </xf>
    <xf numFmtId="169" fontId="2" fillId="2" borderId="1" xfId="4" applyNumberFormat="1" applyFont="1" applyFill="1" applyBorder="1" applyAlignment="1" applyProtection="1">
      <alignment horizontal="center"/>
      <protection locked="0"/>
    </xf>
    <xf numFmtId="9" fontId="2" fillId="2" borderId="1" xfId="5" applyFont="1" applyFill="1" applyBorder="1" applyAlignment="1" applyProtection="1">
      <alignment horizontal="center"/>
      <protection locked="0"/>
    </xf>
    <xf numFmtId="167" fontId="9" fillId="2" borderId="0" xfId="0" applyNumberFormat="1" applyFont="1" applyFill="1" applyBorder="1" applyAlignment="1" applyProtection="1">
      <alignment horizontal="center"/>
      <protection locked="0"/>
    </xf>
    <xf numFmtId="37" fontId="2" fillId="2" borderId="0" xfId="2" applyFont="1" applyFill="1" applyBorder="1" applyProtection="1">
      <protection locked="0"/>
    </xf>
    <xf numFmtId="9" fontId="2" fillId="2" borderId="0" xfId="5" applyFon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left" wrapText="1" indent="1"/>
      <protection locked="0"/>
    </xf>
    <xf numFmtId="9" fontId="2" fillId="2" borderId="1" xfId="4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0" xfId="1" applyFont="1" applyFill="1" applyBorder="1" applyProtection="1">
      <protection locked="0"/>
    </xf>
    <xf numFmtId="2" fontId="10" fillId="2" borderId="0" xfId="1" applyNumberFormat="1" applyFont="1" applyFill="1" applyBorder="1" applyAlignment="1" applyProtection="1">
      <alignment horizontal="left" vertical="top" indent="1"/>
      <protection locked="0"/>
    </xf>
    <xf numFmtId="168" fontId="10" fillId="2" borderId="0" xfId="0" applyNumberFormat="1" applyFont="1" applyFill="1" applyAlignment="1" applyProtection="1">
      <alignment horizontal="left" vertical="top" wrapText="1"/>
      <protection locked="0"/>
    </xf>
    <xf numFmtId="0" fontId="3" fillId="2" borderId="1" xfId="1" applyFont="1" applyFill="1" applyBorder="1" applyAlignment="1" applyProtection="1">
      <alignment horizontal="left" indent="1"/>
      <protection locked="0"/>
    </xf>
    <xf numFmtId="0" fontId="3" fillId="2" borderId="2" xfId="1" applyFont="1" applyFill="1" applyBorder="1" applyAlignment="1" applyProtection="1">
      <alignment horizontal="left" indent="1"/>
      <protection locked="0"/>
    </xf>
    <xf numFmtId="169" fontId="3" fillId="2" borderId="2" xfId="4" applyNumberFormat="1" applyFont="1" applyFill="1" applyBorder="1" applyAlignment="1" applyProtection="1">
      <alignment horizontal="center"/>
      <protection locked="0"/>
    </xf>
    <xf numFmtId="9" fontId="3" fillId="2" borderId="2" xfId="4" applyNumberFormat="1" applyFont="1" applyFill="1" applyBorder="1" applyAlignment="1" applyProtection="1">
      <alignment horizontal="center"/>
      <protection locked="0"/>
    </xf>
    <xf numFmtId="169" fontId="2" fillId="2" borderId="2" xfId="4" applyNumberFormat="1" applyFont="1" applyFill="1" applyBorder="1" applyAlignment="1" applyProtection="1">
      <alignment horizontal="center"/>
      <protection locked="0"/>
    </xf>
    <xf numFmtId="0" fontId="13" fillId="2" borderId="0" xfId="1" applyFont="1" applyFill="1" applyBorder="1" applyAlignment="1" applyProtection="1">
      <alignment horizontal="left" wrapText="1" indent="6"/>
      <protection locked="0"/>
    </xf>
    <xf numFmtId="169" fontId="13" fillId="2" borderId="0" xfId="4" applyNumberFormat="1" applyFont="1" applyFill="1" applyBorder="1" applyAlignment="1" applyProtection="1">
      <alignment horizontal="left" indent="5"/>
      <protection locked="0"/>
    </xf>
    <xf numFmtId="9" fontId="13" fillId="2" borderId="0" xfId="5" applyFont="1" applyFill="1" applyBorder="1" applyAlignment="1" applyProtection="1">
      <alignment horizontal="left" indent="5"/>
      <protection locked="0"/>
    </xf>
    <xf numFmtId="0" fontId="13" fillId="2" borderId="0" xfId="0" applyFont="1" applyFill="1" applyBorder="1" applyAlignment="1" applyProtection="1">
      <alignment horizontal="left" indent="5"/>
      <protection locked="0"/>
    </xf>
    <xf numFmtId="9" fontId="13" fillId="2" borderId="0" xfId="4" applyNumberFormat="1" applyFont="1" applyFill="1" applyBorder="1" applyAlignment="1" applyProtection="1">
      <alignment horizontal="left" indent="5"/>
      <protection locked="0"/>
    </xf>
    <xf numFmtId="0" fontId="14" fillId="2" borderId="0" xfId="0" applyFont="1" applyFill="1" applyAlignment="1">
      <alignment horizontal="left" indent="5"/>
    </xf>
    <xf numFmtId="168" fontId="10" fillId="2" borderId="0" xfId="0" applyNumberFormat="1" applyFont="1" applyFill="1" applyBorder="1" applyAlignment="1" applyProtection="1">
      <alignment horizontal="left" vertical="top" wrapText="1"/>
      <protection locked="0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6" fontId="2" fillId="2" borderId="0" xfId="0" quotePrefix="1" applyNumberFormat="1" applyFont="1" applyFill="1" applyBorder="1" applyAlignment="1" applyProtection="1">
      <alignment horizontal="center" wrapText="1"/>
      <protection locked="0"/>
    </xf>
    <xf numFmtId="37" fontId="3" fillId="2" borderId="0" xfId="2" applyFont="1" applyFill="1" applyBorder="1" applyAlignment="1" applyProtection="1">
      <alignment horizontal="center" wrapText="1"/>
      <protection locked="0"/>
    </xf>
    <xf numFmtId="166" fontId="3" fillId="2" borderId="0" xfId="0" quotePrefix="1" applyNumberFormat="1" applyFont="1" applyFill="1" applyBorder="1" applyAlignment="1" applyProtection="1">
      <alignment horizontal="right" wrapText="1"/>
      <protection locked="0"/>
    </xf>
    <xf numFmtId="0" fontId="10" fillId="2" borderId="0" xfId="0" applyFont="1" applyFill="1" applyBorder="1" applyProtection="1">
      <protection locked="0"/>
    </xf>
    <xf numFmtId="0" fontId="3" fillId="2" borderId="0" xfId="0" applyFont="1" applyFill="1" applyBorder="1"/>
    <xf numFmtId="170" fontId="3" fillId="2" borderId="0" xfId="8" applyNumberFormat="1" applyFont="1" applyFill="1" applyBorder="1" applyAlignment="1" applyProtection="1">
      <alignment horizontal="center"/>
      <protection locked="0"/>
    </xf>
    <xf numFmtId="164" fontId="3" fillId="2" borderId="0" xfId="4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left"/>
      <protection locked="0"/>
    </xf>
  </cellXfs>
  <cellStyles count="9">
    <cellStyle name="Comma" xfId="8" builtinId="3"/>
    <cellStyle name="Comma 3" xfId="3" xr:uid="{00000000-0005-0000-0000-000001000000}"/>
    <cellStyle name="Currency" xfId="4" builtinId="4"/>
    <cellStyle name="Followed Hyperlink" xfId="7" builtinId="9" hidden="1"/>
    <cellStyle name="Hyperlink" xfId="6" builtinId="8" hidden="1"/>
    <cellStyle name="Normal" xfId="0" builtinId="0"/>
    <cellStyle name="Normal 5" xfId="2" xr:uid="{00000000-0005-0000-0000-000006000000}"/>
    <cellStyle name="Normal_BalanceSheets" xfId="1" xr:uid="{00000000-0005-0000-0000-000007000000}"/>
    <cellStyle name="Percent" xfId="5" builtinId="5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9136</xdr:colOff>
      <xdr:row>3</xdr:row>
      <xdr:rowOff>45684</xdr:rowOff>
    </xdr:from>
    <xdr:to>
      <xdr:col>4</xdr:col>
      <xdr:colOff>118777</xdr:colOff>
      <xdr:row>36</xdr:row>
      <xdr:rowOff>373857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06336" y="756884"/>
          <a:ext cx="1239941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3</xdr:row>
      <xdr:rowOff>54820</xdr:rowOff>
    </xdr:from>
    <xdr:to>
      <xdr:col>6</xdr:col>
      <xdr:colOff>137051</xdr:colOff>
      <xdr:row>36</xdr:row>
      <xdr:rowOff>382993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27501" y="766020"/>
          <a:ext cx="140705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100504</xdr:colOff>
      <xdr:row>3</xdr:row>
      <xdr:rowOff>54820</xdr:rowOff>
    </xdr:from>
    <xdr:to>
      <xdr:col>8</xdr:col>
      <xdr:colOff>173597</xdr:colOff>
      <xdr:row>36</xdr:row>
      <xdr:rowOff>382993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498004" y="766020"/>
          <a:ext cx="1279593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</xdr:row>
      <xdr:rowOff>54820</xdr:rowOff>
    </xdr:from>
    <xdr:to>
      <xdr:col>10</xdr:col>
      <xdr:colOff>301510</xdr:colOff>
      <xdr:row>36</xdr:row>
      <xdr:rowOff>382993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908800" y="766020"/>
          <a:ext cx="127941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3</xdr:row>
      <xdr:rowOff>54820</xdr:rowOff>
    </xdr:from>
    <xdr:to>
      <xdr:col>12</xdr:col>
      <xdr:colOff>201006</xdr:colOff>
      <xdr:row>36</xdr:row>
      <xdr:rowOff>382993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886700" y="766020"/>
          <a:ext cx="1280506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219280</xdr:colOff>
      <xdr:row>5</xdr:row>
      <xdr:rowOff>146186</xdr:rowOff>
    </xdr:from>
    <xdr:to>
      <xdr:col>2</xdr:col>
      <xdr:colOff>27410</xdr:colOff>
      <xdr:row>30</xdr:row>
      <xdr:rowOff>146185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9280" y="1212986"/>
          <a:ext cx="2665630" cy="3378199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40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36546</xdr:colOff>
      <xdr:row>1</xdr:row>
      <xdr:rowOff>0</xdr:rowOff>
    </xdr:from>
    <xdr:to>
      <xdr:col>23</xdr:col>
      <xdr:colOff>429423</xdr:colOff>
      <xdr:row>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033746" y="177800"/>
          <a:ext cx="14045377" cy="711200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7"/>
  <sheetViews>
    <sheetView showGridLines="0" tabSelected="1" zoomScale="200" zoomScaleNormal="245" zoomScalePageLayoutView="245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E3" sqref="E3"/>
    </sheetView>
  </sheetViews>
  <sheetFormatPr baseColWidth="10" defaultColWidth="9.1640625" defaultRowHeight="16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6" width="9.1640625" style="4"/>
    <col min="17" max="16384" width="9.1640625" style="5"/>
  </cols>
  <sheetData>
    <row r="1" spans="2:12">
      <c r="B1" s="1"/>
      <c r="C1" s="15"/>
      <c r="D1" s="2"/>
      <c r="E1" s="15"/>
      <c r="F1" s="2"/>
      <c r="G1" s="15"/>
      <c r="H1" s="2"/>
      <c r="I1" s="15"/>
      <c r="J1" s="2"/>
    </row>
    <row r="2" spans="2:12">
      <c r="B2" s="64" t="s">
        <v>6</v>
      </c>
      <c r="C2" s="64"/>
      <c r="D2" s="64"/>
      <c r="E2" s="64"/>
      <c r="F2" s="64"/>
      <c r="G2" s="15"/>
      <c r="H2" s="2"/>
      <c r="I2" s="15"/>
      <c r="J2" s="2"/>
    </row>
    <row r="3" spans="2:12" ht="34">
      <c r="B3" s="6"/>
      <c r="C3" s="59"/>
      <c r="D3" s="7" t="s">
        <v>0</v>
      </c>
      <c r="E3" s="33"/>
      <c r="F3" s="7" t="s">
        <v>1</v>
      </c>
      <c r="G3" s="33"/>
      <c r="H3" s="7" t="s">
        <v>2</v>
      </c>
      <c r="I3" s="19"/>
      <c r="J3" s="7" t="s">
        <v>3</v>
      </c>
      <c r="K3" s="56"/>
      <c r="L3" s="57" t="s">
        <v>4</v>
      </c>
    </row>
    <row r="4" spans="2:12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2">
      <c r="B5" s="30" t="s">
        <v>7</v>
      </c>
      <c r="C5" s="34"/>
      <c r="D5" s="31">
        <v>1100000</v>
      </c>
      <c r="E5" s="19"/>
      <c r="F5" s="31">
        <v>1520500</v>
      </c>
      <c r="G5" s="19"/>
      <c r="H5" s="31">
        <f>F5-D5</f>
        <v>420500</v>
      </c>
      <c r="I5" s="19"/>
      <c r="J5" s="32">
        <f>F5/D5-1</f>
        <v>0.38227272727272732</v>
      </c>
      <c r="K5" s="35"/>
      <c r="L5" s="35" t="s">
        <v>5</v>
      </c>
    </row>
    <row r="6" spans="2:12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</row>
    <row r="7" spans="2:12">
      <c r="B7" s="43" t="s">
        <v>8</v>
      </c>
      <c r="C7" s="12"/>
      <c r="D7" s="24">
        <v>600000</v>
      </c>
      <c r="E7" s="15"/>
      <c r="F7" s="24">
        <v>700000</v>
      </c>
      <c r="G7" s="15"/>
      <c r="H7" s="24">
        <f t="shared" ref="H7:H12" si="0">F7-D7</f>
        <v>100000</v>
      </c>
      <c r="I7" s="15"/>
      <c r="J7" s="25">
        <f t="shared" ref="J7:J27" si="1">F7/D7-1</f>
        <v>0.16666666666666674</v>
      </c>
      <c r="K7" s="16"/>
      <c r="L7" s="16" t="s">
        <v>5</v>
      </c>
    </row>
    <row r="8" spans="2:12" ht="17">
      <c r="B8" s="36" t="s">
        <v>13</v>
      </c>
      <c r="C8" s="17"/>
      <c r="D8" s="31">
        <f>D5-D7</f>
        <v>500000</v>
      </c>
      <c r="E8" s="19"/>
      <c r="F8" s="31">
        <f>F5-F7</f>
        <v>820500</v>
      </c>
      <c r="G8" s="19"/>
      <c r="H8" s="31">
        <f t="shared" si="0"/>
        <v>320500</v>
      </c>
      <c r="I8" s="19"/>
      <c r="J8" s="37">
        <f t="shared" si="1"/>
        <v>0.64100000000000001</v>
      </c>
      <c r="K8" s="20"/>
      <c r="L8" s="20" t="s">
        <v>5</v>
      </c>
    </row>
    <row r="9" spans="2:12" s="53" customFormat="1" ht="30">
      <c r="B9" s="48" t="s">
        <v>22</v>
      </c>
      <c r="C9" s="49"/>
      <c r="D9" s="50">
        <f>D8/REVENUE</f>
        <v>0.45454545454545453</v>
      </c>
      <c r="E9" s="51"/>
      <c r="F9" s="50">
        <f>F8/REVENUE</f>
        <v>0.53962512331469914</v>
      </c>
      <c r="G9" s="51"/>
      <c r="H9" s="49"/>
      <c r="I9" s="51"/>
      <c r="J9" s="52"/>
      <c r="K9" s="52"/>
      <c r="L9" s="52"/>
    </row>
    <row r="10" spans="2:12">
      <c r="B10" s="11" t="s">
        <v>10</v>
      </c>
      <c r="C10" s="12"/>
      <c r="D10" s="13">
        <v>100000</v>
      </c>
      <c r="E10" s="15"/>
      <c r="F10" s="13">
        <v>120000</v>
      </c>
      <c r="G10" s="15"/>
      <c r="H10" s="13">
        <f t="shared" si="0"/>
        <v>20000</v>
      </c>
      <c r="I10" s="15"/>
      <c r="J10" s="16">
        <f t="shared" si="1"/>
        <v>0.19999999999999996</v>
      </c>
      <c r="K10" s="16"/>
      <c r="L10" s="16" t="s">
        <v>5</v>
      </c>
    </row>
    <row r="11" spans="2:12" s="53" customFormat="1" ht="15">
      <c r="B11" s="48" t="s">
        <v>23</v>
      </c>
      <c r="C11" s="49"/>
      <c r="D11" s="50">
        <f>D10/REVENUE</f>
        <v>9.0909090909090912E-2</v>
      </c>
      <c r="E11" s="51"/>
      <c r="F11" s="50">
        <f>F10/REVENUE</f>
        <v>7.8921407431765872E-2</v>
      </c>
      <c r="G11" s="51"/>
      <c r="H11" s="49"/>
      <c r="I11" s="51"/>
      <c r="J11" s="52"/>
      <c r="K11" s="52"/>
      <c r="L11" s="52"/>
    </row>
    <row r="12" spans="2:12">
      <c r="B12" s="11" t="s">
        <v>11</v>
      </c>
      <c r="C12" s="12"/>
      <c r="D12" s="13">
        <v>50000</v>
      </c>
      <c r="E12" s="15"/>
      <c r="F12" s="13">
        <v>60000</v>
      </c>
      <c r="G12" s="15"/>
      <c r="H12" s="13">
        <f t="shared" si="0"/>
        <v>10000</v>
      </c>
      <c r="I12" s="15"/>
      <c r="J12" s="16">
        <f t="shared" si="1"/>
        <v>0.19999999999999996</v>
      </c>
      <c r="K12" s="16"/>
      <c r="L12" s="16" t="s">
        <v>5</v>
      </c>
    </row>
    <row r="13" spans="2:12" s="53" customFormat="1" ht="15">
      <c r="B13" s="48" t="s">
        <v>24</v>
      </c>
      <c r="C13" s="49"/>
      <c r="D13" s="50">
        <f>D12/REVENUE</f>
        <v>4.5454545454545456E-2</v>
      </c>
      <c r="E13" s="51"/>
      <c r="F13" s="50">
        <f>F12/REVENUE</f>
        <v>3.9460703715882936E-2</v>
      </c>
      <c r="G13" s="51"/>
      <c r="H13" s="49"/>
      <c r="I13" s="51"/>
      <c r="J13" s="52"/>
      <c r="K13" s="52"/>
      <c r="L13" s="52"/>
    </row>
    <row r="14" spans="2:12">
      <c r="B14" s="43" t="s">
        <v>12</v>
      </c>
      <c r="C14" s="12"/>
      <c r="D14" s="24">
        <v>75000</v>
      </c>
      <c r="E14" s="15"/>
      <c r="F14" s="24">
        <v>85000</v>
      </c>
      <c r="G14" s="15"/>
      <c r="H14" s="24">
        <f t="shared" ref="H14:H24" si="2">F14-D14</f>
        <v>10000</v>
      </c>
      <c r="I14" s="15"/>
      <c r="J14" s="25">
        <f t="shared" si="1"/>
        <v>0.1333333333333333</v>
      </c>
      <c r="K14" s="16"/>
      <c r="L14" s="16" t="s">
        <v>5</v>
      </c>
    </row>
    <row r="15" spans="2:12" s="53" customFormat="1" ht="15">
      <c r="B15" s="48" t="s">
        <v>25</v>
      </c>
      <c r="C15" s="49"/>
      <c r="D15" s="50">
        <f>D14/REVENUE</f>
        <v>6.8181818181818177E-2</v>
      </c>
      <c r="E15" s="51"/>
      <c r="F15" s="50">
        <f>F14/REVENUE</f>
        <v>5.5902663597500825E-2</v>
      </c>
      <c r="G15" s="51"/>
      <c r="H15" s="49"/>
      <c r="I15" s="51"/>
      <c r="J15" s="52"/>
      <c r="K15" s="52"/>
      <c r="L15" s="52"/>
    </row>
    <row r="16" spans="2:12" ht="17">
      <c r="B16" s="36" t="s">
        <v>14</v>
      </c>
      <c r="C16" s="17"/>
      <c r="D16" s="31">
        <f>D10+D12+D14</f>
        <v>225000</v>
      </c>
      <c r="E16" s="19"/>
      <c r="F16" s="31">
        <f>F10+F12+F14</f>
        <v>265000</v>
      </c>
      <c r="G16" s="19"/>
      <c r="H16" s="31">
        <f t="shared" si="2"/>
        <v>40000</v>
      </c>
      <c r="I16" s="19"/>
      <c r="J16" s="37">
        <f t="shared" ref="J16:J21" si="3">F16/D16-1</f>
        <v>0.17777777777777781</v>
      </c>
      <c r="K16" s="20"/>
      <c r="L16" s="20" t="s">
        <v>5</v>
      </c>
    </row>
    <row r="17" spans="2:16" s="26" customFormat="1" ht="17">
      <c r="B17" s="36" t="s">
        <v>15</v>
      </c>
      <c r="C17" s="17"/>
      <c r="D17" s="31">
        <f>D8-D16</f>
        <v>275000</v>
      </c>
      <c r="E17" s="18"/>
      <c r="F17" s="31">
        <f>F8-F16</f>
        <v>555500</v>
      </c>
      <c r="G17" s="19"/>
      <c r="H17" s="31">
        <f t="shared" si="2"/>
        <v>280500</v>
      </c>
      <c r="I17" s="19"/>
      <c r="J17" s="37">
        <f t="shared" si="3"/>
        <v>1.02</v>
      </c>
      <c r="K17" s="20"/>
      <c r="L17" s="20" t="s">
        <v>5</v>
      </c>
      <c r="M17" s="4"/>
      <c r="N17" s="4"/>
      <c r="O17" s="4"/>
      <c r="P17" s="4"/>
    </row>
    <row r="18" spans="2:16" s="53" customFormat="1" ht="30">
      <c r="B18" s="48" t="s">
        <v>26</v>
      </c>
      <c r="C18" s="49"/>
      <c r="D18" s="50">
        <f>D17/REVENUE</f>
        <v>0.25</v>
      </c>
      <c r="E18" s="51"/>
      <c r="F18" s="50">
        <f>F17/REVENUE</f>
        <v>0.3653403485695495</v>
      </c>
      <c r="G18" s="51"/>
      <c r="H18" s="49"/>
      <c r="I18" s="51"/>
      <c r="J18" s="52"/>
      <c r="K18" s="52"/>
      <c r="L18" s="52"/>
    </row>
    <row r="19" spans="2:16">
      <c r="B19" s="11" t="s">
        <v>16</v>
      </c>
      <c r="C19" s="12"/>
      <c r="D19" s="13">
        <f>1100000*0.05</f>
        <v>55000</v>
      </c>
      <c r="E19" s="13"/>
      <c r="F19" s="13">
        <f>990000*0.05</f>
        <v>49500</v>
      </c>
      <c r="G19" s="15"/>
      <c r="H19" s="13">
        <f t="shared" si="2"/>
        <v>-5500</v>
      </c>
      <c r="I19" s="15"/>
      <c r="J19" s="16">
        <f t="shared" si="3"/>
        <v>-9.9999999999999978E-2</v>
      </c>
      <c r="K19" s="16"/>
      <c r="L19" s="16" t="s">
        <v>5</v>
      </c>
    </row>
    <row r="20" spans="2:16">
      <c r="B20" s="11" t="s">
        <v>30</v>
      </c>
      <c r="C20" s="12"/>
      <c r="D20" s="13">
        <v>5000</v>
      </c>
      <c r="E20" s="13"/>
      <c r="F20" s="13">
        <v>5000</v>
      </c>
      <c r="G20" s="15"/>
      <c r="H20" s="13">
        <f t="shared" si="2"/>
        <v>0</v>
      </c>
      <c r="I20" s="15"/>
      <c r="J20" s="16">
        <f t="shared" si="3"/>
        <v>0</v>
      </c>
      <c r="K20" s="16"/>
      <c r="L20" s="16" t="s">
        <v>5</v>
      </c>
    </row>
    <row r="21" spans="2:16" ht="17">
      <c r="B21" s="36" t="s">
        <v>19</v>
      </c>
      <c r="C21" s="17"/>
      <c r="D21" s="24">
        <f>D17-D19-D20</f>
        <v>215000</v>
      </c>
      <c r="E21" s="13"/>
      <c r="F21" s="24">
        <f>F17-F19-F20</f>
        <v>501000</v>
      </c>
      <c r="G21" s="19"/>
      <c r="H21" s="24">
        <f t="shared" si="2"/>
        <v>286000</v>
      </c>
      <c r="I21" s="15"/>
      <c r="J21" s="25">
        <f t="shared" si="3"/>
        <v>1.3302325581395347</v>
      </c>
      <c r="K21" s="16"/>
      <c r="L21" s="16" t="s">
        <v>5</v>
      </c>
    </row>
    <row r="22" spans="2:16">
      <c r="B22" s="44" t="s">
        <v>20</v>
      </c>
      <c r="C22" s="12"/>
      <c r="D22" s="45">
        <f>D21*0.25</f>
        <v>53750</v>
      </c>
      <c r="E22" s="13"/>
      <c r="F22" s="45">
        <f>F21*0.25</f>
        <v>125250</v>
      </c>
      <c r="G22" s="15"/>
      <c r="H22" s="45">
        <f t="shared" si="2"/>
        <v>71500</v>
      </c>
      <c r="I22" s="15"/>
      <c r="J22" s="46">
        <f t="shared" si="1"/>
        <v>1.3302325581395347</v>
      </c>
      <c r="K22" s="16"/>
      <c r="L22" s="16" t="s">
        <v>5</v>
      </c>
    </row>
    <row r="23" spans="2:16" s="53" customFormat="1" ht="15">
      <c r="B23" s="48" t="s">
        <v>27</v>
      </c>
      <c r="C23" s="49"/>
      <c r="D23" s="50">
        <f>D22/D21</f>
        <v>0.25</v>
      </c>
      <c r="E23" s="50"/>
      <c r="F23" s="50">
        <f t="shared" ref="F23" si="4">F22/F21</f>
        <v>0.25</v>
      </c>
      <c r="G23" s="51"/>
      <c r="H23" s="49"/>
      <c r="I23" s="49"/>
      <c r="J23" s="49"/>
      <c r="K23" s="49"/>
      <c r="L23" s="49"/>
    </row>
    <row r="24" spans="2:16" ht="17">
      <c r="B24" s="36" t="s">
        <v>21</v>
      </c>
      <c r="C24" s="17"/>
      <c r="D24" s="47">
        <f>D21-D22</f>
        <v>161250</v>
      </c>
      <c r="E24" s="18"/>
      <c r="F24" s="47">
        <f>F21-F22</f>
        <v>375750</v>
      </c>
      <c r="G24" s="19"/>
      <c r="H24" s="45">
        <f t="shared" si="2"/>
        <v>214500</v>
      </c>
      <c r="I24" s="19"/>
      <c r="J24" s="46">
        <f t="shared" si="1"/>
        <v>1.3302325581395347</v>
      </c>
      <c r="K24" s="20"/>
      <c r="L24" s="20" t="s">
        <v>5</v>
      </c>
    </row>
    <row r="25" spans="2:16">
      <c r="B25" s="21"/>
      <c r="C25" s="12"/>
      <c r="D25" s="13"/>
      <c r="E25" s="15"/>
      <c r="F25" s="13"/>
      <c r="G25" s="15"/>
      <c r="H25" s="13"/>
      <c r="I25" s="15"/>
      <c r="J25" s="16"/>
    </row>
    <row r="26" spans="2:16">
      <c r="B26" s="21" t="s">
        <v>28</v>
      </c>
      <c r="C26" s="12"/>
      <c r="D26" s="62">
        <v>100000</v>
      </c>
      <c r="E26" s="15"/>
      <c r="F26" s="62">
        <v>100000</v>
      </c>
      <c r="G26" s="15"/>
      <c r="H26" s="62">
        <f>F26-D26</f>
        <v>0</v>
      </c>
      <c r="I26" s="15"/>
      <c r="J26" s="16">
        <f t="shared" si="1"/>
        <v>0</v>
      </c>
    </row>
    <row r="27" spans="2:16">
      <c r="B27" s="28" t="s">
        <v>29</v>
      </c>
      <c r="C27" s="12"/>
      <c r="D27" s="63">
        <f>D24/D26</f>
        <v>1.6125</v>
      </c>
      <c r="E27" s="15"/>
      <c r="F27" s="63">
        <f>F24/F26</f>
        <v>3.7574999999999998</v>
      </c>
      <c r="G27" s="15"/>
      <c r="H27" s="22"/>
      <c r="I27" s="15"/>
      <c r="J27" s="16">
        <f t="shared" si="1"/>
        <v>1.3302325581395347</v>
      </c>
    </row>
    <row r="28" spans="2:16">
      <c r="B28" s="29"/>
      <c r="C28" s="12"/>
      <c r="D28" s="13"/>
      <c r="E28" s="15"/>
      <c r="F28" s="13"/>
      <c r="G28" s="15"/>
      <c r="H28" s="13"/>
      <c r="I28" s="15"/>
      <c r="J28" s="16"/>
    </row>
    <row r="29" spans="2:16">
      <c r="B29" s="27"/>
      <c r="C29" s="12"/>
      <c r="D29" s="13"/>
      <c r="E29" s="15"/>
      <c r="F29" s="13"/>
      <c r="G29" s="15"/>
      <c r="H29" s="13"/>
      <c r="I29" s="15"/>
      <c r="J29" s="16"/>
    </row>
    <row r="30" spans="2:16">
      <c r="B30" s="21"/>
      <c r="C30" s="12"/>
      <c r="D30" s="13"/>
      <c r="E30" s="15"/>
      <c r="F30" s="13"/>
      <c r="G30" s="15"/>
      <c r="H30" s="13"/>
      <c r="I30" s="15"/>
      <c r="J30" s="16"/>
    </row>
    <row r="31" spans="2:16">
      <c r="B31" s="21"/>
      <c r="C31" s="12"/>
      <c r="D31" s="13"/>
      <c r="E31" s="15"/>
      <c r="F31" s="13"/>
      <c r="G31" s="15"/>
      <c r="H31" s="13"/>
      <c r="I31" s="15"/>
      <c r="J31" s="16"/>
    </row>
    <row r="32" spans="2:16">
      <c r="B32" s="21"/>
      <c r="C32" s="12"/>
      <c r="D32" s="13"/>
      <c r="E32" s="15"/>
      <c r="F32" s="13"/>
      <c r="G32" s="15"/>
      <c r="H32" s="13"/>
      <c r="I32" s="15"/>
      <c r="J32" s="16"/>
    </row>
    <row r="33" spans="2:16" s="26" customFormat="1">
      <c r="B33" s="21"/>
      <c r="C33" s="12"/>
      <c r="D33" s="13"/>
      <c r="E33" s="15"/>
      <c r="F33" s="13"/>
      <c r="G33" s="15"/>
      <c r="H33" s="13"/>
      <c r="I33" s="15"/>
      <c r="J33" s="16"/>
      <c r="K33" s="55"/>
      <c r="L33" s="55"/>
      <c r="M33" s="4"/>
      <c r="N33" s="4"/>
      <c r="O33" s="4"/>
      <c r="P33" s="4"/>
    </row>
    <row r="34" spans="2:16">
      <c r="B34" s="21"/>
      <c r="C34" s="12"/>
      <c r="D34" s="13"/>
      <c r="E34" s="15"/>
      <c r="F34" s="13"/>
      <c r="G34" s="15"/>
      <c r="H34" s="13"/>
      <c r="I34" s="15"/>
      <c r="J34" s="16"/>
    </row>
    <row r="35" spans="2:16">
      <c r="B35" s="21"/>
      <c r="C35" s="12"/>
      <c r="D35" s="13"/>
      <c r="E35" s="15"/>
      <c r="F35" s="13"/>
      <c r="G35" s="15"/>
      <c r="H35" s="13"/>
      <c r="I35" s="15"/>
      <c r="J35" s="16"/>
    </row>
    <row r="36" spans="2:16" ht="61.5" customHeight="1">
      <c r="B36" s="41"/>
      <c r="C36" s="60"/>
      <c r="D36" s="42"/>
      <c r="E36" s="54"/>
      <c r="F36" s="42"/>
      <c r="G36" s="15"/>
      <c r="H36" s="3"/>
      <c r="I36" s="15"/>
      <c r="J36" s="3"/>
      <c r="O36" s="5"/>
      <c r="P36" s="5"/>
    </row>
    <row r="37" spans="2:16">
      <c r="B37" s="1"/>
      <c r="C37" s="38"/>
      <c r="D37" s="2"/>
      <c r="E37" s="15"/>
      <c r="F37" s="2"/>
      <c r="G37" s="15"/>
      <c r="H37" s="2"/>
      <c r="I37" s="15"/>
      <c r="J37" s="2"/>
    </row>
  </sheetData>
  <mergeCells count="1">
    <mergeCell ref="B2:F2"/>
  </mergeCells>
  <pageMargins left="0.7" right="0.7" top="0.75" bottom="0.75" header="0.3" footer="0.3"/>
  <pageSetup scale="63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8"/>
  <sheetViews>
    <sheetView showGridLines="0" zoomScale="139" zoomScaleNormal="192" zoomScalePageLayoutView="192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J17" sqref="J17"/>
    </sheetView>
  </sheetViews>
  <sheetFormatPr baseColWidth="10" defaultColWidth="9.1640625" defaultRowHeight="16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6" width="9.1640625" style="4"/>
    <col min="17" max="16384" width="9.1640625" style="5"/>
  </cols>
  <sheetData>
    <row r="1" spans="2:12">
      <c r="B1" s="1"/>
      <c r="C1" s="15"/>
      <c r="D1" s="2"/>
      <c r="E1" s="15"/>
      <c r="F1" s="2"/>
      <c r="G1" s="15"/>
      <c r="H1" s="2"/>
      <c r="I1" s="15"/>
      <c r="J1" s="2"/>
    </row>
    <row r="2" spans="2:12">
      <c r="B2" s="64" t="s">
        <v>6</v>
      </c>
      <c r="C2" s="64"/>
      <c r="D2" s="64"/>
      <c r="E2" s="64"/>
      <c r="F2" s="64"/>
      <c r="G2" s="15"/>
      <c r="H2" s="2"/>
      <c r="I2" s="15"/>
      <c r="J2" s="2"/>
    </row>
    <row r="3" spans="2:12" ht="34">
      <c r="B3" s="6"/>
      <c r="C3" s="59"/>
      <c r="D3" s="7" t="s">
        <v>0</v>
      </c>
      <c r="E3" s="33"/>
      <c r="F3" s="7" t="s">
        <v>1</v>
      </c>
      <c r="G3" s="33"/>
      <c r="H3" s="7" t="s">
        <v>2</v>
      </c>
      <c r="I3" s="19"/>
      <c r="J3" s="7" t="s">
        <v>3</v>
      </c>
      <c r="K3" s="56"/>
      <c r="L3" s="57" t="s">
        <v>4</v>
      </c>
    </row>
    <row r="4" spans="2:12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2">
      <c r="B5" s="30" t="s">
        <v>7</v>
      </c>
      <c r="C5" s="34"/>
      <c r="D5" s="31">
        <v>1100000</v>
      </c>
      <c r="E5" s="19"/>
      <c r="F5" s="31">
        <v>1520500</v>
      </c>
      <c r="G5" s="19"/>
      <c r="H5" s="31">
        <f>F5-D5</f>
        <v>420500</v>
      </c>
      <c r="I5" s="19"/>
      <c r="J5" s="32">
        <f>F5/D5-1</f>
        <v>0.38227272727272732</v>
      </c>
      <c r="K5" s="35"/>
      <c r="L5" s="35" t="s">
        <v>5</v>
      </c>
    </row>
    <row r="6" spans="2:12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</row>
    <row r="7" spans="2:12">
      <c r="B7" s="43" t="s">
        <v>8</v>
      </c>
      <c r="C7" s="12"/>
      <c r="D7" s="24">
        <v>600000</v>
      </c>
      <c r="E7" s="15"/>
      <c r="F7" s="24">
        <v>700000</v>
      </c>
      <c r="G7" s="15"/>
      <c r="H7" s="24">
        <f t="shared" ref="H7:H12" si="0">F7-D7</f>
        <v>100000</v>
      </c>
      <c r="I7" s="15"/>
      <c r="J7" s="25">
        <f t="shared" ref="J7:J25" si="1">F7/D7-1</f>
        <v>0.16666666666666674</v>
      </c>
      <c r="K7" s="16"/>
      <c r="L7" s="16" t="s">
        <v>5</v>
      </c>
    </row>
    <row r="8" spans="2:12" ht="17">
      <c r="B8" s="36" t="s">
        <v>13</v>
      </c>
      <c r="C8" s="17"/>
      <c r="D8" s="31">
        <f>D5-D7</f>
        <v>500000</v>
      </c>
      <c r="E8" s="19"/>
      <c r="F8" s="31">
        <f>F5-F7</f>
        <v>820500</v>
      </c>
      <c r="G8" s="19"/>
      <c r="H8" s="31">
        <f t="shared" si="0"/>
        <v>320500</v>
      </c>
      <c r="I8" s="19"/>
      <c r="J8" s="37">
        <f t="shared" si="1"/>
        <v>0.64100000000000001</v>
      </c>
      <c r="K8" s="20"/>
      <c r="L8" s="20" t="s">
        <v>5</v>
      </c>
    </row>
    <row r="9" spans="2:12" s="53" customFormat="1" ht="30">
      <c r="B9" s="48" t="s">
        <v>22</v>
      </c>
      <c r="C9" s="49"/>
      <c r="D9" s="50">
        <f>D8/REVENUE</f>
        <v>0.45454545454545453</v>
      </c>
      <c r="E9" s="51"/>
      <c r="F9" s="50">
        <f>F8/REVENUE</f>
        <v>0.53962512331469914</v>
      </c>
      <c r="G9" s="51"/>
      <c r="H9" s="49"/>
      <c r="I9" s="51"/>
      <c r="J9" s="52"/>
      <c r="K9" s="52"/>
      <c r="L9" s="52"/>
    </row>
    <row r="10" spans="2:12">
      <c r="B10" s="11" t="s">
        <v>10</v>
      </c>
      <c r="C10" s="12"/>
      <c r="D10" s="13">
        <v>100000</v>
      </c>
      <c r="E10" s="15"/>
      <c r="F10" s="13">
        <v>120000</v>
      </c>
      <c r="G10" s="15"/>
      <c r="H10" s="13">
        <f t="shared" si="0"/>
        <v>20000</v>
      </c>
      <c r="I10" s="15"/>
      <c r="J10" s="16">
        <f t="shared" si="1"/>
        <v>0.19999999999999996</v>
      </c>
      <c r="K10" s="16"/>
      <c r="L10" s="16" t="s">
        <v>5</v>
      </c>
    </row>
    <row r="11" spans="2:12" s="53" customFormat="1" ht="15">
      <c r="B11" s="48" t="s">
        <v>23</v>
      </c>
      <c r="C11" s="49"/>
      <c r="D11" s="50">
        <f>D10/REVENUE</f>
        <v>9.0909090909090912E-2</v>
      </c>
      <c r="E11" s="51"/>
      <c r="F11" s="50">
        <f>F10/REVENUE</f>
        <v>7.8921407431765872E-2</v>
      </c>
      <c r="G11" s="51"/>
      <c r="H11" s="49"/>
      <c r="I11" s="51"/>
      <c r="J11" s="52"/>
      <c r="K11" s="52"/>
      <c r="L11" s="52"/>
    </row>
    <row r="12" spans="2:12">
      <c r="B12" s="11" t="s">
        <v>11</v>
      </c>
      <c r="C12" s="12"/>
      <c r="D12" s="13">
        <v>50000</v>
      </c>
      <c r="E12" s="15"/>
      <c r="F12" s="13">
        <v>60000</v>
      </c>
      <c r="G12" s="15"/>
      <c r="H12" s="13">
        <f t="shared" si="0"/>
        <v>10000</v>
      </c>
      <c r="I12" s="15"/>
      <c r="J12" s="16">
        <f t="shared" si="1"/>
        <v>0.19999999999999996</v>
      </c>
      <c r="K12" s="16"/>
      <c r="L12" s="16" t="s">
        <v>5</v>
      </c>
    </row>
    <row r="13" spans="2:12" s="53" customFormat="1" ht="15">
      <c r="B13" s="48" t="s">
        <v>24</v>
      </c>
      <c r="C13" s="49"/>
      <c r="D13" s="50">
        <f>D12/REVENUE</f>
        <v>4.5454545454545456E-2</v>
      </c>
      <c r="E13" s="51"/>
      <c r="F13" s="50">
        <f>F12/REVENUE</f>
        <v>3.9460703715882936E-2</v>
      </c>
      <c r="G13" s="51"/>
      <c r="H13" s="49"/>
      <c r="I13" s="51"/>
      <c r="J13" s="52"/>
      <c r="K13" s="52"/>
      <c r="L13" s="52"/>
    </row>
    <row r="14" spans="2:12">
      <c r="B14" s="43" t="s">
        <v>12</v>
      </c>
      <c r="C14" s="12"/>
      <c r="D14" s="24">
        <v>75000</v>
      </c>
      <c r="E14" s="15"/>
      <c r="F14" s="24">
        <v>85000</v>
      </c>
      <c r="G14" s="15"/>
      <c r="H14" s="24">
        <f t="shared" ref="H14:H16" si="2">F14-D14</f>
        <v>10000</v>
      </c>
      <c r="I14" s="15"/>
      <c r="J14" s="25">
        <f t="shared" si="1"/>
        <v>0.1333333333333333</v>
      </c>
      <c r="K14" s="16"/>
      <c r="L14" s="16" t="s">
        <v>5</v>
      </c>
    </row>
    <row r="15" spans="2:12" s="53" customFormat="1" ht="15">
      <c r="B15" s="48" t="s">
        <v>25</v>
      </c>
      <c r="C15" s="49"/>
      <c r="D15" s="50">
        <f>D14/REVENUE</f>
        <v>6.8181818181818177E-2</v>
      </c>
      <c r="E15" s="51"/>
      <c r="F15" s="50">
        <f>F14/REVENUE</f>
        <v>5.5902663597500825E-2</v>
      </c>
      <c r="G15" s="51"/>
      <c r="H15" s="49"/>
      <c r="I15" s="51"/>
      <c r="J15" s="52"/>
      <c r="K15" s="52"/>
      <c r="L15" s="52"/>
    </row>
    <row r="16" spans="2:12" ht="17">
      <c r="B16" s="36" t="s">
        <v>14</v>
      </c>
      <c r="C16" s="17"/>
      <c r="D16" s="31">
        <f>D10+D12+D14</f>
        <v>225000</v>
      </c>
      <c r="E16" s="19"/>
      <c r="F16" s="31">
        <f>F10+F12+F14</f>
        <v>265000</v>
      </c>
      <c r="G16" s="19"/>
      <c r="H16" s="31">
        <f t="shared" si="2"/>
        <v>40000</v>
      </c>
      <c r="I16" s="19"/>
      <c r="J16" s="37">
        <f t="shared" ref="J16" si="3">F16/D16-1</f>
        <v>0.17777777777777781</v>
      </c>
      <c r="K16" s="20"/>
      <c r="L16" s="20" t="s">
        <v>5</v>
      </c>
    </row>
    <row r="17" spans="2:16" s="26" customFormat="1" ht="17">
      <c r="B17" s="36" t="s">
        <v>15</v>
      </c>
      <c r="C17" s="17"/>
      <c r="D17" s="31">
        <f>D8-D16</f>
        <v>275000</v>
      </c>
      <c r="E17" s="18"/>
      <c r="F17" s="31">
        <f>F8-F16</f>
        <v>555500</v>
      </c>
      <c r="G17" s="19"/>
      <c r="H17" s="31">
        <f t="shared" ref="H17:H21" si="4">F17-D17</f>
        <v>280500</v>
      </c>
      <c r="I17" s="19"/>
      <c r="J17" s="37">
        <f t="shared" ref="J17:J21" si="5">F17/D17-1</f>
        <v>1.02</v>
      </c>
      <c r="K17" s="20"/>
      <c r="L17" s="20" t="s">
        <v>5</v>
      </c>
      <c r="M17" s="4"/>
      <c r="N17" s="4"/>
      <c r="O17" s="4"/>
      <c r="P17" s="4"/>
    </row>
    <row r="18" spans="2:16" s="53" customFormat="1" ht="30">
      <c r="B18" s="48" t="s">
        <v>26</v>
      </c>
      <c r="C18" s="49"/>
      <c r="D18" s="50">
        <f>D17/REVENUE</f>
        <v>0.25</v>
      </c>
      <c r="E18" s="51"/>
      <c r="F18" s="50">
        <f>F17/REVENUE</f>
        <v>0.3653403485695495</v>
      </c>
      <c r="G18" s="51"/>
      <c r="H18" s="49"/>
      <c r="I18" s="51"/>
      <c r="J18" s="52"/>
      <c r="K18" s="52"/>
      <c r="L18" s="52"/>
    </row>
    <row r="19" spans="2:16">
      <c r="B19" s="11" t="s">
        <v>16</v>
      </c>
      <c r="C19" s="12"/>
      <c r="D19" s="13">
        <f>1100000*0.05</f>
        <v>55000</v>
      </c>
      <c r="E19" s="13"/>
      <c r="F19" s="13">
        <f>990000*0.05</f>
        <v>49500</v>
      </c>
      <c r="G19" s="15"/>
      <c r="H19" s="13">
        <f t="shared" si="4"/>
        <v>-5500</v>
      </c>
      <c r="I19" s="15"/>
      <c r="J19" s="16">
        <f t="shared" si="5"/>
        <v>-9.9999999999999978E-2</v>
      </c>
      <c r="K19" s="16"/>
      <c r="L19" s="16" t="s">
        <v>5</v>
      </c>
    </row>
    <row r="20" spans="2:16">
      <c r="B20" s="11" t="s">
        <v>17</v>
      </c>
      <c r="C20" s="12"/>
      <c r="D20" s="13">
        <v>5000</v>
      </c>
      <c r="E20" s="13"/>
      <c r="F20" s="13">
        <v>5000</v>
      </c>
      <c r="G20" s="15"/>
      <c r="H20" s="13">
        <f t="shared" si="4"/>
        <v>0</v>
      </c>
      <c r="I20" s="15"/>
      <c r="J20" s="16">
        <f t="shared" si="5"/>
        <v>0</v>
      </c>
      <c r="K20" s="16"/>
      <c r="L20" s="16" t="s">
        <v>5</v>
      </c>
    </row>
    <row r="21" spans="2:16">
      <c r="B21" s="43" t="s">
        <v>18</v>
      </c>
      <c r="C21" s="12"/>
      <c r="D21" s="24">
        <v>1000</v>
      </c>
      <c r="E21" s="13"/>
      <c r="F21" s="24">
        <v>1000</v>
      </c>
      <c r="G21" s="15"/>
      <c r="H21" s="24">
        <f t="shared" si="4"/>
        <v>0</v>
      </c>
      <c r="I21" s="15"/>
      <c r="J21" s="25">
        <f t="shared" si="5"/>
        <v>0</v>
      </c>
      <c r="K21" s="16"/>
      <c r="L21" s="16" t="s">
        <v>5</v>
      </c>
    </row>
    <row r="22" spans="2:16" ht="17">
      <c r="B22" s="36" t="s">
        <v>19</v>
      </c>
      <c r="C22" s="17"/>
      <c r="D22" s="24">
        <f>D17-D19-D20-D21</f>
        <v>214000</v>
      </c>
      <c r="E22" s="13"/>
      <c r="F22" s="24">
        <f>F17-F19-F20-F21</f>
        <v>500000</v>
      </c>
      <c r="G22" s="19"/>
      <c r="H22" s="24">
        <f t="shared" ref="H22" si="6">F22-D22</f>
        <v>286000</v>
      </c>
      <c r="I22" s="15"/>
      <c r="J22" s="25">
        <f t="shared" ref="J22" si="7">F22/D22-1</f>
        <v>1.3364485981308412</v>
      </c>
      <c r="K22" s="16"/>
      <c r="L22" s="16" t="s">
        <v>5</v>
      </c>
    </row>
    <row r="23" spans="2:16">
      <c r="B23" s="44" t="s">
        <v>20</v>
      </c>
      <c r="C23" s="12"/>
      <c r="D23" s="45">
        <f>D22*0.25</f>
        <v>53500</v>
      </c>
      <c r="E23" s="13"/>
      <c r="F23" s="45">
        <f>F22*0.25</f>
        <v>125000</v>
      </c>
      <c r="G23" s="15"/>
      <c r="H23" s="45">
        <f t="shared" ref="H23:H25" si="8">F23-D23</f>
        <v>71500</v>
      </c>
      <c r="I23" s="15"/>
      <c r="J23" s="46">
        <f t="shared" si="1"/>
        <v>1.3364485981308412</v>
      </c>
      <c r="K23" s="16"/>
      <c r="L23" s="16" t="s">
        <v>5</v>
      </c>
    </row>
    <row r="24" spans="2:16" s="53" customFormat="1" ht="15">
      <c r="B24" s="48" t="s">
        <v>27</v>
      </c>
      <c r="C24" s="49"/>
      <c r="D24" s="50">
        <f>D23/D22</f>
        <v>0.25</v>
      </c>
      <c r="E24" s="50"/>
      <c r="F24" s="50">
        <f t="shared" ref="F24" si="9">F23/F22</f>
        <v>0.25</v>
      </c>
      <c r="G24" s="51"/>
      <c r="H24" s="49"/>
      <c r="I24" s="49"/>
      <c r="J24" s="49"/>
      <c r="K24" s="49"/>
      <c r="L24" s="49"/>
    </row>
    <row r="25" spans="2:16" ht="17">
      <c r="B25" s="36" t="s">
        <v>21</v>
      </c>
      <c r="C25" s="17"/>
      <c r="D25" s="47">
        <f>D22-D23</f>
        <v>160500</v>
      </c>
      <c r="E25" s="18"/>
      <c r="F25" s="47">
        <f>F22-F23</f>
        <v>375000</v>
      </c>
      <c r="G25" s="19"/>
      <c r="H25" s="45">
        <f t="shared" si="8"/>
        <v>214500</v>
      </c>
      <c r="I25" s="19"/>
      <c r="J25" s="46">
        <f t="shared" si="1"/>
        <v>1.3364485981308412</v>
      </c>
      <c r="K25" s="20"/>
      <c r="L25" s="20" t="s">
        <v>5</v>
      </c>
    </row>
    <row r="26" spans="2:16">
      <c r="B26" s="21"/>
      <c r="C26" s="12"/>
      <c r="D26" s="13"/>
      <c r="E26" s="15"/>
      <c r="F26" s="13"/>
      <c r="G26" s="15"/>
      <c r="H26" s="13"/>
      <c r="I26" s="15"/>
      <c r="J26" s="16"/>
    </row>
    <row r="27" spans="2:16">
      <c r="B27" s="21" t="s">
        <v>28</v>
      </c>
      <c r="C27" s="12"/>
      <c r="D27" s="62">
        <v>100000</v>
      </c>
      <c r="E27" s="15"/>
      <c r="F27" s="62">
        <v>100000</v>
      </c>
      <c r="G27" s="15"/>
      <c r="H27" s="62">
        <f>F27-D27</f>
        <v>0</v>
      </c>
      <c r="I27" s="15"/>
      <c r="J27" s="16">
        <f t="shared" ref="J27:J28" si="10">F27/D27-1</f>
        <v>0</v>
      </c>
    </row>
    <row r="28" spans="2:16">
      <c r="B28" s="28" t="s">
        <v>29</v>
      </c>
      <c r="C28" s="12"/>
      <c r="D28" s="63">
        <f>D25/D27</f>
        <v>1.605</v>
      </c>
      <c r="E28" s="15"/>
      <c r="F28" s="63">
        <f>F25/F27</f>
        <v>3.75</v>
      </c>
      <c r="G28" s="15"/>
      <c r="H28" s="22"/>
      <c r="I28" s="15"/>
      <c r="J28" s="16">
        <f t="shared" si="10"/>
        <v>1.3364485981308412</v>
      </c>
    </row>
    <row r="29" spans="2:16">
      <c r="B29" s="29"/>
      <c r="C29" s="12"/>
      <c r="D29" s="13"/>
      <c r="E29" s="15"/>
      <c r="F29" s="13"/>
      <c r="G29" s="15"/>
      <c r="H29" s="13"/>
      <c r="I29" s="15"/>
      <c r="J29" s="16"/>
    </row>
    <row r="30" spans="2:16">
      <c r="B30" s="27"/>
      <c r="C30" s="12"/>
      <c r="D30" s="13"/>
      <c r="E30" s="15"/>
      <c r="F30" s="13"/>
      <c r="G30" s="15"/>
      <c r="H30" s="13"/>
      <c r="I30" s="15"/>
      <c r="J30" s="16"/>
    </row>
    <row r="31" spans="2:16">
      <c r="B31" s="21"/>
      <c r="C31" s="12"/>
      <c r="D31" s="13"/>
      <c r="E31" s="15"/>
      <c r="F31" s="13"/>
      <c r="G31" s="15"/>
      <c r="H31" s="13"/>
      <c r="I31" s="15"/>
      <c r="J31" s="16"/>
    </row>
    <row r="32" spans="2:16">
      <c r="B32" s="21"/>
      <c r="C32" s="12"/>
      <c r="D32" s="13"/>
      <c r="E32" s="15"/>
      <c r="F32" s="13"/>
      <c r="G32" s="15"/>
      <c r="H32" s="13"/>
      <c r="I32" s="15"/>
      <c r="J32" s="16"/>
    </row>
    <row r="33" spans="2:16">
      <c r="B33" s="21"/>
      <c r="C33" s="12"/>
      <c r="D33" s="13"/>
      <c r="E33" s="15"/>
      <c r="F33" s="13"/>
      <c r="G33" s="15"/>
      <c r="H33" s="13"/>
      <c r="I33" s="15"/>
      <c r="J33" s="16"/>
    </row>
    <row r="34" spans="2:16" s="26" customFormat="1"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4"/>
      <c r="N34" s="4"/>
      <c r="O34" s="4"/>
      <c r="P34" s="4"/>
    </row>
    <row r="35" spans="2:16">
      <c r="B35" s="21"/>
      <c r="C35" s="12"/>
      <c r="D35" s="13"/>
      <c r="E35" s="15"/>
      <c r="F35" s="13"/>
      <c r="G35" s="15"/>
      <c r="H35" s="13"/>
      <c r="I35" s="15"/>
      <c r="J35" s="16"/>
    </row>
    <row r="36" spans="2:16">
      <c r="B36" s="21"/>
      <c r="C36" s="12"/>
      <c r="D36" s="13"/>
      <c r="E36" s="15"/>
      <c r="F36" s="13"/>
      <c r="G36" s="15"/>
      <c r="H36" s="13"/>
      <c r="I36" s="15"/>
      <c r="J36" s="16"/>
    </row>
    <row r="37" spans="2:16" ht="61.5" customHeight="1">
      <c r="B37" s="41"/>
      <c r="C37" s="60"/>
      <c r="D37" s="42"/>
      <c r="E37" s="54"/>
      <c r="F37" s="42"/>
      <c r="G37" s="15"/>
      <c r="H37" s="3"/>
      <c r="I37" s="15"/>
      <c r="J37" s="3"/>
      <c r="O37" s="5"/>
      <c r="P37" s="5"/>
    </row>
    <row r="38" spans="2:16">
      <c r="B38" s="1"/>
      <c r="C38" s="38"/>
      <c r="D38" s="2"/>
      <c r="E38" s="15"/>
      <c r="F38" s="2"/>
      <c r="G38" s="15"/>
      <c r="H38" s="2"/>
      <c r="I38" s="15"/>
      <c r="J38" s="2"/>
    </row>
  </sheetData>
  <mergeCells count="1">
    <mergeCell ref="B2:F2"/>
  </mergeCells>
  <pageMargins left="0.7" right="0.7" top="0.75" bottom="0.75" header="0.3" footer="0.3"/>
  <pageSetup scale="63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8"/>
  <sheetViews>
    <sheetView showGridLines="0" zoomScale="139" zoomScaleNormal="139" zoomScalePageLayoutView="139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3" sqref="A3"/>
    </sheetView>
  </sheetViews>
  <sheetFormatPr baseColWidth="10" defaultColWidth="9.1640625" defaultRowHeight="16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6" width="9.1640625" style="4"/>
    <col min="17" max="16384" width="9.1640625" style="5"/>
  </cols>
  <sheetData>
    <row r="1" spans="2:12">
      <c r="B1" s="1"/>
      <c r="C1" s="15"/>
      <c r="D1" s="2"/>
      <c r="E1" s="15"/>
      <c r="F1" s="2"/>
      <c r="G1" s="15"/>
      <c r="H1" s="2"/>
      <c r="I1" s="15"/>
      <c r="J1" s="2"/>
    </row>
    <row r="2" spans="2:12">
      <c r="B2" s="64" t="s">
        <v>6</v>
      </c>
      <c r="C2" s="64"/>
      <c r="D2" s="64"/>
      <c r="E2" s="64"/>
      <c r="F2" s="64"/>
      <c r="G2" s="15"/>
      <c r="H2" s="2"/>
      <c r="I2" s="15"/>
      <c r="J2" s="2"/>
    </row>
    <row r="3" spans="2:12" ht="34">
      <c r="B3" s="6"/>
      <c r="C3" s="59"/>
      <c r="D3" s="7" t="s">
        <v>0</v>
      </c>
      <c r="E3" s="33"/>
      <c r="F3" s="7" t="s">
        <v>1</v>
      </c>
      <c r="G3" s="33"/>
      <c r="H3" s="7" t="s">
        <v>2</v>
      </c>
      <c r="I3" s="19"/>
      <c r="J3" s="7" t="s">
        <v>3</v>
      </c>
      <c r="K3" s="56"/>
      <c r="L3" s="57" t="s">
        <v>4</v>
      </c>
    </row>
    <row r="4" spans="2:12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2">
      <c r="B5" s="30" t="s">
        <v>7</v>
      </c>
      <c r="C5" s="34"/>
      <c r="D5" s="31">
        <v>1100000</v>
      </c>
      <c r="E5" s="19"/>
      <c r="F5" s="31">
        <v>1520500</v>
      </c>
      <c r="G5" s="19"/>
      <c r="H5" s="31">
        <f>F5-D5</f>
        <v>420500</v>
      </c>
      <c r="I5" s="19"/>
      <c r="J5" s="32">
        <f>F5/D5-1</f>
        <v>0.38227272727272732</v>
      </c>
      <c r="K5" s="35"/>
      <c r="L5" s="35" t="s">
        <v>5</v>
      </c>
    </row>
    <row r="6" spans="2:12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</row>
    <row r="7" spans="2:12">
      <c r="B7" s="43" t="s">
        <v>8</v>
      </c>
      <c r="C7" s="12"/>
      <c r="D7" s="24">
        <v>600000</v>
      </c>
      <c r="E7" s="15"/>
      <c r="F7" s="24">
        <v>700000</v>
      </c>
      <c r="G7" s="15"/>
      <c r="H7" s="24">
        <f t="shared" ref="H7:H12" si="0">F7-D7</f>
        <v>100000</v>
      </c>
      <c r="I7" s="15"/>
      <c r="J7" s="25">
        <f t="shared" ref="J7:J25" si="1">F7/D7-1</f>
        <v>0.16666666666666674</v>
      </c>
      <c r="K7" s="16"/>
      <c r="L7" s="16" t="s">
        <v>5</v>
      </c>
    </row>
    <row r="8" spans="2:12" ht="17">
      <c r="B8" s="36" t="s">
        <v>13</v>
      </c>
      <c r="C8" s="17"/>
      <c r="D8" s="31">
        <f>D5-D7</f>
        <v>500000</v>
      </c>
      <c r="E8" s="19"/>
      <c r="F8" s="31">
        <f>F5-F7</f>
        <v>820500</v>
      </c>
      <c r="G8" s="19"/>
      <c r="H8" s="31">
        <f t="shared" si="0"/>
        <v>320500</v>
      </c>
      <c r="I8" s="19"/>
      <c r="J8" s="37">
        <f t="shared" si="1"/>
        <v>0.64100000000000001</v>
      </c>
      <c r="K8" s="20"/>
      <c r="L8" s="20" t="s">
        <v>5</v>
      </c>
    </row>
    <row r="9" spans="2:12" s="53" customFormat="1" ht="30" hidden="1">
      <c r="B9" s="48" t="s">
        <v>22</v>
      </c>
      <c r="C9" s="49"/>
      <c r="D9" s="50">
        <f>D8/REVENUE</f>
        <v>0.45454545454545453</v>
      </c>
      <c r="E9" s="51"/>
      <c r="F9" s="50">
        <f>F8/REVENUE</f>
        <v>0.53962512331469914</v>
      </c>
      <c r="G9" s="51"/>
      <c r="H9" s="49"/>
      <c r="I9" s="51"/>
      <c r="J9" s="52"/>
      <c r="K9" s="52"/>
      <c r="L9" s="52"/>
    </row>
    <row r="10" spans="2:12">
      <c r="B10" s="11" t="s">
        <v>10</v>
      </c>
      <c r="C10" s="12"/>
      <c r="D10" s="13">
        <v>100000</v>
      </c>
      <c r="E10" s="15"/>
      <c r="F10" s="13">
        <v>120000</v>
      </c>
      <c r="G10" s="15"/>
      <c r="H10" s="13">
        <f t="shared" si="0"/>
        <v>20000</v>
      </c>
      <c r="I10" s="15"/>
      <c r="J10" s="16">
        <f t="shared" si="1"/>
        <v>0.19999999999999996</v>
      </c>
      <c r="K10" s="16"/>
      <c r="L10" s="16" t="s">
        <v>5</v>
      </c>
    </row>
    <row r="11" spans="2:12" s="53" customFormat="1" ht="15" hidden="1">
      <c r="B11" s="48" t="s">
        <v>23</v>
      </c>
      <c r="C11" s="49"/>
      <c r="D11" s="50">
        <f>D10/REVENUE</f>
        <v>9.0909090909090912E-2</v>
      </c>
      <c r="E11" s="51"/>
      <c r="F11" s="50">
        <f>F10/REVENUE</f>
        <v>7.8921407431765872E-2</v>
      </c>
      <c r="G11" s="51"/>
      <c r="H11" s="49"/>
      <c r="I11" s="51"/>
      <c r="J11" s="52"/>
      <c r="K11" s="52"/>
      <c r="L11" s="52"/>
    </row>
    <row r="12" spans="2:12">
      <c r="B12" s="11" t="s">
        <v>11</v>
      </c>
      <c r="C12" s="12"/>
      <c r="D12" s="13">
        <v>50000</v>
      </c>
      <c r="E12" s="15"/>
      <c r="F12" s="13">
        <v>60000</v>
      </c>
      <c r="G12" s="15"/>
      <c r="H12" s="13">
        <f t="shared" si="0"/>
        <v>10000</v>
      </c>
      <c r="I12" s="15"/>
      <c r="J12" s="16">
        <f t="shared" si="1"/>
        <v>0.19999999999999996</v>
      </c>
      <c r="K12" s="16"/>
      <c r="L12" s="16" t="s">
        <v>5</v>
      </c>
    </row>
    <row r="13" spans="2:12" s="53" customFormat="1" ht="15" hidden="1">
      <c r="B13" s="48" t="s">
        <v>24</v>
      </c>
      <c r="C13" s="49"/>
      <c r="D13" s="50">
        <f>D12/REVENUE</f>
        <v>4.5454545454545456E-2</v>
      </c>
      <c r="E13" s="51"/>
      <c r="F13" s="50">
        <f>F12/REVENUE</f>
        <v>3.9460703715882936E-2</v>
      </c>
      <c r="G13" s="51"/>
      <c r="H13" s="49"/>
      <c r="I13" s="51"/>
      <c r="J13" s="52"/>
      <c r="K13" s="52"/>
      <c r="L13" s="52"/>
    </row>
    <row r="14" spans="2:12">
      <c r="B14" s="43" t="s">
        <v>12</v>
      </c>
      <c r="C14" s="12"/>
      <c r="D14" s="24">
        <v>75000</v>
      </c>
      <c r="E14" s="15"/>
      <c r="F14" s="24">
        <v>85000</v>
      </c>
      <c r="G14" s="15"/>
      <c r="H14" s="24">
        <f t="shared" ref="H14:H25" si="2">F14-D14</f>
        <v>10000</v>
      </c>
      <c r="I14" s="15"/>
      <c r="J14" s="25">
        <f t="shared" si="1"/>
        <v>0.1333333333333333</v>
      </c>
      <c r="K14" s="16"/>
      <c r="L14" s="16" t="s">
        <v>5</v>
      </c>
    </row>
    <row r="15" spans="2:12" s="53" customFormat="1" ht="15" hidden="1">
      <c r="B15" s="48" t="s">
        <v>25</v>
      </c>
      <c r="C15" s="49"/>
      <c r="D15" s="50">
        <f>D14/REVENUE</f>
        <v>6.8181818181818177E-2</v>
      </c>
      <c r="E15" s="51"/>
      <c r="F15" s="50">
        <f>F14/REVENUE</f>
        <v>5.5902663597500825E-2</v>
      </c>
      <c r="G15" s="51"/>
      <c r="H15" s="49"/>
      <c r="I15" s="51"/>
      <c r="J15" s="52"/>
      <c r="K15" s="52"/>
      <c r="L15" s="52"/>
    </row>
    <row r="16" spans="2:12" ht="17">
      <c r="B16" s="36" t="s">
        <v>14</v>
      </c>
      <c r="C16" s="17"/>
      <c r="D16" s="31">
        <f>D10+D12+D14</f>
        <v>225000</v>
      </c>
      <c r="E16" s="19"/>
      <c r="F16" s="31">
        <f>F10+F12+F14</f>
        <v>265000</v>
      </c>
      <c r="G16" s="19"/>
      <c r="H16" s="31">
        <f t="shared" si="2"/>
        <v>40000</v>
      </c>
      <c r="I16" s="19"/>
      <c r="J16" s="37">
        <f t="shared" ref="J16:J22" si="3">F16/D16-1</f>
        <v>0.17777777777777781</v>
      </c>
      <c r="K16" s="20"/>
      <c r="L16" s="20" t="s">
        <v>5</v>
      </c>
    </row>
    <row r="17" spans="2:16" s="26" customFormat="1" ht="17">
      <c r="B17" s="36" t="s">
        <v>15</v>
      </c>
      <c r="C17" s="17"/>
      <c r="D17" s="31">
        <f>D8-D16</f>
        <v>275000</v>
      </c>
      <c r="E17" s="18"/>
      <c r="F17" s="31">
        <f>F8-F16</f>
        <v>555500</v>
      </c>
      <c r="G17" s="19"/>
      <c r="H17" s="31">
        <f t="shared" si="2"/>
        <v>280500</v>
      </c>
      <c r="I17" s="19"/>
      <c r="J17" s="37">
        <f t="shared" si="3"/>
        <v>1.02</v>
      </c>
      <c r="K17" s="20"/>
      <c r="L17" s="20" t="s">
        <v>5</v>
      </c>
      <c r="M17" s="4"/>
      <c r="N17" s="4"/>
      <c r="O17" s="4"/>
      <c r="P17" s="4"/>
    </row>
    <row r="18" spans="2:16" s="53" customFormat="1" ht="30" hidden="1">
      <c r="B18" s="48" t="s">
        <v>26</v>
      </c>
      <c r="C18" s="49"/>
      <c r="D18" s="50">
        <f>D17/REVENUE</f>
        <v>0.25</v>
      </c>
      <c r="E18" s="51"/>
      <c r="F18" s="50">
        <f>F17/REVENUE</f>
        <v>0.3653403485695495</v>
      </c>
      <c r="G18" s="51"/>
      <c r="H18" s="49"/>
      <c r="I18" s="51"/>
      <c r="J18" s="52"/>
      <c r="K18" s="52"/>
      <c r="L18" s="52"/>
    </row>
    <row r="19" spans="2:16">
      <c r="B19" s="11" t="s">
        <v>16</v>
      </c>
      <c r="C19" s="12"/>
      <c r="D19" s="13">
        <f>1100000*0.05</f>
        <v>55000</v>
      </c>
      <c r="E19" s="13"/>
      <c r="F19" s="13">
        <f>990000*0.05</f>
        <v>49500</v>
      </c>
      <c r="G19" s="15"/>
      <c r="H19" s="13">
        <f t="shared" si="2"/>
        <v>-5500</v>
      </c>
      <c r="I19" s="15"/>
      <c r="J19" s="16">
        <f t="shared" si="3"/>
        <v>-9.9999999999999978E-2</v>
      </c>
      <c r="K19" s="16"/>
      <c r="L19" s="16" t="s">
        <v>5</v>
      </c>
    </row>
    <row r="20" spans="2:16">
      <c r="B20" s="11" t="s">
        <v>17</v>
      </c>
      <c r="C20" s="12"/>
      <c r="D20" s="13">
        <v>5000</v>
      </c>
      <c r="E20" s="13"/>
      <c r="F20" s="13">
        <v>5000</v>
      </c>
      <c r="G20" s="15"/>
      <c r="H20" s="13">
        <f t="shared" si="2"/>
        <v>0</v>
      </c>
      <c r="I20" s="15"/>
      <c r="J20" s="16">
        <f t="shared" si="3"/>
        <v>0</v>
      </c>
      <c r="K20" s="16"/>
      <c r="L20" s="16" t="s">
        <v>5</v>
      </c>
    </row>
    <row r="21" spans="2:16">
      <c r="B21" s="43" t="s">
        <v>18</v>
      </c>
      <c r="C21" s="12"/>
      <c r="D21" s="24">
        <v>1000</v>
      </c>
      <c r="E21" s="13"/>
      <c r="F21" s="24">
        <v>1000</v>
      </c>
      <c r="G21" s="15"/>
      <c r="H21" s="24">
        <f t="shared" si="2"/>
        <v>0</v>
      </c>
      <c r="I21" s="15"/>
      <c r="J21" s="25">
        <f t="shared" si="3"/>
        <v>0</v>
      </c>
      <c r="K21" s="16"/>
      <c r="L21" s="16" t="s">
        <v>5</v>
      </c>
    </row>
    <row r="22" spans="2:16" ht="17">
      <c r="B22" s="36" t="s">
        <v>19</v>
      </c>
      <c r="C22" s="17"/>
      <c r="D22" s="24">
        <f>D17-D19-D20-D21</f>
        <v>214000</v>
      </c>
      <c r="E22" s="13"/>
      <c r="F22" s="24">
        <f>F17-F19-F20-F21</f>
        <v>500000</v>
      </c>
      <c r="G22" s="19"/>
      <c r="H22" s="24">
        <f t="shared" si="2"/>
        <v>286000</v>
      </c>
      <c r="I22" s="15"/>
      <c r="J22" s="25">
        <f t="shared" si="3"/>
        <v>1.3364485981308412</v>
      </c>
      <c r="K22" s="16"/>
      <c r="L22" s="16" t="s">
        <v>5</v>
      </c>
    </row>
    <row r="23" spans="2:16">
      <c r="B23" s="44" t="s">
        <v>20</v>
      </c>
      <c r="C23" s="12"/>
      <c r="D23" s="45">
        <f>D22*0.25</f>
        <v>53500</v>
      </c>
      <c r="E23" s="13"/>
      <c r="F23" s="45">
        <f>F22*0.25</f>
        <v>125000</v>
      </c>
      <c r="G23" s="15"/>
      <c r="H23" s="45">
        <f t="shared" si="2"/>
        <v>71500</v>
      </c>
      <c r="I23" s="15"/>
      <c r="J23" s="46">
        <f t="shared" si="1"/>
        <v>1.3364485981308412</v>
      </c>
      <c r="K23" s="16"/>
      <c r="L23" s="16" t="s">
        <v>5</v>
      </c>
    </row>
    <row r="24" spans="2:16" s="53" customFormat="1" ht="15" hidden="1">
      <c r="B24" s="48" t="s">
        <v>27</v>
      </c>
      <c r="C24" s="49"/>
      <c r="D24" s="50">
        <f>D23/D22</f>
        <v>0.25</v>
      </c>
      <c r="E24" s="50"/>
      <c r="F24" s="50">
        <f t="shared" ref="F24" si="4">F23/F22</f>
        <v>0.25</v>
      </c>
      <c r="G24" s="51"/>
      <c r="H24" s="49"/>
      <c r="I24" s="49"/>
      <c r="J24" s="49"/>
      <c r="K24" s="49"/>
      <c r="L24" s="49"/>
    </row>
    <row r="25" spans="2:16" ht="17">
      <c r="B25" s="36" t="s">
        <v>21</v>
      </c>
      <c r="C25" s="17"/>
      <c r="D25" s="47">
        <f>D22-D23</f>
        <v>160500</v>
      </c>
      <c r="E25" s="18"/>
      <c r="F25" s="47">
        <f>F22-F23</f>
        <v>375000</v>
      </c>
      <c r="G25" s="19"/>
      <c r="H25" s="45">
        <f t="shared" si="2"/>
        <v>214500</v>
      </c>
      <c r="I25" s="19"/>
      <c r="J25" s="46">
        <f t="shared" si="1"/>
        <v>1.3364485981308412</v>
      </c>
      <c r="K25" s="20"/>
      <c r="L25" s="20" t="s">
        <v>5</v>
      </c>
    </row>
    <row r="26" spans="2:16">
      <c r="B26" s="21"/>
      <c r="C26" s="12"/>
      <c r="D26" s="13"/>
      <c r="E26" s="15"/>
      <c r="F26" s="13"/>
      <c r="G26" s="15"/>
      <c r="H26" s="13"/>
      <c r="I26" s="15"/>
      <c r="J26" s="16"/>
    </row>
    <row r="27" spans="2:16">
      <c r="B27" s="21"/>
      <c r="C27" s="12"/>
      <c r="D27" s="13"/>
      <c r="E27" s="15"/>
      <c r="F27" s="13"/>
      <c r="G27" s="15"/>
      <c r="H27" s="13"/>
      <c r="I27" s="15"/>
      <c r="J27" s="16"/>
    </row>
    <row r="28" spans="2:16">
      <c r="B28" s="28"/>
      <c r="C28" s="12"/>
      <c r="D28" s="22"/>
      <c r="E28" s="15"/>
      <c r="F28" s="22"/>
      <c r="G28" s="15"/>
      <c r="H28" s="22"/>
      <c r="I28" s="15"/>
      <c r="J28" s="23"/>
    </row>
    <row r="29" spans="2:16">
      <c r="B29" s="29"/>
      <c r="C29" s="12"/>
      <c r="D29" s="13"/>
      <c r="E29" s="15"/>
      <c r="F29" s="13"/>
      <c r="G29" s="15"/>
      <c r="H29" s="13"/>
      <c r="I29" s="15"/>
      <c r="J29" s="16"/>
    </row>
    <row r="30" spans="2:16">
      <c r="B30" s="27"/>
      <c r="C30" s="12"/>
      <c r="D30" s="13"/>
      <c r="E30" s="15"/>
      <c r="F30" s="13"/>
      <c r="G30" s="15"/>
      <c r="H30" s="13"/>
      <c r="I30" s="15"/>
      <c r="J30" s="16"/>
    </row>
    <row r="31" spans="2:16">
      <c r="B31" s="21"/>
      <c r="C31" s="12"/>
      <c r="D31" s="13"/>
      <c r="E31" s="15"/>
      <c r="F31" s="13"/>
      <c r="G31" s="15"/>
      <c r="H31" s="13"/>
      <c r="I31" s="15"/>
      <c r="J31" s="16"/>
    </row>
    <row r="32" spans="2:16">
      <c r="B32" s="21"/>
      <c r="C32" s="12"/>
      <c r="D32" s="13"/>
      <c r="E32" s="15"/>
      <c r="F32" s="13"/>
      <c r="G32" s="15"/>
      <c r="H32" s="13"/>
      <c r="I32" s="15"/>
      <c r="J32" s="16"/>
    </row>
    <row r="33" spans="2:16">
      <c r="B33" s="21"/>
      <c r="C33" s="12"/>
      <c r="D33" s="13"/>
      <c r="E33" s="15"/>
      <c r="F33" s="13"/>
      <c r="G33" s="15"/>
      <c r="H33" s="13"/>
      <c r="I33" s="15"/>
      <c r="J33" s="16"/>
    </row>
    <row r="34" spans="2:16" s="26" customFormat="1"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4"/>
      <c r="N34" s="4"/>
      <c r="O34" s="4"/>
      <c r="P34" s="4"/>
    </row>
    <row r="35" spans="2:16">
      <c r="B35" s="21"/>
      <c r="C35" s="12"/>
      <c r="D35" s="13"/>
      <c r="E35" s="15"/>
      <c r="F35" s="13"/>
      <c r="G35" s="15"/>
      <c r="H35" s="13"/>
      <c r="I35" s="15"/>
      <c r="J35" s="16"/>
    </row>
    <row r="36" spans="2:16">
      <c r="B36" s="21"/>
      <c r="C36" s="12"/>
      <c r="D36" s="13"/>
      <c r="E36" s="15"/>
      <c r="F36" s="13"/>
      <c r="G36" s="15"/>
      <c r="H36" s="13"/>
      <c r="I36" s="15"/>
      <c r="J36" s="16"/>
    </row>
    <row r="37" spans="2:16" ht="61.5" customHeight="1">
      <c r="B37" s="41"/>
      <c r="C37" s="60"/>
      <c r="D37" s="42"/>
      <c r="E37" s="54"/>
      <c r="F37" s="42"/>
      <c r="G37" s="15"/>
      <c r="H37" s="3"/>
      <c r="I37" s="15"/>
      <c r="J37" s="3"/>
      <c r="O37" s="5"/>
      <c r="P37" s="5"/>
    </row>
    <row r="38" spans="2:16">
      <c r="B38" s="1"/>
      <c r="C38" s="38"/>
      <c r="D38" s="2"/>
      <c r="E38" s="15"/>
      <c r="F38" s="2"/>
      <c r="G38" s="15"/>
      <c r="H38" s="2"/>
      <c r="I38" s="15"/>
      <c r="J38" s="2"/>
    </row>
  </sheetData>
  <mergeCells count="1">
    <mergeCell ref="B2:F2"/>
  </mergeCells>
  <pageMargins left="0.7" right="0.7" top="0.75" bottom="0.75" header="0.3" footer="0.3"/>
  <pageSetup scale="63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Income Statement</vt:lpstr>
      <vt:lpstr>Income Statement (Data Shown)</vt:lpstr>
      <vt:lpstr>Income Statement (Data Show (2)</vt:lpstr>
      <vt:lpstr>'Income Statement'!Print_Area</vt:lpstr>
      <vt:lpstr>'Income Statement (Data Show (2)'!Print_Area</vt:lpstr>
      <vt:lpstr>'Income Statement (Data Shown)'!Print_Area</vt:lpstr>
      <vt:lpstr>'Income Statement'!REVENUE</vt:lpstr>
      <vt:lpstr>'Income Statement (Data Show (2)'!REVENUE</vt:lpstr>
      <vt:lpstr>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倪 焱石</cp:lastModifiedBy>
  <dcterms:created xsi:type="dcterms:W3CDTF">2016-05-23T16:28:42Z</dcterms:created>
  <dcterms:modified xsi:type="dcterms:W3CDTF">2020-04-16T06:42:07Z</dcterms:modified>
  <cp:category/>
</cp:coreProperties>
</file>