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Administrator\Desktop\F &amp; A\Huza Network\Compta\"/>
    </mc:Choice>
  </mc:AlternateContent>
  <xr:revisionPtr revIDLastSave="0" documentId="13_ncr:1_{312CD1ED-62A1-4C58-A887-1C5C6E6E2AE6}" xr6:coauthVersionLast="47" xr6:coauthVersionMax="47" xr10:uidLastSave="{00000000-0000-0000-0000-000000000000}"/>
  <bookViews>
    <workbookView xWindow="-120" yWindow="-120" windowWidth="20730" windowHeight="11160" activeTab="1" xr2:uid="{00000000-000D-0000-FFFF-FFFF00000000}"/>
  </bookViews>
  <sheets>
    <sheet name="Actual Budget " sheetId="2" r:id="rId1"/>
    <sheet name="Budget Amendment " sheetId="4"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8" i="4" l="1"/>
  <c r="H17" i="4"/>
  <c r="H19" i="4"/>
  <c r="H16" i="4" l="1"/>
  <c r="H13" i="4"/>
  <c r="H10" i="4"/>
  <c r="H15" i="4"/>
  <c r="D12" i="4" l="1"/>
  <c r="E10" i="4"/>
  <c r="C18" i="4"/>
  <c r="C20" i="4" s="1"/>
  <c r="B18" i="4"/>
  <c r="B20" i="4" s="1"/>
  <c r="E17" i="4"/>
  <c r="D17" i="4"/>
  <c r="E16" i="4"/>
  <c r="D16" i="4"/>
  <c r="E15" i="4"/>
  <c r="D15" i="4"/>
  <c r="D14" i="4"/>
  <c r="E13" i="4"/>
  <c r="D13" i="4"/>
  <c r="D11" i="4"/>
  <c r="D10" i="4"/>
  <c r="D9" i="4"/>
  <c r="E8" i="4"/>
  <c r="D8" i="4"/>
  <c r="C19" i="2"/>
  <c r="B19" i="2"/>
  <c r="D9" i="2"/>
  <c r="D10" i="2"/>
  <c r="D11" i="2"/>
  <c r="D12" i="2"/>
  <c r="D13" i="2"/>
  <c r="D14" i="2"/>
  <c r="D15" i="2"/>
  <c r="D16" i="2"/>
  <c r="D17" i="2"/>
  <c r="D8" i="2"/>
  <c r="C18" i="2"/>
  <c r="B18" i="2"/>
  <c r="F13" i="4" l="1"/>
  <c r="D18" i="4"/>
  <c r="F15" i="4"/>
  <c r="F17" i="4"/>
  <c r="F16" i="4"/>
  <c r="E18" i="4"/>
  <c r="F10" i="4"/>
  <c r="F8" i="4"/>
  <c r="D18" i="2"/>
  <c r="D19" i="2" s="1"/>
  <c r="D20" i="4" l="1"/>
  <c r="E19" i="4"/>
  <c r="F18" i="4"/>
  <c r="F19"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tc={3FA2934C-B491-4D36-932F-BCF73E796327}</author>
    <author>tc={3C6DD0A4-89C0-454D-86CF-DF96BED356B4}</author>
  </authors>
  <commentList>
    <comment ref="E8" authorId="0" shapeId="0" xr:uid="{3FA2934C-B491-4D36-932F-BCF73E796327}">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2 cohorts: 
Cohort 1 : 100,000 X 11 =1,100,000
Cohort 2: 100,000/12= 1,200,000 </t>
        </r>
      </text>
    </comment>
    <comment ref="E16" authorId="1" shapeId="0" xr:uid="{3C6DD0A4-89C0-454D-86CF-DF96BED356B4}">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50,000 RWF/per month for transportation &amp;Communication </t>
        </r>
      </text>
    </comment>
  </commentList>
</comments>
</file>

<file path=xl/sharedStrings.xml><?xml version="1.0" encoding="utf-8"?>
<sst xmlns="http://schemas.openxmlformats.org/spreadsheetml/2006/main" count="72" uniqueCount="53">
  <si>
    <t>Description</t>
  </si>
  <si>
    <t>GRAND TOTAL</t>
  </si>
  <si>
    <t>Sub-Total</t>
  </si>
  <si>
    <t xml:space="preserve">Huza Network </t>
  </si>
  <si>
    <t xml:space="preserve">Training Hall </t>
  </si>
  <si>
    <t xml:space="preserve">Training materials </t>
  </si>
  <si>
    <t xml:space="preserve">Training Facilitators </t>
  </si>
  <si>
    <t xml:space="preserve">Trainees Stipend </t>
  </si>
  <si>
    <t>Currency: FRW</t>
  </si>
  <si>
    <t>BUDGET 2024-2025</t>
  </si>
  <si>
    <t xml:space="preserve">AUD </t>
  </si>
  <si>
    <t xml:space="preserve">USD </t>
  </si>
  <si>
    <t>FRW</t>
  </si>
  <si>
    <t>Staff salaries</t>
  </si>
  <si>
    <t xml:space="preserve">Facilitators for 16 trainees for two cohorts </t>
  </si>
  <si>
    <t xml:space="preserve">Description </t>
  </si>
  <si>
    <t>Training hall rent for 2 cohorts</t>
  </si>
  <si>
    <t xml:space="preserve">Salaries for 3 staff for 12 months </t>
  </si>
  <si>
    <t xml:space="preserve">website </t>
  </si>
  <si>
    <t xml:space="preserve">website host, and updates for two cohorts </t>
  </si>
  <si>
    <t xml:space="preserve">Training materials for 2 cohorts </t>
  </si>
  <si>
    <t xml:space="preserve">Monitoring and Evaluation </t>
  </si>
  <si>
    <t xml:space="preserve">Monitoring and Evaluation fee for two cohorts </t>
  </si>
  <si>
    <t xml:space="preserve">Branding and Marketing </t>
  </si>
  <si>
    <t xml:space="preserve">Branding and marketing Expenses for two cohorts </t>
  </si>
  <si>
    <t xml:space="preserve">Stipend for trainees for two cohorts </t>
  </si>
  <si>
    <t xml:space="preserve">Communication and Transportation </t>
  </si>
  <si>
    <t xml:space="preserve">Mentorship and Personal branding </t>
  </si>
  <si>
    <t xml:space="preserve"> Item</t>
  </si>
  <si>
    <t xml:space="preserve">Oanda Cureency Converter : </t>
  </si>
  <si>
    <t>1AUD =0,6 USD</t>
  </si>
  <si>
    <t xml:space="preserve">1 USD = RWF 1276 </t>
  </si>
  <si>
    <t xml:space="preserve">Difference/Balance </t>
  </si>
  <si>
    <t xml:space="preserve">Administrative Cost </t>
  </si>
  <si>
    <t xml:space="preserve">Project Administrative fees </t>
  </si>
  <si>
    <t>Explanations</t>
  </si>
  <si>
    <t xml:space="preserve">3. Communication &amp; Transportation: We request that this budget line be increased to RWF 50,000  per month for 12 months for 2 main reasons: </t>
  </si>
  <si>
    <t>Some budget lines have more funds than necessary, and we are requesting a budget amendment to reallocate these funds to budget lines that are essential for implementing this project.</t>
  </si>
  <si>
    <t>*Monitoring &amp; Evaluation : We suggest allocating USD 500 to this budget line and using the remaining funds (USD 3439) for project activities such as:</t>
  </si>
  <si>
    <t>2. Trainees Stipend : We are requesting an increase of RWF 4,135,576 for this budget line. During the project design phase, we had initially planned to allocate RWF 50,000 per trainee per month for lunch and transport. However, considering the inflation, we now believe that a minimum amount of RWF 100,000 per month is necessary to adequately cover these costs.</t>
  </si>
  <si>
    <t>* Transport : Most law firms require an in-person meeting with the Project Manager before signing the collaboration agreement. This means that Huza is responsible for covering the transportation cost within Kigali.</t>
  </si>
  <si>
    <t>* Communication: We are required to make calls to initiate meetings and follow up with law firms that offer internship placements.</t>
  </si>
  <si>
    <t>5. Mentorship Program :We kindly request an increase of RWF 273,000 to this budget line. This additional funding will ensure that personal branding and monitoring sessions are adequately covered for both cohorts.</t>
  </si>
  <si>
    <t xml:space="preserve">Estimates </t>
  </si>
  <si>
    <t>BUDGET 2024 - 2025</t>
  </si>
  <si>
    <t>Huza Network CBC</t>
  </si>
  <si>
    <t>Actual expenses</t>
  </si>
  <si>
    <t>* Project Administration fees : The grant will only cover the consultancy fee (taxes inclusive) of the Project Manager, which is USD 300 per month, for a duration of 15 months from January 2024 - March 2025)</t>
  </si>
  <si>
    <t>1. Training Facilitators: We plan to allocate RWF 689,688 to this budget line for the purpose of training 23 lawyers in two cohorts.</t>
  </si>
  <si>
    <t>Balance</t>
  </si>
  <si>
    <t>Sub - Total</t>
  </si>
  <si>
    <t>USD 1,000 converted at 10/07's NBR average exchange rate: 1,313.40</t>
  </si>
  <si>
    <t>Including the bank charges of USD 173.43 converted at the transaction date's NBR average exchange rate (Rwf 223,229)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</si>
</sst>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23" x14ac:knownFonts="1">
    <font>
      <sz val="11"/>
      <color theme="1"/>
      <name val="Calibri"/>
      <family val="2"/>
      <scheme val="minor"/>
    </font>
    <font>
      <sz val="11"/>
      <color theme="1"/>
      <name val="Calibri"/>
      <family val="2"/>
      <scheme val="minor"/>
    </font>
    <font>
      <sz val="12"/>
      <color rgb="FF000000"/>
      <name val="Calibri"/>
      <family val="2"/>
      <scheme val="minor"/>
    </font>
    <font>
      <sz val="12"/>
      <color rgb="FF000000"/>
      <name val="Bookman Old Style"/>
      <family val="1"/>
    </font>
    <font>
      <sz val="11"/>
      <name val="Bookman Old Style"/>
      <family val="1"/>
    </font>
    <font>
      <sz val="11"/>
      <color theme="1"/>
      <name val="Bookman Old Style"/>
      <family val="1"/>
    </font>
    <font>
      <b/>
      <sz val="12"/>
      <color theme="1"/>
      <name val="Bookman Old Style"/>
      <family val="1"/>
    </font>
    <font>
      <b/>
      <sz val="11"/>
      <name val="Bookman Old Style"/>
      <family val="1"/>
    </font>
    <font>
      <b/>
      <sz val="11"/>
      <color theme="1"/>
      <name val="Bookman Old Style"/>
      <family val="1"/>
    </font>
    <font>
      <sz val="8"/>
      <name val="Calibri"/>
      <family val="2"/>
      <scheme val="minor"/>
    </font>
    <font>
      <b/>
      <sz val="16"/>
      <name val="Bookman Old Style"/>
      <family val="1"/>
    </font>
    <font>
      <b/>
      <sz val="18"/>
      <name val="Bookman Old Style"/>
      <family val="1"/>
    </font>
    <font>
      <sz val="11"/>
      <color rgb="FF333333"/>
      <name val="Bookman Old Style"/>
      <family val="1"/>
    </font>
    <font>
      <b/>
      <sz val="12"/>
      <color theme="1"/>
      <name val="Garamond"/>
      <family val="1"/>
    </font>
    <font>
      <sz val="12"/>
      <color rgb="FF000000"/>
      <name val="Garamond"/>
      <family val="1"/>
    </font>
    <font>
      <sz val="12"/>
      <color theme="1"/>
      <name val="Garamond"/>
      <family val="1"/>
    </font>
    <font>
      <b/>
      <sz val="12"/>
      <name val="Garamond"/>
      <family val="1"/>
    </font>
    <font>
      <sz val="12"/>
      <name val="Garamond"/>
      <family val="1"/>
    </font>
    <font>
      <sz val="12"/>
      <color rgb="FF333333"/>
      <name val="Garamond"/>
      <family val="1"/>
    </font>
    <font>
      <sz val="12"/>
      <color rgb="FFFF0000"/>
      <name val="Garamond"/>
      <family val="1"/>
    </font>
    <font>
      <sz val="12"/>
      <color rgb="FF00B0F0"/>
      <name val="Garamond"/>
      <family val="1"/>
    </font>
    <font>
      <b/>
      <sz val="12"/>
      <color rgb="FF00B0F0"/>
      <name val="Garamond"/>
      <family val="1"/>
    </font>
    <font>
      <b/>
      <sz val="12"/>
      <color rgb="FFFF0000"/>
      <name val="Garamond"/>
      <family val="1"/>
    </font>
  </fonts>
  <fills count="9">
    <fill>
      <patternFill patternType="none"/>
    </fill>
    <fill>
      <patternFill patternType="gray125"/>
    </fill>
    <fill>
      <patternFill patternType="solid">
        <fgColor theme="7"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rgb="FFFFFF00"/>
        <bgColor indexed="64"/>
      </patternFill>
    </fill>
  </fills>
  <borders count="33">
    <border>
      <left/>
      <right/>
      <top/>
      <bottom/>
      <diagonal/>
    </border>
    <border>
      <left style="medium">
        <color indexed="64"/>
      </left>
      <right/>
      <top style="thin">
        <color auto="1"/>
      </top>
      <bottom style="thin">
        <color auto="1"/>
      </bottom>
      <diagonal/>
    </border>
    <border>
      <left/>
      <right/>
      <top style="thin">
        <color auto="1"/>
      </top>
      <bottom style="thin">
        <color auto="1"/>
      </bottom>
      <diagonal/>
    </border>
    <border>
      <left style="medium">
        <color indexed="64"/>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indexed="64"/>
      </left>
      <right/>
      <top/>
      <bottom/>
      <diagonal/>
    </border>
    <border>
      <left style="thin">
        <color auto="1"/>
      </left>
      <right/>
      <top/>
      <bottom/>
      <diagonal/>
    </border>
    <border>
      <left/>
      <right/>
      <top/>
      <bottom style="thin">
        <color auto="1"/>
      </bottom>
      <diagonal/>
    </border>
    <border>
      <left style="thin">
        <color auto="1"/>
      </left>
      <right/>
      <top/>
      <bottom style="thin">
        <color auto="1"/>
      </bottom>
      <diagonal/>
    </border>
    <border>
      <left style="medium">
        <color indexed="64"/>
      </left>
      <right/>
      <top style="thin">
        <color auto="1"/>
      </top>
      <bottom/>
      <diagonal/>
    </border>
    <border>
      <left style="thin">
        <color auto="1"/>
      </left>
      <right style="thin">
        <color auto="1"/>
      </right>
      <top style="thin">
        <color auto="1"/>
      </top>
      <bottom/>
      <diagonal/>
    </border>
    <border>
      <left/>
      <right/>
      <top style="thin">
        <color auto="1"/>
      </top>
      <bottom/>
      <diagonal/>
    </border>
    <border>
      <left/>
      <right/>
      <top style="medium">
        <color indexed="64"/>
      </top>
      <bottom style="thin">
        <color auto="1"/>
      </bottom>
      <diagonal/>
    </border>
    <border>
      <left/>
      <right/>
      <top style="thin">
        <color indexed="64"/>
      </top>
      <bottom style="medium">
        <color indexed="64"/>
      </bottom>
      <diagonal/>
    </border>
    <border>
      <left/>
      <right style="thin">
        <color indexed="64"/>
      </right>
      <top style="medium">
        <color indexed="64"/>
      </top>
      <bottom style="thin">
        <color auto="1"/>
      </bottom>
      <diagonal/>
    </border>
    <border>
      <left/>
      <right style="thin">
        <color indexed="64"/>
      </right>
      <top style="thin">
        <color indexed="64"/>
      </top>
      <bottom style="thin">
        <color indexed="64"/>
      </bottom>
      <diagonal/>
    </border>
    <border>
      <left/>
      <right style="thin">
        <color indexed="64"/>
      </right>
      <top/>
      <bottom/>
      <diagonal/>
    </border>
    <border>
      <left style="medium">
        <color indexed="64"/>
      </left>
      <right/>
      <top style="medium">
        <color indexed="64"/>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style="medium">
        <color indexed="64"/>
      </right>
      <top style="medium">
        <color indexed="64"/>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n">
        <color auto="1"/>
      </left>
      <right style="medium">
        <color indexed="64"/>
      </right>
      <top/>
      <bottom style="thin">
        <color auto="1"/>
      </bottom>
      <diagonal/>
    </border>
    <border>
      <left style="thin">
        <color auto="1"/>
      </left>
      <right/>
      <top style="thin">
        <color auto="1"/>
      </top>
      <bottom style="medium">
        <color indexed="64"/>
      </bottom>
      <diagonal/>
    </border>
    <border>
      <left style="thin">
        <color auto="1"/>
      </left>
      <right style="thin">
        <color auto="1"/>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2">
    <xf numFmtId="0" fontId="0" fillId="0" borderId="0"/>
    <xf numFmtId="43" fontId="1" fillId="0" borderId="0" applyFont="0" applyFill="0" applyBorder="0" applyAlignment="0" applyProtection="0"/>
  </cellStyleXfs>
  <cellXfs count="153">
    <xf numFmtId="0" fontId="0" fillId="0" borderId="0" xfId="0"/>
    <xf numFmtId="0" fontId="3" fillId="0" borderId="0" xfId="0" applyFont="1" applyAlignment="1">
      <alignment vertical="top"/>
    </xf>
    <xf numFmtId="0" fontId="7" fillId="0" borderId="3" xfId="0" applyFont="1" applyBorder="1" applyAlignment="1">
      <alignment horizontal="center" vertical="center"/>
    </xf>
    <xf numFmtId="0" fontId="7" fillId="0" borderId="4" xfId="0" applyFont="1" applyBorder="1" applyAlignment="1">
      <alignment horizontal="center" wrapText="1"/>
    </xf>
    <xf numFmtId="0" fontId="7" fillId="0" borderId="5" xfId="0" applyFont="1" applyBorder="1" applyAlignment="1">
      <alignment horizontal="center" wrapText="1"/>
    </xf>
    <xf numFmtId="0" fontId="6" fillId="0" borderId="4" xfId="0" applyFont="1" applyBorder="1"/>
    <xf numFmtId="0" fontId="7" fillId="2" borderId="10" xfId="0" applyFont="1" applyFill="1" applyBorder="1"/>
    <xf numFmtId="0" fontId="4" fillId="2" borderId="11" xfId="0" applyFont="1" applyFill="1" applyBorder="1" applyAlignment="1">
      <alignment horizontal="center"/>
    </xf>
    <xf numFmtId="0" fontId="4" fillId="2" borderId="12" xfId="0" applyFont="1" applyFill="1" applyBorder="1" applyAlignment="1">
      <alignment horizontal="center"/>
    </xf>
    <xf numFmtId="0" fontId="5" fillId="2" borderId="11" xfId="0" applyFont="1" applyFill="1" applyBorder="1"/>
    <xf numFmtId="0" fontId="4" fillId="0" borderId="19" xfId="0" applyFont="1" applyBorder="1"/>
    <xf numFmtId="0" fontId="7" fillId="5" borderId="6" xfId="0" applyFont="1" applyFill="1" applyBorder="1" applyAlignment="1">
      <alignment horizontal="left" wrapText="1"/>
    </xf>
    <xf numFmtId="4" fontId="4" fillId="5" borderId="0" xfId="1" applyNumberFormat="1" applyFont="1" applyFill="1" applyBorder="1" applyAlignment="1">
      <alignment horizontal="right" vertical="center"/>
    </xf>
    <xf numFmtId="0" fontId="7" fillId="3" borderId="20" xfId="0" applyFont="1" applyFill="1" applyBorder="1" applyAlignment="1">
      <alignment horizontal="center"/>
    </xf>
    <xf numFmtId="4" fontId="7" fillId="3" borderId="21" xfId="0" applyNumberFormat="1" applyFont="1" applyFill="1" applyBorder="1"/>
    <xf numFmtId="0" fontId="7" fillId="3" borderId="21" xfId="0" applyFont="1" applyFill="1" applyBorder="1"/>
    <xf numFmtId="0" fontId="5" fillId="0" borderId="0" xfId="0" applyFont="1"/>
    <xf numFmtId="0" fontId="7" fillId="6" borderId="1" xfId="0" applyFont="1" applyFill="1" applyBorder="1" applyAlignment="1">
      <alignment horizontal="right" vertical="center"/>
    </xf>
    <xf numFmtId="0" fontId="7" fillId="6" borderId="2" xfId="0" applyFont="1" applyFill="1" applyBorder="1" applyAlignment="1">
      <alignment vertical="center"/>
    </xf>
    <xf numFmtId="0" fontId="7" fillId="6" borderId="16" xfId="0" applyFont="1" applyFill="1" applyBorder="1" applyAlignment="1">
      <alignment vertical="center"/>
    </xf>
    <xf numFmtId="0" fontId="4" fillId="0" borderId="4" xfId="0" applyFont="1" applyBorder="1" applyAlignment="1">
      <alignment horizontal="right"/>
    </xf>
    <xf numFmtId="0" fontId="4" fillId="0" borderId="10" xfId="0" applyFont="1" applyBorder="1"/>
    <xf numFmtId="164" fontId="5" fillId="0" borderId="11" xfId="0" applyNumberFormat="1" applyFont="1" applyBorder="1"/>
    <xf numFmtId="0" fontId="4" fillId="0" borderId="4" xfId="0" applyFont="1" applyBorder="1" applyAlignment="1">
      <alignment horizontal="center"/>
    </xf>
    <xf numFmtId="0" fontId="4" fillId="0" borderId="4" xfId="1" applyNumberFormat="1" applyFont="1" applyFill="1" applyBorder="1" applyAlignment="1">
      <alignment horizontal="center" vertical="center"/>
    </xf>
    <xf numFmtId="3" fontId="4" fillId="0" borderId="4" xfId="1" applyNumberFormat="1" applyFont="1" applyFill="1" applyBorder="1" applyAlignment="1">
      <alignment horizontal="right" vertical="center"/>
    </xf>
    <xf numFmtId="0" fontId="0" fillId="0" borderId="24" xfId="0" applyBorder="1"/>
    <xf numFmtId="0" fontId="0" fillId="0" borderId="26" xfId="0" applyBorder="1"/>
    <xf numFmtId="0" fontId="0" fillId="2" borderId="25" xfId="0" applyFill="1" applyBorder="1"/>
    <xf numFmtId="0" fontId="5" fillId="0" borderId="25" xfId="0" applyFont="1" applyBorder="1"/>
    <xf numFmtId="0" fontId="6" fillId="0" borderId="25" xfId="0" applyFont="1" applyBorder="1" applyAlignment="1">
      <alignment horizontal="center"/>
    </xf>
    <xf numFmtId="0" fontId="0" fillId="0" borderId="14" xfId="0" applyBorder="1"/>
    <xf numFmtId="0" fontId="5" fillId="0" borderId="25" xfId="0" applyFont="1" applyBorder="1" applyAlignment="1">
      <alignment wrapText="1"/>
    </xf>
    <xf numFmtId="0" fontId="0" fillId="7" borderId="25" xfId="0" applyFill="1" applyBorder="1"/>
    <xf numFmtId="0" fontId="0" fillId="0" borderId="27" xfId="0" applyBorder="1"/>
    <xf numFmtId="0" fontId="4" fillId="0" borderId="1" xfId="0" applyFont="1" applyBorder="1" applyAlignment="1">
      <alignment horizontal="left"/>
    </xf>
    <xf numFmtId="164" fontId="4" fillId="0" borderId="11" xfId="1" applyNumberFormat="1" applyFont="1" applyFill="1" applyBorder="1" applyAlignment="1"/>
    <xf numFmtId="0" fontId="12" fillId="0" borderId="4" xfId="0" applyFont="1" applyBorder="1"/>
    <xf numFmtId="0" fontId="4" fillId="0" borderId="4" xfId="1" applyNumberFormat="1" applyFont="1" applyFill="1" applyBorder="1" applyAlignment="1">
      <alignment horizontal="right" vertical="center"/>
    </xf>
    <xf numFmtId="0" fontId="4" fillId="5" borderId="4" xfId="1" applyNumberFormat="1" applyFont="1" applyFill="1" applyBorder="1" applyAlignment="1">
      <alignment horizontal="right" vertical="center"/>
    </xf>
    <xf numFmtId="164" fontId="8" fillId="5" borderId="17" xfId="1" applyNumberFormat="1" applyFont="1" applyFill="1" applyBorder="1"/>
    <xf numFmtId="3" fontId="8" fillId="3" borderId="21" xfId="0" applyNumberFormat="1" applyFont="1" applyFill="1" applyBorder="1"/>
    <xf numFmtId="0" fontId="5" fillId="0" borderId="30" xfId="0" applyFont="1" applyBorder="1" applyAlignment="1">
      <alignment wrapText="1"/>
    </xf>
    <xf numFmtId="0" fontId="4" fillId="0" borderId="19" xfId="0" applyFont="1" applyBorder="1" applyAlignment="1">
      <alignment horizontal="left" wrapText="1"/>
    </xf>
    <xf numFmtId="0" fontId="15" fillId="0" borderId="0" xfId="0" applyFont="1"/>
    <xf numFmtId="0" fontId="15" fillId="0" borderId="0" xfId="0" applyFont="1" applyAlignment="1">
      <alignment horizontal="center"/>
    </xf>
    <xf numFmtId="0" fontId="16" fillId="6" borderId="2" xfId="0" applyFont="1" applyFill="1" applyBorder="1" applyAlignment="1">
      <alignment vertical="center"/>
    </xf>
    <xf numFmtId="0" fontId="16" fillId="0" borderId="3" xfId="0" applyFont="1" applyBorder="1" applyAlignment="1">
      <alignment horizontal="center" vertical="center"/>
    </xf>
    <xf numFmtId="3" fontId="17" fillId="0" borderId="4" xfId="1" applyNumberFormat="1" applyFont="1" applyFill="1" applyBorder="1" applyAlignment="1">
      <alignment horizontal="right" vertical="center"/>
    </xf>
    <xf numFmtId="0" fontId="17" fillId="0" borderId="4" xfId="1" applyNumberFormat="1" applyFont="1" applyFill="1" applyBorder="1" applyAlignment="1">
      <alignment horizontal="center" vertical="center"/>
    </xf>
    <xf numFmtId="3" fontId="19" fillId="0" borderId="4" xfId="1" applyNumberFormat="1" applyFont="1" applyFill="1" applyBorder="1" applyAlignment="1">
      <alignment horizontal="right" vertical="center"/>
    </xf>
    <xf numFmtId="0" fontId="19" fillId="0" borderId="4" xfId="1" applyNumberFormat="1" applyFont="1" applyFill="1" applyBorder="1" applyAlignment="1">
      <alignment horizontal="right" vertical="center"/>
    </xf>
    <xf numFmtId="3" fontId="17" fillId="0" borderId="11" xfId="1" applyNumberFormat="1" applyFont="1" applyFill="1" applyBorder="1" applyAlignment="1">
      <alignment horizontal="right" vertical="center"/>
    </xf>
    <xf numFmtId="4" fontId="17" fillId="5" borderId="4" xfId="1" applyNumberFormat="1" applyFont="1" applyFill="1" applyBorder="1" applyAlignment="1">
      <alignment horizontal="right" vertical="center"/>
    </xf>
    <xf numFmtId="0" fontId="17" fillId="5" borderId="4" xfId="1" applyNumberFormat="1" applyFont="1" applyFill="1" applyBorder="1" applyAlignment="1">
      <alignment horizontal="right" vertical="center"/>
    </xf>
    <xf numFmtId="4" fontId="17" fillId="4" borderId="0" xfId="1" applyNumberFormat="1" applyFont="1" applyFill="1" applyBorder="1" applyAlignment="1">
      <alignment horizontal="right" vertical="center"/>
    </xf>
    <xf numFmtId="0" fontId="17" fillId="4" borderId="29" xfId="1" applyNumberFormat="1" applyFont="1" applyFill="1" applyBorder="1" applyAlignment="1">
      <alignment horizontal="right" vertical="center"/>
    </xf>
    <xf numFmtId="0" fontId="15" fillId="0" borderId="0" xfId="0" applyFont="1" applyAlignment="1">
      <alignment vertical="center"/>
    </xf>
    <xf numFmtId="0" fontId="15" fillId="0" borderId="0" xfId="0" applyFont="1" applyAlignment="1">
      <alignment horizontal="center" vertical="center"/>
    </xf>
    <xf numFmtId="0" fontId="20" fillId="7" borderId="4" xfId="0" applyFont="1" applyFill="1" applyBorder="1" applyAlignment="1">
      <alignment vertical="center"/>
    </xf>
    <xf numFmtId="0" fontId="16" fillId="0" borderId="4" xfId="0" applyFont="1" applyBorder="1" applyAlignment="1">
      <alignment horizontal="center" vertical="center" wrapText="1"/>
    </xf>
    <xf numFmtId="0" fontId="16" fillId="0" borderId="5" xfId="0" applyFont="1" applyBorder="1" applyAlignment="1">
      <alignment horizontal="center" vertical="center" wrapText="1"/>
    </xf>
    <xf numFmtId="0" fontId="13" fillId="0" borderId="4" xfId="0" applyFont="1" applyBorder="1" applyAlignment="1">
      <alignment horizontal="center" vertical="center"/>
    </xf>
    <xf numFmtId="0" fontId="13" fillId="0" borderId="22" xfId="0" applyFont="1" applyBorder="1" applyAlignment="1">
      <alignment vertical="center"/>
    </xf>
    <xf numFmtId="0" fontId="13" fillId="0" borderId="22" xfId="0" applyFont="1" applyBorder="1" applyAlignment="1">
      <alignment horizontal="center" vertical="center"/>
    </xf>
    <xf numFmtId="0" fontId="16" fillId="0" borderId="4" xfId="0" applyFont="1" applyBorder="1" applyAlignment="1">
      <alignment vertical="center"/>
    </xf>
    <xf numFmtId="0" fontId="16" fillId="2" borderId="10" xfId="0" applyFont="1" applyFill="1" applyBorder="1" applyAlignment="1">
      <alignment vertical="center"/>
    </xf>
    <xf numFmtId="0" fontId="17" fillId="2" borderId="11" xfId="0" applyFont="1" applyFill="1" applyBorder="1" applyAlignment="1">
      <alignment horizontal="center" vertical="center"/>
    </xf>
    <xf numFmtId="0" fontId="17" fillId="2" borderId="12" xfId="0" applyFont="1" applyFill="1" applyBorder="1" applyAlignment="1">
      <alignment horizontal="center" vertical="center"/>
    </xf>
    <xf numFmtId="0" fontId="15" fillId="2" borderId="11" xfId="0" applyFont="1" applyFill="1" applyBorder="1" applyAlignment="1">
      <alignment horizontal="center" vertical="center"/>
    </xf>
    <xf numFmtId="0" fontId="15" fillId="2" borderId="23" xfId="0" applyFont="1" applyFill="1" applyBorder="1" applyAlignment="1">
      <alignment vertical="center"/>
    </xf>
    <xf numFmtId="0" fontId="20" fillId="0" borderId="4" xfId="0" applyFont="1" applyBorder="1" applyAlignment="1">
      <alignment vertical="center"/>
    </xf>
    <xf numFmtId="0" fontId="17" fillId="0" borderId="10" xfId="0" applyFont="1" applyBorder="1" applyAlignment="1">
      <alignment vertical="center"/>
    </xf>
    <xf numFmtId="164" fontId="17" fillId="0" borderId="11" xfId="1" applyNumberFormat="1" applyFont="1" applyFill="1" applyBorder="1" applyAlignment="1">
      <alignment vertical="center"/>
    </xf>
    <xf numFmtId="0" fontId="18" fillId="0" borderId="4" xfId="0" applyFont="1" applyBorder="1" applyAlignment="1">
      <alignment vertical="center"/>
    </xf>
    <xf numFmtId="164" fontId="15" fillId="0" borderId="11" xfId="0" applyNumberFormat="1" applyFont="1" applyBorder="1" applyAlignment="1">
      <alignment horizontal="center" vertical="center"/>
    </xf>
    <xf numFmtId="164" fontId="15" fillId="0" borderId="4" xfId="0" applyNumberFormat="1" applyFont="1" applyBorder="1" applyAlignment="1">
      <alignment vertical="center"/>
    </xf>
    <xf numFmtId="164" fontId="15" fillId="0" borderId="22" xfId="0" applyNumberFormat="1" applyFont="1" applyBorder="1" applyAlignment="1">
      <alignment vertical="center"/>
    </xf>
    <xf numFmtId="3" fontId="17" fillId="0" borderId="4" xfId="0" applyNumberFormat="1" applyFont="1" applyBorder="1" applyAlignment="1">
      <alignment vertical="center"/>
    </xf>
    <xf numFmtId="164" fontId="16" fillId="0" borderId="4" xfId="0" applyNumberFormat="1" applyFont="1" applyBorder="1" applyAlignment="1">
      <alignment vertical="center"/>
    </xf>
    <xf numFmtId="0" fontId="17" fillId="0" borderId="19" xfId="0" applyFont="1" applyBorder="1" applyAlignment="1">
      <alignment vertical="center"/>
    </xf>
    <xf numFmtId="0" fontId="17" fillId="0" borderId="4" xfId="0" applyFont="1" applyBorder="1" applyAlignment="1">
      <alignment horizontal="right" vertical="center"/>
    </xf>
    <xf numFmtId="0" fontId="17" fillId="0" borderId="4" xfId="0" applyFont="1" applyBorder="1" applyAlignment="1">
      <alignment horizontal="center" vertical="center"/>
    </xf>
    <xf numFmtId="164" fontId="15" fillId="0" borderId="0" xfId="0" applyNumberFormat="1" applyFont="1" applyAlignment="1">
      <alignment vertical="center"/>
    </xf>
    <xf numFmtId="0" fontId="17" fillId="0" borderId="4" xfId="0" applyFont="1" applyBorder="1" applyAlignment="1">
      <alignment vertical="center"/>
    </xf>
    <xf numFmtId="0" fontId="21" fillId="0" borderId="4" xfId="0" applyFont="1" applyBorder="1" applyAlignment="1">
      <alignment vertical="center"/>
    </xf>
    <xf numFmtId="0" fontId="19" fillId="0" borderId="19" xfId="0" applyFont="1" applyBorder="1" applyAlignment="1">
      <alignment vertical="center"/>
    </xf>
    <xf numFmtId="0" fontId="19" fillId="0" borderId="4" xfId="0" applyFont="1" applyBorder="1" applyAlignment="1">
      <alignment horizontal="right" vertical="center"/>
    </xf>
    <xf numFmtId="0" fontId="19" fillId="0" borderId="4" xfId="0" applyFont="1" applyBorder="1" applyAlignment="1">
      <alignment vertical="center"/>
    </xf>
    <xf numFmtId="164" fontId="19" fillId="0" borderId="11" xfId="0" applyNumberFormat="1" applyFont="1" applyBorder="1" applyAlignment="1">
      <alignment horizontal="center" vertical="center"/>
    </xf>
    <xf numFmtId="164" fontId="19" fillId="0" borderId="23" xfId="0" applyNumberFormat="1" applyFont="1" applyBorder="1" applyAlignment="1">
      <alignment vertical="center"/>
    </xf>
    <xf numFmtId="3" fontId="16" fillId="0" borderId="4" xfId="0" applyNumberFormat="1" applyFont="1" applyBorder="1" applyAlignment="1">
      <alignment vertical="center"/>
    </xf>
    <xf numFmtId="0" fontId="17" fillId="0" borderId="1" xfId="0" applyFont="1" applyBorder="1" applyAlignment="1">
      <alignment horizontal="left" vertical="center"/>
    </xf>
    <xf numFmtId="164" fontId="15" fillId="0" borderId="11" xfId="0" applyNumberFormat="1" applyFont="1" applyBorder="1" applyAlignment="1">
      <alignment vertical="center"/>
    </xf>
    <xf numFmtId="164" fontId="15" fillId="0" borderId="23" xfId="0" applyNumberFormat="1" applyFont="1" applyBorder="1" applyAlignment="1">
      <alignment vertical="center"/>
    </xf>
    <xf numFmtId="0" fontId="17" fillId="0" borderId="19" xfId="0" applyFont="1" applyBorder="1" applyAlignment="1">
      <alignment horizontal="left" vertical="center" wrapText="1"/>
    </xf>
    <xf numFmtId="0" fontId="19" fillId="0" borderId="0" xfId="0" applyFont="1" applyAlignment="1">
      <alignment vertical="center"/>
    </xf>
    <xf numFmtId="0" fontId="19" fillId="0" borderId="19" xfId="0" applyFont="1" applyBorder="1" applyAlignment="1">
      <alignment horizontal="left" vertical="center" wrapText="1"/>
    </xf>
    <xf numFmtId="164" fontId="19" fillId="0" borderId="11" xfId="0" applyNumberFormat="1" applyFont="1" applyBorder="1" applyAlignment="1">
      <alignment vertical="center"/>
    </xf>
    <xf numFmtId="0" fontId="18" fillId="0" borderId="11" xfId="0" applyFont="1" applyBorder="1" applyAlignment="1">
      <alignment vertical="center"/>
    </xf>
    <xf numFmtId="0" fontId="16" fillId="5" borderId="19" xfId="0" applyFont="1" applyFill="1" applyBorder="1" applyAlignment="1">
      <alignment horizontal="left" vertical="center" wrapText="1"/>
    </xf>
    <xf numFmtId="164" fontId="13" fillId="5" borderId="4" xfId="1" applyNumberFormat="1" applyFont="1" applyFill="1" applyBorder="1" applyAlignment="1">
      <alignment horizontal="center" vertical="center"/>
    </xf>
    <xf numFmtId="164" fontId="13" fillId="5" borderId="4" xfId="1" applyNumberFormat="1" applyFont="1" applyFill="1" applyBorder="1" applyAlignment="1">
      <alignment vertical="center"/>
    </xf>
    <xf numFmtId="164" fontId="13" fillId="5" borderId="22" xfId="1" applyNumberFormat="1" applyFont="1" applyFill="1" applyBorder="1" applyAlignment="1">
      <alignment vertical="center"/>
    </xf>
    <xf numFmtId="0" fontId="16" fillId="4" borderId="6" xfId="0" applyFont="1" applyFill="1" applyBorder="1" applyAlignment="1">
      <alignment horizontal="left" vertical="center" wrapText="1"/>
    </xf>
    <xf numFmtId="164" fontId="13" fillId="4" borderId="5" xfId="1" applyNumberFormat="1" applyFont="1" applyFill="1" applyBorder="1" applyAlignment="1">
      <alignment horizontal="center" vertical="center"/>
    </xf>
    <xf numFmtId="164" fontId="13" fillId="4" borderId="5" xfId="1" applyNumberFormat="1" applyFont="1" applyFill="1" applyBorder="1" applyAlignment="1">
      <alignment vertical="center"/>
    </xf>
    <xf numFmtId="164" fontId="13" fillId="4" borderId="0" xfId="1" applyNumberFormat="1" applyFont="1" applyFill="1" applyBorder="1" applyAlignment="1">
      <alignment vertical="center"/>
    </xf>
    <xf numFmtId="0" fontId="16" fillId="3" borderId="20" xfId="0" applyFont="1" applyFill="1" applyBorder="1" applyAlignment="1">
      <alignment horizontal="center" vertical="center"/>
    </xf>
    <xf numFmtId="4" fontId="16" fillId="3" borderId="21" xfId="0" applyNumberFormat="1" applyFont="1" applyFill="1" applyBorder="1" applyAlignment="1">
      <alignment vertical="center"/>
    </xf>
    <xf numFmtId="0" fontId="16" fillId="3" borderId="21" xfId="0" applyFont="1" applyFill="1" applyBorder="1" applyAlignment="1">
      <alignment vertical="center"/>
    </xf>
    <xf numFmtId="3" fontId="13" fillId="3" borderId="21" xfId="0" applyNumberFormat="1" applyFont="1" applyFill="1" applyBorder="1" applyAlignment="1">
      <alignment horizontal="center" vertical="center"/>
    </xf>
    <xf numFmtId="3" fontId="13" fillId="3" borderId="28" xfId="0" applyNumberFormat="1" applyFont="1" applyFill="1" applyBorder="1" applyAlignment="1">
      <alignment vertical="center"/>
    </xf>
    <xf numFmtId="3" fontId="15" fillId="0" borderId="0" xfId="0" applyNumberFormat="1" applyFont="1" applyAlignment="1">
      <alignment vertical="center"/>
    </xf>
    <xf numFmtId="0" fontId="14" fillId="0" borderId="0" xfId="0" applyFont="1" applyAlignment="1">
      <alignment vertical="center"/>
    </xf>
    <xf numFmtId="164" fontId="22" fillId="0" borderId="4" xfId="0" applyNumberFormat="1" applyFont="1" applyBorder="1" applyAlignment="1">
      <alignment horizontal="right" vertical="center"/>
    </xf>
    <xf numFmtId="0" fontId="20" fillId="0" borderId="4" xfId="0" applyFont="1" applyBorder="1" applyAlignment="1">
      <alignment horizontal="right" vertical="center"/>
    </xf>
    <xf numFmtId="3" fontId="22" fillId="0" borderId="4" xfId="0" applyNumberFormat="1" applyFont="1" applyBorder="1" applyAlignment="1">
      <alignment horizontal="right" vertical="center"/>
    </xf>
    <xf numFmtId="0" fontId="11" fillId="0" borderId="23" xfId="0" applyFont="1" applyBorder="1" applyAlignment="1">
      <alignment horizontal="center" vertical="center"/>
    </xf>
    <xf numFmtId="0" fontId="11" fillId="0" borderId="12" xfId="0" applyFont="1" applyBorder="1" applyAlignment="1">
      <alignment horizontal="center" vertical="center"/>
    </xf>
    <xf numFmtId="0" fontId="10" fillId="0" borderId="18" xfId="0" applyFont="1" applyBorder="1" applyAlignment="1">
      <alignment horizontal="center" vertical="center"/>
    </xf>
    <xf numFmtId="0" fontId="10" fillId="0" borderId="13" xfId="0" applyFont="1" applyBorder="1" applyAlignment="1">
      <alignment horizontal="center" vertical="center"/>
    </xf>
    <xf numFmtId="0" fontId="10" fillId="0" borderId="15" xfId="0" applyFont="1" applyBorder="1" applyAlignment="1">
      <alignment horizontal="center" vertical="center"/>
    </xf>
    <xf numFmtId="0" fontId="3" fillId="0" borderId="0" xfId="0" applyFont="1" applyAlignment="1">
      <alignment horizontal="center" vertical="top" wrapText="1"/>
    </xf>
    <xf numFmtId="0" fontId="3" fillId="0" borderId="0" xfId="0" applyFont="1" applyAlignment="1">
      <alignment vertical="top" wrapText="1"/>
    </xf>
    <xf numFmtId="0" fontId="6" fillId="0" borderId="0" xfId="0" applyFont="1" applyAlignment="1">
      <alignment vertical="top" wrapText="1"/>
    </xf>
    <xf numFmtId="0" fontId="0" fillId="0" borderId="9" xfId="0" applyBorder="1" applyAlignment="1">
      <alignment horizontal="left" vertical="top" wrapText="1"/>
    </xf>
    <xf numFmtId="0" fontId="0" fillId="0" borderId="8" xfId="0" applyBorder="1" applyAlignment="1">
      <alignment horizontal="left" vertical="top" wrapText="1"/>
    </xf>
    <xf numFmtId="0" fontId="2" fillId="0" borderId="7" xfId="0" applyFont="1" applyBorder="1" applyAlignment="1">
      <alignment vertical="top" wrapText="1"/>
    </xf>
    <xf numFmtId="0" fontId="2" fillId="0" borderId="0" xfId="0" applyFont="1" applyAlignment="1">
      <alignment vertical="top" wrapText="1"/>
    </xf>
    <xf numFmtId="0" fontId="2" fillId="0" borderId="7" xfId="0" applyFont="1" applyBorder="1" applyAlignment="1">
      <alignment horizontal="left" vertical="top" wrapText="1"/>
    </xf>
    <xf numFmtId="0" fontId="2" fillId="0" borderId="0" xfId="0" applyFont="1" applyAlignment="1">
      <alignment horizontal="left" vertical="top" wrapText="1"/>
    </xf>
    <xf numFmtId="0" fontId="15" fillId="0" borderId="7" xfId="0" applyFont="1" applyBorder="1" applyAlignment="1">
      <alignment horizontal="left" vertical="center"/>
    </xf>
    <xf numFmtId="0" fontId="14" fillId="0" borderId="7" xfId="0" applyFont="1" applyBorder="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vertical="center" wrapText="1"/>
    </xf>
    <xf numFmtId="0" fontId="16" fillId="0" borderId="31" xfId="0" applyFont="1" applyBorder="1" applyAlignment="1">
      <alignment horizontal="center" vertical="center"/>
    </xf>
    <xf numFmtId="0" fontId="16" fillId="0" borderId="32" xfId="0" applyFont="1" applyBorder="1" applyAlignment="1">
      <alignment horizontal="center" vertical="center"/>
    </xf>
    <xf numFmtId="0" fontId="16" fillId="0" borderId="18" xfId="0" applyFont="1" applyBorder="1" applyAlignment="1">
      <alignment horizontal="center" vertical="center"/>
    </xf>
    <xf numFmtId="0" fontId="16" fillId="0" borderId="13" xfId="0" applyFont="1" applyBorder="1" applyAlignment="1">
      <alignment horizontal="center" vertical="center"/>
    </xf>
    <xf numFmtId="0" fontId="13" fillId="0" borderId="0" xfId="0" applyFont="1" applyAlignment="1">
      <alignment vertical="center" wrapText="1"/>
    </xf>
    <xf numFmtId="0" fontId="16" fillId="6" borderId="1" xfId="0" applyFont="1" applyFill="1" applyBorder="1" applyAlignment="1">
      <alignment horizontal="center" vertical="center"/>
    </xf>
    <xf numFmtId="0" fontId="16" fillId="6" borderId="2" xfId="0" applyFont="1" applyFill="1" applyBorder="1" applyAlignment="1">
      <alignment horizontal="center" vertical="center"/>
    </xf>
    <xf numFmtId="0" fontId="14" fillId="0" borderId="7" xfId="0" applyFont="1" applyBorder="1" applyAlignment="1">
      <alignment horizontal="left" vertical="top" wrapText="1"/>
    </xf>
    <xf numFmtId="0" fontId="14" fillId="0" borderId="0" xfId="0" applyFont="1" applyAlignment="1">
      <alignment horizontal="left" vertical="top" wrapText="1"/>
    </xf>
    <xf numFmtId="0" fontId="14" fillId="0" borderId="7" xfId="0" applyFont="1" applyBorder="1" applyAlignment="1">
      <alignment vertical="top" wrapText="1"/>
    </xf>
    <xf numFmtId="0" fontId="14" fillId="0" borderId="0" xfId="0" applyFont="1" applyAlignment="1">
      <alignment vertical="top" wrapText="1"/>
    </xf>
    <xf numFmtId="0" fontId="15" fillId="0" borderId="9" xfId="0" applyFont="1" applyBorder="1" applyAlignment="1">
      <alignment horizontal="left" vertical="top" wrapText="1"/>
    </xf>
    <xf numFmtId="0" fontId="15" fillId="0" borderId="8" xfId="0" applyFont="1" applyBorder="1" applyAlignment="1">
      <alignment horizontal="left" vertical="top" wrapText="1"/>
    </xf>
    <xf numFmtId="0" fontId="14" fillId="0" borderId="7" xfId="0" applyFont="1" applyBorder="1" applyAlignment="1">
      <alignment vertical="center" wrapText="1"/>
    </xf>
    <xf numFmtId="0" fontId="14" fillId="8" borderId="7" xfId="0" applyFont="1" applyFill="1" applyBorder="1" applyAlignment="1">
      <alignment horizontal="center" vertical="center"/>
    </xf>
    <xf numFmtId="0" fontId="14" fillId="8" borderId="0" xfId="0" applyFont="1" applyFill="1" applyAlignment="1">
      <alignment horizontal="center" vertical="center"/>
    </xf>
    <xf numFmtId="0" fontId="15" fillId="0" borderId="0" xfId="0" applyFont="1" applyBorder="1" applyAlignment="1">
      <alignment horizontal="left"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Lyse.Mpema Lyse.Mpema" id="{016718E8-5862-41D2-9111-DE9F37F18661}" userId="a9c3333fc9ea2249"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8" dT="2024-04-16T17:07:57.97" personId="{016718E8-5862-41D2-9111-DE9F37F18661}" id="{3FA2934C-B491-4D36-932F-BCF73E796327}">
    <text xml:space="preserve">2 cohorts: 
Cohort 1 : 100,000 X 11 =1,100,000
Cohort 2: 100,000/12= 1,200,000 </text>
  </threadedComment>
  <threadedComment ref="E16" dT="2024-04-16T17:24:09.23" personId="{016718E8-5862-41D2-9111-DE9F37F18661}" id="{3C6DD0A4-89C0-454D-86CF-DF96BED356B4}">
    <text xml:space="preserve">50,000 RWF/per month for transportation &amp;Communication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9E8DF-14EA-46E0-A899-833A97E25532}">
  <dimension ref="A3:E40"/>
  <sheetViews>
    <sheetView zoomScale="76" zoomScaleNormal="76" workbookViewId="0">
      <selection activeCell="D20" sqref="D20"/>
    </sheetView>
  </sheetViews>
  <sheetFormatPr defaultColWidth="12.28515625" defaultRowHeight="15" x14ac:dyDescent="0.25"/>
  <cols>
    <col min="1" max="1" width="42.7109375" bestFit="1" customWidth="1"/>
    <col min="2" max="2" width="18.28515625" customWidth="1"/>
    <col min="3" max="3" width="12.140625" customWidth="1"/>
    <col min="4" max="4" width="22.5703125" customWidth="1"/>
    <col min="5" max="5" width="75.5703125" customWidth="1"/>
  </cols>
  <sheetData>
    <row r="3" spans="1:5" ht="21.95" customHeight="1" thickBot="1" x14ac:dyDescent="0.3">
      <c r="A3" s="118" t="s">
        <v>9</v>
      </c>
      <c r="B3" s="119"/>
      <c r="C3" s="119"/>
      <c r="D3" s="119"/>
      <c r="E3" s="31"/>
    </row>
    <row r="4" spans="1:5" ht="20.25" x14ac:dyDescent="0.25">
      <c r="A4" s="120" t="s">
        <v>3</v>
      </c>
      <c r="B4" s="121"/>
      <c r="C4" s="121"/>
      <c r="D4" s="122"/>
      <c r="E4" s="26"/>
    </row>
    <row r="5" spans="1:5" x14ac:dyDescent="0.25">
      <c r="A5" s="17" t="s">
        <v>8</v>
      </c>
      <c r="B5" s="18"/>
      <c r="C5" s="18"/>
      <c r="D5" s="19"/>
      <c r="E5" s="33"/>
    </row>
    <row r="6" spans="1:5" ht="15.75" x14ac:dyDescent="0.25">
      <c r="A6" s="2" t="s">
        <v>0</v>
      </c>
      <c r="B6" s="3" t="s">
        <v>10</v>
      </c>
      <c r="C6" s="4" t="s">
        <v>11</v>
      </c>
      <c r="D6" s="5" t="s">
        <v>12</v>
      </c>
      <c r="E6" s="30" t="s">
        <v>15</v>
      </c>
    </row>
    <row r="7" spans="1:5" x14ac:dyDescent="0.25">
      <c r="A7" s="6" t="s">
        <v>28</v>
      </c>
      <c r="B7" s="7"/>
      <c r="C7" s="8"/>
      <c r="D7" s="9"/>
      <c r="E7" s="28"/>
    </row>
    <row r="8" spans="1:5" x14ac:dyDescent="0.25">
      <c r="A8" s="21" t="s">
        <v>6</v>
      </c>
      <c r="B8" s="36">
        <v>1952</v>
      </c>
      <c r="C8" s="37">
        <v>1262</v>
      </c>
      <c r="D8" s="22">
        <f>C8*1276</f>
        <v>1610312</v>
      </c>
      <c r="E8" s="29" t="s">
        <v>14</v>
      </c>
    </row>
    <row r="9" spans="1:5" x14ac:dyDescent="0.25">
      <c r="A9" s="10" t="s">
        <v>4</v>
      </c>
      <c r="B9" s="20">
        <v>0</v>
      </c>
      <c r="C9" s="23"/>
      <c r="D9" s="22">
        <f t="shared" ref="D9:D17" si="0">C9*1276</f>
        <v>0</v>
      </c>
      <c r="E9" s="42" t="s">
        <v>16</v>
      </c>
    </row>
    <row r="10" spans="1:5" x14ac:dyDescent="0.25">
      <c r="A10" s="10" t="s">
        <v>13</v>
      </c>
      <c r="B10" s="20">
        <v>8760</v>
      </c>
      <c r="C10" s="37">
        <v>5665</v>
      </c>
      <c r="D10" s="22">
        <f t="shared" si="0"/>
        <v>7228540</v>
      </c>
      <c r="E10" s="32" t="s">
        <v>17</v>
      </c>
    </row>
    <row r="11" spans="1:5" ht="20.45" customHeight="1" x14ac:dyDescent="0.25">
      <c r="A11" s="35" t="s">
        <v>18</v>
      </c>
      <c r="B11" s="25">
        <v>0</v>
      </c>
      <c r="C11" s="24"/>
      <c r="D11" s="22">
        <f t="shared" si="0"/>
        <v>0</v>
      </c>
      <c r="E11" s="32" t="s">
        <v>19</v>
      </c>
    </row>
    <row r="12" spans="1:5" ht="22.15" customHeight="1" x14ac:dyDescent="0.25">
      <c r="A12" s="43" t="s">
        <v>5</v>
      </c>
      <c r="B12" s="25">
        <v>0</v>
      </c>
      <c r="C12" s="24"/>
      <c r="D12" s="22">
        <f t="shared" si="0"/>
        <v>0</v>
      </c>
      <c r="E12" s="32" t="s">
        <v>20</v>
      </c>
    </row>
    <row r="13" spans="1:5" ht="18" customHeight="1" x14ac:dyDescent="0.25">
      <c r="A13" s="43" t="s">
        <v>21</v>
      </c>
      <c r="B13" s="25">
        <v>6092</v>
      </c>
      <c r="C13" s="38">
        <v>3939</v>
      </c>
      <c r="D13" s="22">
        <f t="shared" si="0"/>
        <v>5026164</v>
      </c>
      <c r="E13" s="32" t="s">
        <v>22</v>
      </c>
    </row>
    <row r="14" spans="1:5" ht="18" customHeight="1" x14ac:dyDescent="0.25">
      <c r="A14" s="43" t="s">
        <v>23</v>
      </c>
      <c r="B14" s="25">
        <v>0</v>
      </c>
      <c r="C14" s="24"/>
      <c r="D14" s="22">
        <f t="shared" si="0"/>
        <v>0</v>
      </c>
      <c r="E14" s="32" t="s">
        <v>24</v>
      </c>
    </row>
    <row r="15" spans="1:5" ht="13.15" customHeight="1" x14ac:dyDescent="0.25">
      <c r="A15" s="43" t="s">
        <v>7</v>
      </c>
      <c r="B15" s="25">
        <v>11712</v>
      </c>
      <c r="C15" s="37">
        <v>7574</v>
      </c>
      <c r="D15" s="22">
        <f t="shared" si="0"/>
        <v>9664424</v>
      </c>
      <c r="E15" s="32" t="s">
        <v>25</v>
      </c>
    </row>
    <row r="16" spans="1:5" ht="18" customHeight="1" x14ac:dyDescent="0.25">
      <c r="A16" s="43" t="s">
        <v>26</v>
      </c>
      <c r="B16" s="25">
        <v>268</v>
      </c>
      <c r="C16" s="37">
        <v>173</v>
      </c>
      <c r="D16" s="22">
        <f t="shared" si="0"/>
        <v>220748</v>
      </c>
      <c r="E16" s="32"/>
    </row>
    <row r="17" spans="1:5" ht="13.15" customHeight="1" x14ac:dyDescent="0.25">
      <c r="A17" s="43" t="s">
        <v>27</v>
      </c>
      <c r="B17" s="25">
        <v>1216</v>
      </c>
      <c r="C17" s="37">
        <v>786</v>
      </c>
      <c r="D17" s="22">
        <f t="shared" si="0"/>
        <v>1002936</v>
      </c>
      <c r="E17" s="32"/>
    </row>
    <row r="18" spans="1:5" ht="17.100000000000001" customHeight="1" x14ac:dyDescent="0.25">
      <c r="A18" s="11" t="s">
        <v>2</v>
      </c>
      <c r="B18" s="12">
        <f>SUM(B8:B17)</f>
        <v>30000</v>
      </c>
      <c r="C18" s="39">
        <f>SUM(C8:C17)</f>
        <v>19399</v>
      </c>
      <c r="D18" s="40">
        <f>SUM(D8:D17)</f>
        <v>24753124</v>
      </c>
      <c r="E18" s="34"/>
    </row>
    <row r="19" spans="1:5" ht="27.6" customHeight="1" thickBot="1" x14ac:dyDescent="0.3">
      <c r="A19" s="13" t="s">
        <v>1</v>
      </c>
      <c r="B19" s="14">
        <f>B18</f>
        <v>30000</v>
      </c>
      <c r="C19" s="15">
        <f>C18</f>
        <v>19399</v>
      </c>
      <c r="D19" s="41">
        <f>D18</f>
        <v>24753124</v>
      </c>
      <c r="E19" s="27"/>
    </row>
    <row r="20" spans="1:5" ht="16.899999999999999" customHeight="1" x14ac:dyDescent="0.25">
      <c r="A20" s="124"/>
      <c r="B20" s="124"/>
      <c r="C20" s="124"/>
      <c r="D20" s="16"/>
    </row>
    <row r="21" spans="1:5" ht="16.899999999999999" customHeight="1" x14ac:dyDescent="0.25">
      <c r="A21" s="125" t="s">
        <v>29</v>
      </c>
      <c r="B21" s="125"/>
      <c r="C21" s="125"/>
      <c r="D21" s="16"/>
    </row>
    <row r="22" spans="1:5" ht="16.899999999999999" customHeight="1" x14ac:dyDescent="0.25">
      <c r="A22" s="124" t="s">
        <v>30</v>
      </c>
      <c r="B22" s="124"/>
      <c r="C22" s="124"/>
      <c r="D22" s="16"/>
    </row>
    <row r="23" spans="1:5" ht="16.899999999999999" customHeight="1" x14ac:dyDescent="0.25">
      <c r="A23" s="124" t="s">
        <v>31</v>
      </c>
      <c r="B23" s="124"/>
      <c r="C23" s="124"/>
      <c r="D23" s="16"/>
    </row>
    <row r="24" spans="1:5" ht="16.899999999999999" customHeight="1" x14ac:dyDescent="0.25">
      <c r="A24" s="124"/>
      <c r="B24" s="124"/>
      <c r="C24" s="124"/>
      <c r="D24" s="16"/>
    </row>
    <row r="25" spans="1:5" ht="16.899999999999999" customHeight="1" x14ac:dyDescent="0.25">
      <c r="A25" s="1"/>
      <c r="B25" s="1"/>
      <c r="C25" s="1"/>
      <c r="D25" s="16"/>
    </row>
    <row r="26" spans="1:5" ht="16.899999999999999" customHeight="1" x14ac:dyDescent="0.25">
      <c r="A26" s="124"/>
      <c r="B26" s="124"/>
      <c r="C26" s="124"/>
    </row>
    <row r="27" spans="1:5" ht="16.899999999999999" customHeight="1" x14ac:dyDescent="0.25">
      <c r="A27" s="124"/>
      <c r="B27" s="124"/>
      <c r="C27" s="124"/>
    </row>
    <row r="28" spans="1:5" ht="45.6" customHeight="1" x14ac:dyDescent="0.25">
      <c r="A28" s="123"/>
      <c r="B28" s="123"/>
      <c r="C28" s="123"/>
    </row>
    <row r="29" spans="1:5" ht="16.899999999999999" customHeight="1" x14ac:dyDescent="0.25">
      <c r="A29" s="124"/>
      <c r="B29" s="124"/>
      <c r="C29" s="124"/>
    </row>
    <row r="30" spans="1:5" ht="16.899999999999999" customHeight="1" x14ac:dyDescent="0.25">
      <c r="A30" s="128"/>
      <c r="B30" s="129"/>
      <c r="C30" s="129"/>
    </row>
    <row r="31" spans="1:5" ht="83.1" customHeight="1" x14ac:dyDescent="0.25">
      <c r="A31" s="128"/>
      <c r="B31" s="129"/>
      <c r="C31" s="129"/>
    </row>
    <row r="32" spans="1:5" ht="16.899999999999999" customHeight="1" x14ac:dyDescent="0.25">
      <c r="A32" s="128"/>
      <c r="B32" s="129"/>
      <c r="C32" s="129"/>
    </row>
    <row r="33" spans="1:3" ht="51" customHeight="1" x14ac:dyDescent="0.25">
      <c r="A33" s="128"/>
      <c r="B33" s="129"/>
      <c r="C33" s="129"/>
    </row>
    <row r="34" spans="1:3" ht="63.95" customHeight="1" x14ac:dyDescent="0.25">
      <c r="A34" s="130"/>
      <c r="B34" s="131"/>
      <c r="C34" s="131"/>
    </row>
    <row r="35" spans="1:3" ht="48.95" customHeight="1" x14ac:dyDescent="0.25">
      <c r="A35" s="128"/>
      <c r="B35" s="129"/>
      <c r="C35" s="129"/>
    </row>
    <row r="36" spans="1:3" ht="51.95" customHeight="1" x14ac:dyDescent="0.25">
      <c r="A36" s="128"/>
      <c r="B36" s="129"/>
      <c r="C36" s="129"/>
    </row>
    <row r="37" spans="1:3" ht="33" customHeight="1" x14ac:dyDescent="0.25">
      <c r="A37" s="130"/>
      <c r="B37" s="131"/>
      <c r="C37" s="131"/>
    </row>
    <row r="38" spans="1:3" ht="32.1" customHeight="1" x14ac:dyDescent="0.25">
      <c r="A38" s="128"/>
      <c r="B38" s="129"/>
      <c r="C38" s="129"/>
    </row>
    <row r="39" spans="1:3" ht="33" customHeight="1" x14ac:dyDescent="0.25">
      <c r="A39" s="128"/>
      <c r="B39" s="129"/>
      <c r="C39" s="129"/>
    </row>
    <row r="40" spans="1:3" ht="164.1" customHeight="1" x14ac:dyDescent="0.25">
      <c r="A40" s="126"/>
      <c r="B40" s="127"/>
      <c r="C40" s="127"/>
    </row>
  </sheetData>
  <mergeCells count="22">
    <mergeCell ref="A40:C40"/>
    <mergeCell ref="A29:C29"/>
    <mergeCell ref="A30:C30"/>
    <mergeCell ref="A31:C31"/>
    <mergeCell ref="A32:C32"/>
    <mergeCell ref="A33:C33"/>
    <mergeCell ref="A34:C34"/>
    <mergeCell ref="A35:C35"/>
    <mergeCell ref="A36:C36"/>
    <mergeCell ref="A37:C37"/>
    <mergeCell ref="A38:C38"/>
    <mergeCell ref="A39:C39"/>
    <mergeCell ref="A3:D3"/>
    <mergeCell ref="A4:D4"/>
    <mergeCell ref="A28:C28"/>
    <mergeCell ref="A20:C20"/>
    <mergeCell ref="A21:C21"/>
    <mergeCell ref="A22:C22"/>
    <mergeCell ref="A23:C23"/>
    <mergeCell ref="A24:C24"/>
    <mergeCell ref="A26:C26"/>
    <mergeCell ref="A27:C27"/>
  </mergeCells>
  <phoneticPr fontId="9"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E78C6-F132-4B17-A186-05C4F93F7366}">
  <dimension ref="A1:Q42"/>
  <sheetViews>
    <sheetView tabSelected="1" workbookViewId="0">
      <selection activeCell="H23" sqref="H23"/>
    </sheetView>
  </sheetViews>
  <sheetFormatPr defaultColWidth="12.28515625" defaultRowHeight="18" customHeight="1" x14ac:dyDescent="0.25"/>
  <cols>
    <col min="1" max="1" width="42.7109375" style="44" bestFit="1" customWidth="1"/>
    <col min="2" max="2" width="12.7109375" style="44" bestFit="1" customWidth="1"/>
    <col min="3" max="3" width="8.42578125" style="44" bestFit="1" customWidth="1"/>
    <col min="4" max="4" width="15.7109375" style="45" bestFit="1" customWidth="1"/>
    <col min="5" max="5" width="12.7109375" style="44" bestFit="1" customWidth="1"/>
    <col min="6" max="6" width="22.5703125" style="44" hidden="1" customWidth="1"/>
    <col min="7" max="7" width="17.42578125" style="44" bestFit="1" customWidth="1"/>
    <col min="8" max="8" width="11.28515625" style="44" bestFit="1" customWidth="1"/>
    <col min="9" max="9" width="12.28515625" style="44"/>
    <col min="10" max="10" width="17.28515625" style="44" customWidth="1"/>
    <col min="11" max="11" width="11.5703125" style="44" customWidth="1"/>
    <col min="12" max="16384" width="12.28515625" style="44"/>
  </cols>
  <sheetData>
    <row r="1" spans="1:16" s="57" customFormat="1" ht="18" customHeight="1" x14ac:dyDescent="0.25">
      <c r="D1" s="58"/>
    </row>
    <row r="2" spans="1:16" s="57" customFormat="1" ht="18" customHeight="1" thickBot="1" x14ac:dyDescent="0.3">
      <c r="D2" s="58"/>
    </row>
    <row r="3" spans="1:16" s="57" customFormat="1" ht="18" customHeight="1" thickBot="1" x14ac:dyDescent="0.3">
      <c r="A3" s="136" t="s">
        <v>44</v>
      </c>
      <c r="B3" s="137"/>
      <c r="C3" s="137"/>
      <c r="D3" s="137"/>
      <c r="E3" s="137"/>
      <c r="F3" s="137"/>
    </row>
    <row r="4" spans="1:16" s="57" customFormat="1" ht="18" customHeight="1" x14ac:dyDescent="0.25">
      <c r="A4" s="138" t="s">
        <v>45</v>
      </c>
      <c r="B4" s="139"/>
      <c r="C4" s="139"/>
      <c r="D4" s="139"/>
      <c r="E4" s="139"/>
      <c r="F4" s="139"/>
    </row>
    <row r="5" spans="1:16" s="57" customFormat="1" ht="18" customHeight="1" x14ac:dyDescent="0.25">
      <c r="A5" s="141" t="s">
        <v>8</v>
      </c>
      <c r="B5" s="142"/>
      <c r="C5" s="142"/>
      <c r="D5" s="142"/>
      <c r="E5" s="142"/>
      <c r="F5" s="46"/>
      <c r="G5" s="59"/>
      <c r="H5" s="59"/>
    </row>
    <row r="6" spans="1:16" s="57" customFormat="1" ht="18" customHeight="1" x14ac:dyDescent="0.25">
      <c r="A6" s="47" t="s">
        <v>0</v>
      </c>
      <c r="B6" s="60" t="s">
        <v>10</v>
      </c>
      <c r="C6" s="61" t="s">
        <v>11</v>
      </c>
      <c r="D6" s="62" t="s">
        <v>12</v>
      </c>
      <c r="E6" s="63" t="s">
        <v>43</v>
      </c>
      <c r="F6" s="64" t="s">
        <v>32</v>
      </c>
      <c r="G6" s="65" t="s">
        <v>46</v>
      </c>
      <c r="H6" s="65" t="s">
        <v>49</v>
      </c>
    </row>
    <row r="7" spans="1:16" s="57" customFormat="1" ht="18" customHeight="1" x14ac:dyDescent="0.25">
      <c r="A7" s="66" t="s">
        <v>28</v>
      </c>
      <c r="B7" s="67"/>
      <c r="C7" s="68"/>
      <c r="D7" s="69"/>
      <c r="E7" s="70"/>
      <c r="F7" s="70"/>
      <c r="G7" s="71"/>
      <c r="H7" s="71"/>
    </row>
    <row r="8" spans="1:16" s="57" customFormat="1" ht="18" customHeight="1" x14ac:dyDescent="0.25">
      <c r="A8" s="72" t="s">
        <v>6</v>
      </c>
      <c r="B8" s="73">
        <v>1952</v>
      </c>
      <c r="C8" s="74">
        <v>1262</v>
      </c>
      <c r="D8" s="75">
        <f>C8*1276</f>
        <v>1610312</v>
      </c>
      <c r="E8" s="76">
        <f>100000*23</f>
        <v>2300000</v>
      </c>
      <c r="F8" s="77">
        <f>D8-E8</f>
        <v>-689688</v>
      </c>
      <c r="G8" s="78">
        <v>1100000</v>
      </c>
      <c r="H8" s="79">
        <f>+E8-G8</f>
        <v>1200000</v>
      </c>
    </row>
    <row r="9" spans="1:16" s="57" customFormat="1" ht="18" customHeight="1" x14ac:dyDescent="0.25">
      <c r="A9" s="80" t="s">
        <v>4</v>
      </c>
      <c r="B9" s="81">
        <v>0</v>
      </c>
      <c r="C9" s="82"/>
      <c r="D9" s="75">
        <f t="shared" ref="D9:D17" si="0">C9*1276</f>
        <v>0</v>
      </c>
      <c r="E9" s="83"/>
      <c r="F9" s="83"/>
      <c r="G9" s="84"/>
      <c r="H9" s="85"/>
    </row>
    <row r="10" spans="1:16" s="57" customFormat="1" ht="18" customHeight="1" x14ac:dyDescent="0.25">
      <c r="A10" s="86" t="s">
        <v>34</v>
      </c>
      <c r="B10" s="87">
        <v>8760</v>
      </c>
      <c r="C10" s="88">
        <v>5665</v>
      </c>
      <c r="D10" s="89">
        <f t="shared" si="0"/>
        <v>7228540</v>
      </c>
      <c r="E10" s="90">
        <f xml:space="preserve"> (352941*12)+(480000*3)</f>
        <v>5675292</v>
      </c>
      <c r="F10" s="90">
        <f>D10-E10</f>
        <v>1553248</v>
      </c>
      <c r="G10" s="78">
        <v>3176469</v>
      </c>
      <c r="H10" s="91">
        <f>+E10-G10</f>
        <v>2498823</v>
      </c>
    </row>
    <row r="11" spans="1:16" s="57" customFormat="1" ht="18" customHeight="1" x14ac:dyDescent="0.25">
      <c r="A11" s="92" t="s">
        <v>18</v>
      </c>
      <c r="B11" s="48">
        <v>0</v>
      </c>
      <c r="C11" s="49"/>
      <c r="D11" s="75">
        <f t="shared" si="0"/>
        <v>0</v>
      </c>
      <c r="E11" s="93"/>
      <c r="F11" s="94"/>
      <c r="G11" s="84"/>
      <c r="H11" s="85"/>
    </row>
    <row r="12" spans="1:16" s="57" customFormat="1" ht="18" customHeight="1" x14ac:dyDescent="0.25">
      <c r="A12" s="95" t="s">
        <v>5</v>
      </c>
      <c r="B12" s="48">
        <v>0</v>
      </c>
      <c r="C12" s="49"/>
      <c r="D12" s="75">
        <f>C12*1276</f>
        <v>0</v>
      </c>
      <c r="E12" s="93"/>
      <c r="F12" s="94"/>
      <c r="G12" s="84"/>
      <c r="H12" s="85"/>
      <c r="P12" s="96"/>
    </row>
    <row r="13" spans="1:16" s="96" customFormat="1" ht="18" customHeight="1" x14ac:dyDescent="0.25">
      <c r="A13" s="97" t="s">
        <v>21</v>
      </c>
      <c r="B13" s="50">
        <v>6092</v>
      </c>
      <c r="C13" s="51">
        <v>3939</v>
      </c>
      <c r="D13" s="89">
        <f t="shared" si="0"/>
        <v>5026164</v>
      </c>
      <c r="E13" s="98">
        <f>500*1276</f>
        <v>638000</v>
      </c>
      <c r="F13" s="90">
        <f>D13-E13</f>
        <v>4388164</v>
      </c>
      <c r="G13" s="84">
        <v>0</v>
      </c>
      <c r="H13" s="79">
        <f>+E13-G13</f>
        <v>638000</v>
      </c>
      <c r="P13" s="57"/>
    </row>
    <row r="14" spans="1:16" s="57" customFormat="1" ht="18" customHeight="1" x14ac:dyDescent="0.25">
      <c r="A14" s="95" t="s">
        <v>23</v>
      </c>
      <c r="B14" s="48">
        <v>0</v>
      </c>
      <c r="C14" s="49"/>
      <c r="D14" s="75">
        <f t="shared" si="0"/>
        <v>0</v>
      </c>
      <c r="E14" s="93"/>
      <c r="F14" s="94"/>
      <c r="G14" s="78">
        <v>0</v>
      </c>
      <c r="H14" s="65"/>
    </row>
    <row r="15" spans="1:16" s="57" customFormat="1" ht="18" customHeight="1" x14ac:dyDescent="0.25">
      <c r="A15" s="95" t="s">
        <v>7</v>
      </c>
      <c r="B15" s="48">
        <v>11712</v>
      </c>
      <c r="C15" s="74">
        <v>7574</v>
      </c>
      <c r="D15" s="75">
        <f t="shared" si="0"/>
        <v>9664424</v>
      </c>
      <c r="E15" s="93">
        <f xml:space="preserve"> (100000*12*5)+(100000*13*6)</f>
        <v>13800000</v>
      </c>
      <c r="F15" s="94">
        <f>D15-E15</f>
        <v>-4135576</v>
      </c>
      <c r="G15" s="78">
        <v>5500000</v>
      </c>
      <c r="H15" s="91">
        <f>+E15-G15</f>
        <v>8300000</v>
      </c>
    </row>
    <row r="16" spans="1:16" s="57" customFormat="1" ht="18" customHeight="1" x14ac:dyDescent="0.25">
      <c r="A16" s="95" t="s">
        <v>26</v>
      </c>
      <c r="B16" s="48">
        <v>268</v>
      </c>
      <c r="C16" s="74">
        <v>173</v>
      </c>
      <c r="D16" s="75">
        <f t="shared" si="0"/>
        <v>220748</v>
      </c>
      <c r="E16" s="93">
        <f>50000*12</f>
        <v>600000</v>
      </c>
      <c r="F16" s="94">
        <f>D16-E16</f>
        <v>-379252</v>
      </c>
      <c r="G16" s="78">
        <v>174299</v>
      </c>
      <c r="H16" s="91">
        <f>+E16-G16</f>
        <v>425701</v>
      </c>
    </row>
    <row r="17" spans="1:17" s="57" customFormat="1" ht="18" customHeight="1" x14ac:dyDescent="0.25">
      <c r="A17" s="95" t="s">
        <v>27</v>
      </c>
      <c r="B17" s="52">
        <v>1216</v>
      </c>
      <c r="C17" s="99">
        <v>786</v>
      </c>
      <c r="D17" s="75">
        <f t="shared" si="0"/>
        <v>1002936</v>
      </c>
      <c r="E17" s="93">
        <f>638000*2</f>
        <v>1276000</v>
      </c>
      <c r="F17" s="94">
        <f>D17-E17</f>
        <v>-273064</v>
      </c>
      <c r="G17" s="78">
        <v>1313400</v>
      </c>
      <c r="H17" s="115">
        <f>+E17-G17</f>
        <v>-37400</v>
      </c>
      <c r="I17" s="132" t="s">
        <v>51</v>
      </c>
      <c r="J17" s="152"/>
      <c r="K17" s="152"/>
      <c r="L17" s="152"/>
      <c r="M17" s="152"/>
      <c r="N17" s="152"/>
    </row>
    <row r="18" spans="1:17" s="57" customFormat="1" ht="18" customHeight="1" x14ac:dyDescent="0.25">
      <c r="A18" s="100" t="s">
        <v>50</v>
      </c>
      <c r="B18" s="53">
        <f>SUM(B8:B17)</f>
        <v>30000</v>
      </c>
      <c r="C18" s="54">
        <f>SUM(C8:C17)</f>
        <v>19399</v>
      </c>
      <c r="D18" s="101">
        <f>SUM(D8:D17)</f>
        <v>24753124</v>
      </c>
      <c r="E18" s="102">
        <f>SUM(E8:E17)</f>
        <v>24289292</v>
      </c>
      <c r="F18" s="103">
        <f>SUM(F8:F17)</f>
        <v>463832</v>
      </c>
      <c r="G18" s="84"/>
      <c r="H18" s="116"/>
    </row>
    <row r="19" spans="1:17" s="57" customFormat="1" ht="18" customHeight="1" x14ac:dyDescent="0.25">
      <c r="A19" s="104" t="s">
        <v>33</v>
      </c>
      <c r="B19" s="55">
        <v>0</v>
      </c>
      <c r="C19" s="56">
        <v>0</v>
      </c>
      <c r="D19" s="105">
        <v>0</v>
      </c>
      <c r="E19" s="106">
        <f>D18-E18</f>
        <v>463832</v>
      </c>
      <c r="F19" s="107">
        <f>F18</f>
        <v>463832</v>
      </c>
      <c r="G19" s="78">
        <v>607277</v>
      </c>
      <c r="H19" s="117">
        <f>E19-G19</f>
        <v>-143445</v>
      </c>
      <c r="I19" s="132" t="s">
        <v>52</v>
      </c>
      <c r="J19" s="152"/>
      <c r="K19" s="152"/>
      <c r="L19" s="152"/>
      <c r="M19" s="152"/>
      <c r="N19" s="152"/>
      <c r="O19" s="152"/>
      <c r="P19" s="152"/>
      <c r="Q19" s="152"/>
    </row>
    <row r="20" spans="1:17" s="57" customFormat="1" ht="18" customHeight="1" thickBot="1" x14ac:dyDescent="0.3">
      <c r="A20" s="108" t="s">
        <v>1</v>
      </c>
      <c r="B20" s="109">
        <f>B18</f>
        <v>30000</v>
      </c>
      <c r="C20" s="110">
        <f>C18</f>
        <v>19399</v>
      </c>
      <c r="D20" s="111">
        <f>D18</f>
        <v>24753124</v>
      </c>
      <c r="E20" s="112"/>
      <c r="F20" s="112"/>
      <c r="G20" s="71"/>
      <c r="H20" s="71"/>
    </row>
    <row r="21" spans="1:17" s="57" customFormat="1" ht="18" customHeight="1" x14ac:dyDescent="0.25">
      <c r="A21" s="135"/>
      <c r="B21" s="135"/>
      <c r="C21" s="135"/>
      <c r="D21" s="58"/>
      <c r="J21" s="113"/>
      <c r="P21" s="113"/>
    </row>
    <row r="22" spans="1:17" s="57" customFormat="1" ht="18" customHeight="1" x14ac:dyDescent="0.25">
      <c r="A22" s="140" t="s">
        <v>29</v>
      </c>
      <c r="B22" s="140"/>
      <c r="C22" s="140"/>
      <c r="D22" s="58"/>
    </row>
    <row r="23" spans="1:17" s="57" customFormat="1" ht="18" customHeight="1" x14ac:dyDescent="0.25">
      <c r="A23" s="135" t="s">
        <v>30</v>
      </c>
      <c r="B23" s="135"/>
      <c r="C23" s="135"/>
      <c r="D23" s="58"/>
      <c r="F23" s="83"/>
      <c r="H23" s="113"/>
      <c r="P23" s="113"/>
    </row>
    <row r="24" spans="1:17" s="57" customFormat="1" ht="18" customHeight="1" x14ac:dyDescent="0.25">
      <c r="A24" s="135" t="s">
        <v>31</v>
      </c>
      <c r="B24" s="135"/>
      <c r="C24" s="135"/>
      <c r="D24" s="58"/>
    </row>
    <row r="25" spans="1:17" s="57" customFormat="1" ht="18" customHeight="1" x14ac:dyDescent="0.25">
      <c r="A25" s="135"/>
      <c r="B25" s="135"/>
      <c r="C25" s="135"/>
      <c r="D25" s="58"/>
    </row>
    <row r="26" spans="1:17" s="57" customFormat="1" ht="18" customHeight="1" x14ac:dyDescent="0.25">
      <c r="A26" s="114" t="s">
        <v>35</v>
      </c>
      <c r="B26" s="114"/>
      <c r="C26" s="114"/>
      <c r="D26" s="58"/>
    </row>
    <row r="27" spans="1:17" s="57" customFormat="1" ht="18" customHeight="1" x14ac:dyDescent="0.25">
      <c r="A27" s="57" t="s">
        <v>37</v>
      </c>
      <c r="D27" s="58"/>
    </row>
    <row r="28" spans="1:17" s="57" customFormat="1" ht="18" customHeight="1" x14ac:dyDescent="0.25">
      <c r="A28" s="114" t="s">
        <v>38</v>
      </c>
      <c r="B28" s="114"/>
      <c r="C28" s="114"/>
      <c r="D28" s="114"/>
      <c r="E28" s="114"/>
      <c r="F28" s="114"/>
      <c r="G28" s="114"/>
      <c r="H28" s="114"/>
    </row>
    <row r="29" spans="1:17" s="57" customFormat="1" ht="15.75" x14ac:dyDescent="0.25">
      <c r="A29" s="135" t="s">
        <v>48</v>
      </c>
      <c r="B29" s="135"/>
      <c r="C29" s="135"/>
      <c r="D29" s="135"/>
      <c r="E29" s="135"/>
      <c r="F29" s="135"/>
      <c r="G29" s="135"/>
      <c r="H29" s="135"/>
      <c r="I29" s="135"/>
      <c r="J29" s="135"/>
    </row>
    <row r="30" spans="1:17" s="57" customFormat="1" ht="15.75" x14ac:dyDescent="0.25">
      <c r="A30" s="114" t="s">
        <v>39</v>
      </c>
      <c r="B30" s="114"/>
      <c r="C30" s="114"/>
      <c r="D30" s="114"/>
      <c r="E30" s="114"/>
      <c r="F30" s="114"/>
      <c r="G30" s="114"/>
      <c r="H30" s="114"/>
      <c r="I30" s="114"/>
      <c r="J30" s="114"/>
      <c r="K30" s="114"/>
      <c r="L30" s="114"/>
      <c r="M30" s="114"/>
      <c r="N30" s="114"/>
    </row>
    <row r="31" spans="1:17" s="57" customFormat="1" ht="15.75" x14ac:dyDescent="0.25">
      <c r="A31" s="114" t="s">
        <v>36</v>
      </c>
      <c r="B31" s="114"/>
      <c r="C31" s="114"/>
      <c r="D31" s="114"/>
      <c r="E31" s="114"/>
      <c r="F31" s="114"/>
    </row>
    <row r="32" spans="1:17" s="57" customFormat="1" ht="15.75" x14ac:dyDescent="0.25">
      <c r="A32" s="133" t="s">
        <v>40</v>
      </c>
      <c r="B32" s="134"/>
      <c r="C32" s="134"/>
      <c r="D32" s="134"/>
      <c r="E32" s="134"/>
      <c r="F32" s="134"/>
    </row>
    <row r="33" spans="1:14" s="57" customFormat="1" ht="15.75" x14ac:dyDescent="0.25">
      <c r="A33" s="133" t="s">
        <v>41</v>
      </c>
      <c r="B33" s="134"/>
      <c r="C33" s="134"/>
      <c r="D33" s="134"/>
      <c r="E33" s="134"/>
      <c r="F33" s="134"/>
    </row>
    <row r="34" spans="1:14" s="57" customFormat="1" ht="15.75" customHeight="1" x14ac:dyDescent="0.25">
      <c r="A34" s="133" t="s">
        <v>42</v>
      </c>
      <c r="B34" s="134"/>
      <c r="C34" s="134"/>
      <c r="D34" s="134"/>
      <c r="E34" s="134"/>
      <c r="F34" s="134"/>
      <c r="G34" s="134"/>
      <c r="H34" s="134"/>
      <c r="I34" s="134"/>
      <c r="J34" s="134"/>
      <c r="K34" s="134"/>
      <c r="L34" s="134"/>
      <c r="M34" s="134"/>
      <c r="N34" s="134"/>
    </row>
    <row r="35" spans="1:14" s="57" customFormat="1" ht="15.75" x14ac:dyDescent="0.25">
      <c r="A35" s="149"/>
      <c r="B35" s="135"/>
      <c r="C35" s="135"/>
      <c r="D35" s="58"/>
    </row>
    <row r="36" spans="1:14" s="57" customFormat="1" ht="18" customHeight="1" x14ac:dyDescent="0.25">
      <c r="A36" s="150" t="s">
        <v>47</v>
      </c>
      <c r="B36" s="151"/>
      <c r="C36" s="151"/>
      <c r="D36" s="151"/>
      <c r="E36" s="151"/>
      <c r="F36" s="151"/>
      <c r="G36" s="151"/>
      <c r="H36" s="151"/>
      <c r="I36" s="151"/>
      <c r="J36" s="151"/>
      <c r="K36" s="151"/>
      <c r="L36" s="151"/>
      <c r="M36" s="151"/>
    </row>
    <row r="37" spans="1:14" ht="18" customHeight="1" x14ac:dyDescent="0.25">
      <c r="A37" s="145"/>
      <c r="B37" s="146"/>
      <c r="C37" s="146"/>
    </row>
    <row r="38" spans="1:14" ht="18" customHeight="1" x14ac:dyDescent="0.25">
      <c r="A38" s="145"/>
      <c r="B38" s="146"/>
      <c r="C38" s="146"/>
    </row>
    <row r="39" spans="1:14" ht="18" customHeight="1" x14ac:dyDescent="0.25">
      <c r="A39" s="143"/>
      <c r="B39" s="144"/>
      <c r="C39" s="144"/>
    </row>
    <row r="40" spans="1:14" ht="18" customHeight="1" x14ac:dyDescent="0.25">
      <c r="A40" s="145"/>
      <c r="B40" s="146"/>
      <c r="C40" s="146"/>
    </row>
    <row r="41" spans="1:14" ht="18" customHeight="1" x14ac:dyDescent="0.25">
      <c r="A41" s="145"/>
      <c r="B41" s="146"/>
      <c r="C41" s="146"/>
    </row>
    <row r="42" spans="1:14" ht="18" customHeight="1" x14ac:dyDescent="0.25">
      <c r="A42" s="147"/>
      <c r="B42" s="148"/>
      <c r="C42" s="148"/>
    </row>
  </sheetData>
  <mergeCells count="22">
    <mergeCell ref="A39:C39"/>
    <mergeCell ref="A41:C41"/>
    <mergeCell ref="A42:C42"/>
    <mergeCell ref="A32:F32"/>
    <mergeCell ref="A33:F33"/>
    <mergeCell ref="A35:C35"/>
    <mergeCell ref="A37:C37"/>
    <mergeCell ref="A38:C38"/>
    <mergeCell ref="A40:C40"/>
    <mergeCell ref="A36:M36"/>
    <mergeCell ref="A34:N34"/>
    <mergeCell ref="A25:C25"/>
    <mergeCell ref="A3:F3"/>
    <mergeCell ref="A4:F4"/>
    <mergeCell ref="A21:C21"/>
    <mergeCell ref="A22:C22"/>
    <mergeCell ref="A23:C23"/>
    <mergeCell ref="A24:C24"/>
    <mergeCell ref="A5:E5"/>
    <mergeCell ref="A29:J29"/>
    <mergeCell ref="I19:Q19"/>
    <mergeCell ref="I17:N17"/>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Actual Budget </vt:lpstr>
      <vt:lpstr>Budget Amendment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Administrator</cp:lastModifiedBy>
  <dcterms:created xsi:type="dcterms:W3CDTF">2015-06-05T18:17:20Z</dcterms:created>
  <dcterms:modified xsi:type="dcterms:W3CDTF">2024-10-10T12:26:56Z</dcterms:modified>
</cp:coreProperties>
</file>