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 &amp; A\Huza Network\Compta\"/>
    </mc:Choice>
  </mc:AlternateContent>
  <xr:revisionPtr revIDLastSave="0" documentId="13_ncr:1_{AC57F92A-0404-4412-B8CA-B3B34E99DD76}" xr6:coauthVersionLast="47" xr6:coauthVersionMax="47" xr10:uidLastSave="{00000000-0000-0000-0000-000000000000}"/>
  <bookViews>
    <workbookView xWindow="-120" yWindow="-120" windowWidth="20730" windowHeight="11160" tabRatio="362" firstSheet="14" activeTab="15" xr2:uid="{E9291673-2B95-46ED-9E5E-B09313395B74}"/>
  </bookViews>
  <sheets>
    <sheet name="July 2023" sheetId="1" r:id="rId1"/>
    <sheet name="August 2023" sheetId="2" r:id="rId2"/>
    <sheet name="September 2023" sheetId="3" r:id="rId3"/>
    <sheet name="October 2023" sheetId="4" r:id="rId4"/>
    <sheet name="November 2023" sheetId="5" r:id="rId5"/>
    <sheet name="December 2023" sheetId="6" r:id="rId6"/>
    <sheet name="January 2024" sheetId="7" r:id="rId7"/>
    <sheet name="February 2024" sheetId="8" r:id="rId8"/>
    <sheet name="March 2024" sheetId="9" r:id="rId9"/>
    <sheet name="April 2024" sheetId="10" r:id="rId10"/>
    <sheet name="May 2024" sheetId="11" r:id="rId11"/>
    <sheet name="June 2024" sheetId="12" r:id="rId12"/>
    <sheet name="July 2024" sheetId="13" r:id="rId13"/>
    <sheet name="August 2024" sheetId="14" r:id="rId14"/>
    <sheet name="September 2024" sheetId="15" r:id="rId15"/>
    <sheet name="October 2024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6" l="1"/>
  <c r="H32" i="16"/>
  <c r="G32" i="16"/>
  <c r="F32" i="16"/>
  <c r="D32" i="16"/>
  <c r="H15" i="16" s="1"/>
  <c r="E28" i="15"/>
  <c r="H28" i="15"/>
  <c r="G28" i="15"/>
  <c r="F28" i="15"/>
  <c r="H15" i="15" l="1"/>
  <c r="F28" i="14"/>
  <c r="K15" i="13" l="1"/>
  <c r="K16" i="13"/>
  <c r="F29" i="13"/>
  <c r="E28" i="14" l="1"/>
  <c r="I29" i="13"/>
  <c r="E29" i="13"/>
  <c r="G29" i="13"/>
  <c r="H28" i="14"/>
  <c r="G28" i="14"/>
  <c r="K6" i="13"/>
  <c r="K29" i="13"/>
  <c r="J29" i="13"/>
  <c r="D30" i="12"/>
  <c r="F30" i="12"/>
  <c r="H6" i="12"/>
  <c r="D30" i="11"/>
  <c r="H30" i="12"/>
  <c r="G30" i="12"/>
  <c r="E30" i="12"/>
  <c r="H6" i="10"/>
  <c r="F30" i="11"/>
  <c r="E30" i="11"/>
  <c r="F15" i="11" s="1"/>
  <c r="E29" i="10"/>
  <c r="F29" i="10"/>
  <c r="B29" i="10"/>
  <c r="C29" i="10"/>
  <c r="D27" i="9"/>
  <c r="G29" i="10"/>
  <c r="H29" i="10"/>
  <c r="D29" i="10"/>
  <c r="E27" i="9"/>
  <c r="G27" i="9"/>
  <c r="F27" i="9"/>
  <c r="D27" i="8"/>
  <c r="E27" i="8"/>
  <c r="F27" i="8"/>
  <c r="C27" i="8"/>
  <c r="F15" i="8" s="1"/>
  <c r="D27" i="7"/>
  <c r="E27" i="7"/>
  <c r="F6" i="7"/>
  <c r="F11" i="7"/>
  <c r="F25" i="6"/>
  <c r="E25" i="6"/>
  <c r="F6" i="6"/>
  <c r="F11" i="6" s="1"/>
  <c r="F12" i="5"/>
  <c r="F6" i="5"/>
  <c r="F11" i="5" s="1"/>
  <c r="F13" i="5" s="1"/>
  <c r="F12" i="4"/>
  <c r="F6" i="4"/>
  <c r="F11" i="4" s="1"/>
  <c r="F13" i="4" s="1"/>
  <c r="F11" i="3"/>
  <c r="F6" i="3"/>
  <c r="F13" i="2"/>
  <c r="F12" i="2"/>
  <c r="F30" i="2"/>
  <c r="E30" i="2"/>
  <c r="D30" i="2"/>
  <c r="F14" i="2"/>
  <c r="F12" i="3"/>
  <c r="F13" i="3"/>
  <c r="H15" i="14" l="1"/>
  <c r="K17" i="13"/>
  <c r="H6" i="14" s="1"/>
  <c r="H15" i="12"/>
  <c r="H15" i="10"/>
  <c r="G15" i="9"/>
  <c r="F12" i="7"/>
  <c r="F13" i="7" s="1"/>
  <c r="F12" i="6"/>
  <c r="F13" i="6" s="1"/>
  <c r="F30" i="1"/>
  <c r="F12" i="1"/>
  <c r="E30" i="1"/>
  <c r="H14" i="14" l="1"/>
  <c r="H16" i="14" s="1"/>
  <c r="H6" i="15" s="1"/>
  <c r="H14" i="15" s="1"/>
  <c r="H16" i="15" s="1"/>
  <c r="H6" i="16" s="1"/>
  <c r="H14" i="16" s="1"/>
  <c r="H16" i="16" s="1"/>
  <c r="F6" i="8"/>
  <c r="F13" i="1"/>
  <c r="F14" i="1" s="1"/>
  <c r="F14" i="8" l="1"/>
  <c r="F16" i="8" s="1"/>
  <c r="G6" i="9" s="1"/>
  <c r="G14" i="9" s="1"/>
  <c r="G16" i="9" s="1"/>
  <c r="H14" i="10" s="1"/>
  <c r="H16" i="10" s="1"/>
  <c r="F6" i="11" s="1"/>
  <c r="F14" i="11" s="1"/>
  <c r="F16" i="11" s="1"/>
  <c r="H14" i="12" s="1"/>
  <c r="H16" i="12" s="1"/>
  <c r="F6" i="2"/>
</calcChain>
</file>

<file path=xl/sharedStrings.xml><?xml version="1.0" encoding="utf-8"?>
<sst xmlns="http://schemas.openxmlformats.org/spreadsheetml/2006/main" count="251" uniqueCount="57">
  <si>
    <t>PETTY CASH RECONCILIATION</t>
  </si>
  <si>
    <t>31st July 2023</t>
  </si>
  <si>
    <t>B/f</t>
  </si>
  <si>
    <t>Replenish Petty Cash</t>
  </si>
  <si>
    <t>Total</t>
  </si>
  <si>
    <t>Total expenses</t>
  </si>
  <si>
    <t>Remaining balance</t>
  </si>
  <si>
    <t>Office</t>
  </si>
  <si>
    <t xml:space="preserve"> </t>
  </si>
  <si>
    <t>Supplies</t>
  </si>
  <si>
    <t xml:space="preserve">Internship / Apprenticeship </t>
  </si>
  <si>
    <t>(Donation from KC Attorneys)</t>
  </si>
  <si>
    <t>31st August 2023</t>
  </si>
  <si>
    <t xml:space="preserve">Travel </t>
  </si>
  <si>
    <t>Expenses</t>
  </si>
  <si>
    <t>Huza Network</t>
  </si>
  <si>
    <t xml:space="preserve">Replenish Bank Account </t>
  </si>
  <si>
    <t>Operational</t>
  </si>
  <si>
    <t xml:space="preserve"> Allowance</t>
  </si>
  <si>
    <t xml:space="preserve"> Allowance </t>
  </si>
  <si>
    <t>30th September 2023</t>
  </si>
  <si>
    <t>31st October 2023</t>
  </si>
  <si>
    <t>30th November 2023</t>
  </si>
  <si>
    <t>31st December 2023</t>
  </si>
  <si>
    <t>Hospitality &amp;</t>
  </si>
  <si>
    <t>Corporate Gifts</t>
  </si>
  <si>
    <t>31st January 2024</t>
  </si>
  <si>
    <t>Huza Network CBC</t>
  </si>
  <si>
    <t>29th February 2024</t>
  </si>
  <si>
    <t>Replenish Petty cash</t>
  </si>
  <si>
    <t xml:space="preserve">Tax </t>
  </si>
  <si>
    <t xml:space="preserve">Consultancy </t>
  </si>
  <si>
    <t>Fees</t>
  </si>
  <si>
    <t>Telecommunication</t>
  </si>
  <si>
    <t xml:space="preserve">Direct </t>
  </si>
  <si>
    <t>Costs</t>
  </si>
  <si>
    <t>31st March 2024</t>
  </si>
  <si>
    <t xml:space="preserve">Marketing </t>
  </si>
  <si>
    <t>30th April 2024</t>
  </si>
  <si>
    <t xml:space="preserve">Office </t>
  </si>
  <si>
    <t xml:space="preserve">Internship </t>
  </si>
  <si>
    <t>Allowances</t>
  </si>
  <si>
    <t xml:space="preserve">Hospitality </t>
  </si>
  <si>
    <t>&amp; Corporate Gifts</t>
  </si>
  <si>
    <t>31st May 2024</t>
  </si>
  <si>
    <t>Travel</t>
  </si>
  <si>
    <t>30th June 2024</t>
  </si>
  <si>
    <t>31st July 2024</t>
  </si>
  <si>
    <t>31st August 2024</t>
  </si>
  <si>
    <t>Airtime to call interviewees - 29/07/2024</t>
  </si>
  <si>
    <t xml:space="preserve">Training </t>
  </si>
  <si>
    <t>30th September 2024</t>
  </si>
  <si>
    <t>31st October 2024</t>
  </si>
  <si>
    <t>Transport fee for Happy to oraganize the cohort 2 end celebration - 01/10/2024</t>
  </si>
  <si>
    <t>Transport for Happy to … - 11/10/2024</t>
  </si>
  <si>
    <t>Transport for Happy to … - 15/10/2024</t>
  </si>
  <si>
    <t>Transport for Happy to … - 16/10/2024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</si>
</sst>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name val="Arial"/>
      <family val="2"/>
    </font>
    <font>
      <sz val="10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/>
    <xf numFmtId="0" fontId="1" fillId="0" borderId="1" xfId="0" applyFont="1" applyBorder="1"/>
    <xf numFmtId="3" fontId="2" fillId="0" borderId="0" xfId="0" applyNumberFormat="1" applyFont="1" applyAlignment="1">
      <alignment horizontal="center"/>
    </xf>
    <xf numFmtId="14" fontId="3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3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horizontal="center" wrapText="1"/>
    </xf>
    <xf numFmtId="3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6" fillId="0" borderId="0" xfId="0" applyFont="1"/>
    <xf numFmtId="3" fontId="6" fillId="0" borderId="0" xfId="0" applyNumberFormat="1" applyFont="1"/>
    <xf numFmtId="0" fontId="1" fillId="0" borderId="1" xfId="0" applyFont="1" applyBorder="1" applyAlignment="1">
      <alignment horizontal="center"/>
    </xf>
    <xf numFmtId="3" fontId="2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 vertical="center" wrapText="1"/>
    </xf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wrapText="1"/>
    </xf>
    <xf numFmtId="3" fontId="7" fillId="0" borderId="0" xfId="0" applyNumberFormat="1" applyFont="1"/>
    <xf numFmtId="0" fontId="1" fillId="0" borderId="0" xfId="0" quotePrefix="1" applyFont="1"/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3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Comma 2 14" xfId="1" xr:uid="{490F505E-C134-4208-8CDC-337CE2E7C8E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7B59-0A5B-46B2-82DF-902C7942D079}">
  <dimension ref="A1:L32"/>
  <sheetViews>
    <sheetView zoomScaleNormal="100" workbookViewId="0">
      <selection activeCell="B10" sqref="B10"/>
    </sheetView>
  </sheetViews>
  <sheetFormatPr defaultRowHeight="12.75" x14ac:dyDescent="0.2"/>
  <cols>
    <col min="1" max="1" width="24.28515625" style="1" customWidth="1"/>
    <col min="2" max="2" width="23.85546875" style="1" customWidth="1"/>
    <col min="3" max="3" width="18.140625" style="1" bestFit="1" customWidth="1"/>
    <col min="4" max="4" width="10.42578125" style="1" bestFit="1" customWidth="1"/>
    <col min="5" max="5" width="20.85546875" style="1" customWidth="1"/>
    <col min="6" max="6" width="24.5703125" style="1" customWidth="1"/>
    <col min="7" max="7" width="10.28515625" style="1" customWidth="1"/>
    <col min="8" max="10" width="9.140625" style="1"/>
    <col min="11" max="11" width="10.28515625" style="1" bestFit="1" customWidth="1"/>
    <col min="12" max="16384" width="9.140625" style="1"/>
  </cols>
  <sheetData>
    <row r="1" spans="1:12" x14ac:dyDescent="0.2">
      <c r="A1" s="1" t="s">
        <v>0</v>
      </c>
    </row>
    <row r="2" spans="1:12" x14ac:dyDescent="0.2">
      <c r="A2" s="1" t="s">
        <v>15</v>
      </c>
    </row>
    <row r="3" spans="1:12" x14ac:dyDescent="0.2">
      <c r="A3" s="1" t="s">
        <v>1</v>
      </c>
    </row>
    <row r="6" spans="1:12" x14ac:dyDescent="0.2">
      <c r="B6" s="1" t="s">
        <v>2</v>
      </c>
      <c r="D6" s="2">
        <v>45108</v>
      </c>
      <c r="F6" s="3">
        <v>0</v>
      </c>
    </row>
    <row r="8" spans="1:12" x14ac:dyDescent="0.2">
      <c r="B8" s="1" t="s">
        <v>3</v>
      </c>
      <c r="D8" s="10">
        <v>45134</v>
      </c>
      <c r="F8" s="3">
        <v>1000000</v>
      </c>
    </row>
    <row r="9" spans="1:12" x14ac:dyDescent="0.2">
      <c r="B9" s="1" t="s">
        <v>11</v>
      </c>
      <c r="D9" s="2"/>
    </row>
    <row r="12" spans="1:12" x14ac:dyDescent="0.2">
      <c r="C12" s="1" t="s">
        <v>4</v>
      </c>
      <c r="F12" s="3">
        <f>+F6+F8</f>
        <v>1000000</v>
      </c>
    </row>
    <row r="13" spans="1:12" x14ac:dyDescent="0.2">
      <c r="C13" s="1" t="s">
        <v>5</v>
      </c>
      <c r="F13" s="3">
        <f>+D30+E30+F30</f>
        <v>67000</v>
      </c>
    </row>
    <row r="14" spans="1:12" x14ac:dyDescent="0.2">
      <c r="C14" s="1" t="s">
        <v>6</v>
      </c>
      <c r="F14" s="3">
        <f>+F12-F13</f>
        <v>933000</v>
      </c>
    </row>
    <row r="16" spans="1:12" x14ac:dyDescent="0.2">
      <c r="I16" s="3"/>
      <c r="J16" s="3"/>
      <c r="K16" s="3"/>
      <c r="L16" s="3"/>
    </row>
    <row r="17" spans="1:12" x14ac:dyDescent="0.2">
      <c r="I17" s="3"/>
      <c r="J17" s="3"/>
      <c r="K17" s="3"/>
      <c r="L17" s="3"/>
    </row>
    <row r="18" spans="1:12" x14ac:dyDescent="0.2">
      <c r="I18" s="3"/>
      <c r="J18" s="3"/>
      <c r="K18" s="3"/>
      <c r="L18" s="3"/>
    </row>
    <row r="19" spans="1:12" x14ac:dyDescent="0.2">
      <c r="A19" s="4"/>
      <c r="E19" s="5" t="s">
        <v>7</v>
      </c>
      <c r="F19" s="5" t="s">
        <v>10</v>
      </c>
      <c r="I19" s="3"/>
      <c r="J19" s="3"/>
      <c r="K19" s="3"/>
      <c r="L19" s="3"/>
    </row>
    <row r="20" spans="1:12" x14ac:dyDescent="0.2">
      <c r="A20" s="4"/>
      <c r="E20" s="5" t="s">
        <v>9</v>
      </c>
      <c r="F20" s="5" t="s">
        <v>18</v>
      </c>
      <c r="I20" s="3"/>
      <c r="J20" s="3"/>
      <c r="K20" s="3"/>
      <c r="L20" s="3"/>
    </row>
    <row r="21" spans="1:12" x14ac:dyDescent="0.2">
      <c r="A21" s="4"/>
      <c r="E21" s="4"/>
      <c r="F21" s="4"/>
      <c r="I21" s="3"/>
      <c r="J21" s="3"/>
      <c r="K21" s="3"/>
      <c r="L21" s="3"/>
    </row>
    <row r="22" spans="1:12" x14ac:dyDescent="0.2">
      <c r="E22" s="6">
        <v>17000</v>
      </c>
      <c r="F22" s="6">
        <v>50000</v>
      </c>
      <c r="I22" s="3"/>
      <c r="J22" s="3"/>
      <c r="K22" s="7"/>
      <c r="L22" s="3"/>
    </row>
    <row r="23" spans="1:12" x14ac:dyDescent="0.2">
      <c r="E23" s="6"/>
      <c r="F23" s="4"/>
      <c r="I23" s="3"/>
      <c r="J23" s="3"/>
      <c r="K23" s="3"/>
      <c r="L23" s="3"/>
    </row>
    <row r="24" spans="1:12" x14ac:dyDescent="0.2">
      <c r="E24" s="4"/>
      <c r="F24" s="4"/>
      <c r="I24" s="3"/>
      <c r="J24" s="3"/>
      <c r="K24" s="7"/>
      <c r="L24" s="3"/>
    </row>
    <row r="25" spans="1:12" x14ac:dyDescent="0.2">
      <c r="E25" s="4"/>
    </row>
    <row r="26" spans="1:12" x14ac:dyDescent="0.2">
      <c r="E26" s="4"/>
      <c r="F26" s="4"/>
    </row>
    <row r="27" spans="1:12" x14ac:dyDescent="0.2">
      <c r="E27" s="6"/>
      <c r="F27" s="4"/>
    </row>
    <row r="29" spans="1:12" ht="13.5" thickBot="1" x14ac:dyDescent="0.25">
      <c r="E29" s="8"/>
      <c r="F29" s="8"/>
    </row>
    <row r="30" spans="1:12" x14ac:dyDescent="0.2">
      <c r="E30" s="9">
        <f>SUM(E22:E29)</f>
        <v>17000</v>
      </c>
      <c r="F30" s="9">
        <f>SUM(F22:F29)</f>
        <v>50000</v>
      </c>
    </row>
    <row r="31" spans="1:12" x14ac:dyDescent="0.2">
      <c r="E31" s="3"/>
    </row>
    <row r="32" spans="1:12" x14ac:dyDescent="0.2">
      <c r="I32" s="1" t="s">
        <v>8</v>
      </c>
    </row>
  </sheetData>
  <pageMargins left="0.7" right="0.7" top="0.75" bottom="0.75" header="0.3" footer="0.3"/>
  <pageSetup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686F-F76F-498A-B816-3D1AE7D7E75D}">
  <dimension ref="A1:O32"/>
  <sheetViews>
    <sheetView zoomScaleNormal="100" workbookViewId="0">
      <selection activeCell="E19" sqref="E19:E20"/>
    </sheetView>
  </sheetViews>
  <sheetFormatPr defaultRowHeight="12.75" x14ac:dyDescent="0.2"/>
  <cols>
    <col min="1" max="1" width="23.5703125" style="1" customWidth="1"/>
    <col min="2" max="2" width="20.42578125" style="1" bestFit="1" customWidth="1"/>
    <col min="3" max="3" width="16.140625" style="1" bestFit="1" customWidth="1"/>
    <col min="4" max="4" width="12.28515625" style="1" customWidth="1"/>
    <col min="5" max="5" width="14.5703125" style="1" customWidth="1"/>
    <col min="6" max="6" width="23.42578125" style="1" bestFit="1" customWidth="1"/>
    <col min="7" max="7" width="10.28515625" style="1" customWidth="1"/>
    <col min="8" max="10" width="9.140625" style="1"/>
    <col min="11" max="11" width="10.28515625" style="1" bestFit="1" customWidth="1"/>
    <col min="12" max="16384" width="9.140625" style="1"/>
  </cols>
  <sheetData>
    <row r="1" spans="1:12" x14ac:dyDescent="0.2">
      <c r="A1" s="1" t="s">
        <v>0</v>
      </c>
    </row>
    <row r="2" spans="1:12" x14ac:dyDescent="0.2">
      <c r="A2" s="1" t="s">
        <v>15</v>
      </c>
    </row>
    <row r="3" spans="1:12" x14ac:dyDescent="0.2">
      <c r="A3" s="1" t="s">
        <v>12</v>
      </c>
    </row>
    <row r="6" spans="1:12" x14ac:dyDescent="0.2">
      <c r="B6" s="1" t="s">
        <v>2</v>
      </c>
      <c r="D6" s="2">
        <v>45170</v>
      </c>
      <c r="F6" s="3">
        <f>+'July 2023'!F14</f>
        <v>933000</v>
      </c>
    </row>
    <row r="8" spans="1:12" x14ac:dyDescent="0.2">
      <c r="B8" s="1" t="s">
        <v>16</v>
      </c>
      <c r="D8" s="10">
        <v>45168</v>
      </c>
      <c r="F8" s="3">
        <v>558000</v>
      </c>
    </row>
    <row r="9" spans="1:12" x14ac:dyDescent="0.2">
      <c r="D9" s="2"/>
    </row>
    <row r="12" spans="1:12" x14ac:dyDescent="0.2">
      <c r="C12" s="1" t="s">
        <v>4</v>
      </c>
      <c r="F12" s="3">
        <f>+F6-F8</f>
        <v>375000</v>
      </c>
    </row>
    <row r="13" spans="1:12" x14ac:dyDescent="0.2">
      <c r="C13" s="1" t="s">
        <v>5</v>
      </c>
      <c r="F13" s="3">
        <f>+D30+E30+F30</f>
        <v>275000</v>
      </c>
      <c r="I13" s="12"/>
      <c r="J13" s="12"/>
      <c r="K13" s="12"/>
    </row>
    <row r="14" spans="1:12" x14ac:dyDescent="0.2">
      <c r="C14" s="1" t="s">
        <v>6</v>
      </c>
      <c r="F14" s="3">
        <f>+F12-F13</f>
        <v>100000</v>
      </c>
      <c r="K14" s="12"/>
    </row>
    <row r="16" spans="1:12" x14ac:dyDescent="0.2">
      <c r="L16" s="3"/>
    </row>
    <row r="18" spans="1:15" x14ac:dyDescent="0.2">
      <c r="K18" s="3"/>
      <c r="L18" s="15"/>
    </row>
    <row r="19" spans="1:15" s="12" customFormat="1" x14ac:dyDescent="0.2">
      <c r="A19" s="11"/>
      <c r="D19" s="13" t="s">
        <v>13</v>
      </c>
      <c r="E19" s="16" t="s">
        <v>17</v>
      </c>
      <c r="F19" s="14" t="s">
        <v>10</v>
      </c>
      <c r="G19" s="1"/>
    </row>
    <row r="20" spans="1:15" x14ac:dyDescent="0.2">
      <c r="A20" s="4"/>
      <c r="D20" s="5" t="s">
        <v>14</v>
      </c>
      <c r="E20" s="17" t="s">
        <v>14</v>
      </c>
      <c r="F20" s="5" t="s">
        <v>19</v>
      </c>
      <c r="M20" s="3"/>
    </row>
    <row r="21" spans="1:15" x14ac:dyDescent="0.2">
      <c r="A21" s="4"/>
      <c r="D21" s="4"/>
      <c r="F21" s="4"/>
    </row>
    <row r="22" spans="1:15" x14ac:dyDescent="0.2">
      <c r="D22" s="6">
        <v>5000</v>
      </c>
      <c r="E22" s="6">
        <v>220000</v>
      </c>
      <c r="F22" s="6">
        <v>50000</v>
      </c>
    </row>
    <row r="23" spans="1:15" x14ac:dyDescent="0.2">
      <c r="D23" s="6"/>
    </row>
    <row r="24" spans="1:15" x14ac:dyDescent="0.2">
      <c r="D24" s="4"/>
      <c r="E24" s="6"/>
      <c r="K24" s="3"/>
      <c r="O24" s="1" t="s">
        <v>8</v>
      </c>
    </row>
    <row r="25" spans="1:15" x14ac:dyDescent="0.2">
      <c r="D25" s="5"/>
      <c r="E25" s="4"/>
    </row>
    <row r="26" spans="1:15" x14ac:dyDescent="0.2">
      <c r="D26" s="5"/>
      <c r="E26" s="4"/>
      <c r="F26" s="4"/>
      <c r="K26" s="3"/>
    </row>
    <row r="27" spans="1:15" x14ac:dyDescent="0.2">
      <c r="D27" s="5"/>
      <c r="E27" s="6"/>
      <c r="F27" s="4"/>
      <c r="I27" s="3"/>
      <c r="J27" s="3"/>
      <c r="K27" s="3"/>
    </row>
    <row r="28" spans="1:15" x14ac:dyDescent="0.2">
      <c r="D28" s="5"/>
      <c r="I28" s="3"/>
      <c r="J28" s="3"/>
      <c r="K28" s="3"/>
    </row>
    <row r="29" spans="1:15" ht="13.5" thickBot="1" x14ac:dyDescent="0.25">
      <c r="D29" s="8"/>
      <c r="E29" s="8"/>
      <c r="F29" s="8"/>
      <c r="I29" s="3"/>
      <c r="J29" s="3"/>
      <c r="K29" s="3"/>
    </row>
    <row r="30" spans="1:15" x14ac:dyDescent="0.2">
      <c r="D30" s="9">
        <f>SUM(D22:D29)</f>
        <v>5000</v>
      </c>
      <c r="E30" s="9">
        <f t="shared" ref="E30:F30" si="0">SUM(E22:E29)</f>
        <v>220000</v>
      </c>
      <c r="F30" s="9">
        <f t="shared" si="0"/>
        <v>50000</v>
      </c>
    </row>
    <row r="31" spans="1:15" x14ac:dyDescent="0.2">
      <c r="D31" s="5"/>
      <c r="E31" s="3"/>
    </row>
    <row r="32" spans="1:15" x14ac:dyDescent="0.2">
      <c r="I32" s="1" t="s">
        <v>8</v>
      </c>
    </row>
  </sheetData>
  <pageMargins left="0.7" right="0.7" top="0.75" bottom="0.75" header="0.3" footer="0.3"/>
  <pageSetup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DF0C-8A7E-4B7F-B74B-4E4BBBA02374}">
  <dimension ref="A1:O31"/>
  <sheetViews>
    <sheetView workbookViewId="0">
      <selection sqref="A1:G25"/>
    </sheetView>
  </sheetViews>
  <sheetFormatPr defaultRowHeight="12.75" x14ac:dyDescent="0.2"/>
  <cols>
    <col min="1" max="1" width="23.5703125" style="1" customWidth="1"/>
    <col min="2" max="2" width="20.42578125" style="1" bestFit="1" customWidth="1"/>
    <col min="3" max="3" width="16.140625" style="1" bestFit="1" customWidth="1"/>
    <col min="4" max="4" width="12.28515625" style="1" customWidth="1"/>
    <col min="5" max="5" width="14.5703125" style="1" customWidth="1"/>
    <col min="6" max="6" width="23.42578125" style="1" bestFit="1" customWidth="1"/>
    <col min="7" max="7" width="10.28515625" style="1" customWidth="1"/>
    <col min="8" max="10" width="9.140625" style="1"/>
    <col min="11" max="11" width="10.28515625" style="1" bestFit="1" customWidth="1"/>
    <col min="12" max="16384" width="9.140625" style="1"/>
  </cols>
  <sheetData>
    <row r="1" spans="1:12" x14ac:dyDescent="0.2">
      <c r="A1" s="1" t="s">
        <v>0</v>
      </c>
    </row>
    <row r="2" spans="1:12" x14ac:dyDescent="0.2">
      <c r="A2" s="1" t="s">
        <v>15</v>
      </c>
    </row>
    <row r="3" spans="1:12" x14ac:dyDescent="0.2">
      <c r="A3" s="1" t="s">
        <v>20</v>
      </c>
    </row>
    <row r="6" spans="1:12" x14ac:dyDescent="0.2">
      <c r="B6" s="1" t="s">
        <v>2</v>
      </c>
      <c r="D6" s="2">
        <v>45170</v>
      </c>
      <c r="F6" s="3">
        <f>+'August 2023'!F14</f>
        <v>100000</v>
      </c>
    </row>
    <row r="8" spans="1:12" x14ac:dyDescent="0.2">
      <c r="D8" s="2"/>
    </row>
    <row r="11" spans="1:12" x14ac:dyDescent="0.2">
      <c r="C11" s="1" t="s">
        <v>4</v>
      </c>
      <c r="F11" s="3">
        <f>+F6</f>
        <v>100000</v>
      </c>
    </row>
    <row r="12" spans="1:12" x14ac:dyDescent="0.2">
      <c r="C12" s="1" t="s">
        <v>5</v>
      </c>
      <c r="F12" s="3">
        <f>+D29+E29+F29</f>
        <v>0</v>
      </c>
      <c r="I12" s="12"/>
      <c r="J12" s="12"/>
      <c r="K12" s="12"/>
    </row>
    <row r="13" spans="1:12" x14ac:dyDescent="0.2">
      <c r="C13" s="1" t="s">
        <v>6</v>
      </c>
      <c r="F13" s="3">
        <f>+F11-F12</f>
        <v>100000</v>
      </c>
      <c r="K13" s="12"/>
    </row>
    <row r="15" spans="1:12" x14ac:dyDescent="0.2">
      <c r="L15" s="3"/>
    </row>
    <row r="17" spans="1:15" x14ac:dyDescent="0.2">
      <c r="K17" s="3"/>
      <c r="L17" s="15"/>
    </row>
    <row r="18" spans="1:15" s="12" customFormat="1" x14ac:dyDescent="0.2">
      <c r="A18" s="11"/>
      <c r="D18" s="13"/>
      <c r="E18" s="16"/>
      <c r="F18" s="14"/>
      <c r="G18" s="1"/>
    </row>
    <row r="19" spans="1:15" x14ac:dyDescent="0.2">
      <c r="A19" s="4"/>
      <c r="D19" s="5"/>
      <c r="E19" s="17"/>
      <c r="F19" s="5"/>
      <c r="M19" s="3"/>
    </row>
    <row r="20" spans="1:15" x14ac:dyDescent="0.2">
      <c r="A20" s="4"/>
      <c r="D20" s="4"/>
      <c r="F20" s="4"/>
    </row>
    <row r="21" spans="1:15" x14ac:dyDescent="0.2">
      <c r="D21" s="6"/>
      <c r="E21" s="6"/>
      <c r="F21" s="6"/>
    </row>
    <row r="22" spans="1:15" x14ac:dyDescent="0.2">
      <c r="D22" s="6"/>
    </row>
    <row r="23" spans="1:15" x14ac:dyDescent="0.2">
      <c r="D23" s="4"/>
      <c r="E23" s="6"/>
      <c r="K23" s="3"/>
      <c r="O23" s="1" t="s">
        <v>8</v>
      </c>
    </row>
    <row r="24" spans="1:15" x14ac:dyDescent="0.2">
      <c r="D24" s="5"/>
      <c r="E24" s="4"/>
    </row>
    <row r="25" spans="1:15" x14ac:dyDescent="0.2">
      <c r="D25" s="5"/>
      <c r="E25" s="4"/>
      <c r="F25" s="4"/>
      <c r="K25" s="3"/>
    </row>
    <row r="26" spans="1:15" x14ac:dyDescent="0.2">
      <c r="D26" s="5"/>
      <c r="E26" s="4"/>
      <c r="F26" s="4"/>
      <c r="I26" s="3"/>
      <c r="J26" s="3"/>
      <c r="K26" s="3"/>
    </row>
    <row r="27" spans="1:15" x14ac:dyDescent="0.2">
      <c r="D27" s="5"/>
      <c r="E27" s="4"/>
      <c r="F27" s="4"/>
      <c r="I27" s="3"/>
      <c r="J27" s="3"/>
      <c r="K27" s="3"/>
    </row>
    <row r="28" spans="1:15" x14ac:dyDescent="0.2">
      <c r="D28" s="5"/>
      <c r="E28" s="4"/>
      <c r="F28" s="4"/>
      <c r="I28" s="3"/>
      <c r="J28" s="3"/>
      <c r="K28" s="3"/>
    </row>
    <row r="29" spans="1:15" x14ac:dyDescent="0.2">
      <c r="D29" s="5"/>
      <c r="E29" s="4"/>
      <c r="F29" s="4"/>
    </row>
    <row r="30" spans="1:15" x14ac:dyDescent="0.2">
      <c r="D30" s="5"/>
      <c r="E30" s="4"/>
      <c r="F30" s="4"/>
    </row>
    <row r="31" spans="1:15" x14ac:dyDescent="0.2">
      <c r="D31" s="5"/>
      <c r="E31" s="4"/>
      <c r="F31" s="4"/>
      <c r="I31" s="1" t="s">
        <v>8</v>
      </c>
    </row>
  </sheetData>
  <pageMargins left="0.25" right="0.25" top="0.75" bottom="0.75" header="0.3" footer="0.3"/>
  <pageSetup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E798-DFBE-463B-B68F-A411A38E4ECC}">
  <dimension ref="A1:O31"/>
  <sheetViews>
    <sheetView workbookViewId="0">
      <selection sqref="A1:G25"/>
    </sheetView>
  </sheetViews>
  <sheetFormatPr defaultRowHeight="12.75" x14ac:dyDescent="0.2"/>
  <cols>
    <col min="1" max="1" width="23.5703125" style="1" customWidth="1"/>
    <col min="2" max="2" width="20.42578125" style="1" bestFit="1" customWidth="1"/>
    <col min="3" max="3" width="16.140625" style="1" bestFit="1" customWidth="1"/>
    <col min="4" max="4" width="12.28515625" style="1" customWidth="1"/>
    <col min="5" max="5" width="14.5703125" style="1" customWidth="1"/>
    <col min="6" max="6" width="23.42578125" style="1" bestFit="1" customWidth="1"/>
    <col min="7" max="7" width="10.28515625" style="1" customWidth="1"/>
    <col min="8" max="10" width="9.140625" style="1"/>
    <col min="11" max="11" width="10.28515625" style="1" bestFit="1" customWidth="1"/>
    <col min="12" max="16384" width="9.140625" style="1"/>
  </cols>
  <sheetData>
    <row r="1" spans="1:12" x14ac:dyDescent="0.2">
      <c r="A1" s="1" t="s">
        <v>0</v>
      </c>
    </row>
    <row r="2" spans="1:12" x14ac:dyDescent="0.2">
      <c r="A2" s="1" t="s">
        <v>15</v>
      </c>
    </row>
    <row r="3" spans="1:12" x14ac:dyDescent="0.2">
      <c r="A3" s="1" t="s">
        <v>21</v>
      </c>
    </row>
    <row r="6" spans="1:12" x14ac:dyDescent="0.2">
      <c r="B6" s="1" t="s">
        <v>2</v>
      </c>
      <c r="D6" s="2">
        <v>45200</v>
      </c>
      <c r="F6" s="3">
        <f>+'August 2023'!F14</f>
        <v>100000</v>
      </c>
    </row>
    <row r="8" spans="1:12" x14ac:dyDescent="0.2">
      <c r="D8" s="2"/>
    </row>
    <row r="11" spans="1:12" x14ac:dyDescent="0.2">
      <c r="C11" s="1" t="s">
        <v>4</v>
      </c>
      <c r="F11" s="3">
        <f>+F6</f>
        <v>100000</v>
      </c>
    </row>
    <row r="12" spans="1:12" x14ac:dyDescent="0.2">
      <c r="C12" s="1" t="s">
        <v>5</v>
      </c>
      <c r="F12" s="3">
        <f>+D29+E29+F29</f>
        <v>0</v>
      </c>
      <c r="I12" s="12"/>
      <c r="J12" s="12"/>
      <c r="K12" s="12"/>
    </row>
    <row r="13" spans="1:12" x14ac:dyDescent="0.2">
      <c r="C13" s="1" t="s">
        <v>6</v>
      </c>
      <c r="F13" s="3">
        <f>+F11-F12</f>
        <v>100000</v>
      </c>
      <c r="K13" s="12"/>
    </row>
    <row r="15" spans="1:12" x14ac:dyDescent="0.2">
      <c r="L15" s="3"/>
    </row>
    <row r="17" spans="1:15" x14ac:dyDescent="0.2">
      <c r="K17" s="3"/>
      <c r="L17" s="15"/>
    </row>
    <row r="18" spans="1:15" s="12" customFormat="1" x14ac:dyDescent="0.2">
      <c r="A18" s="11"/>
      <c r="D18" s="13"/>
      <c r="E18" s="16"/>
      <c r="F18" s="14"/>
      <c r="G18" s="1"/>
    </row>
    <row r="19" spans="1:15" x14ac:dyDescent="0.2">
      <c r="A19" s="4"/>
      <c r="D19" s="5"/>
      <c r="E19" s="17"/>
      <c r="F19" s="5"/>
      <c r="M19" s="3"/>
    </row>
    <row r="20" spans="1:15" x14ac:dyDescent="0.2">
      <c r="A20" s="4"/>
      <c r="D20" s="4"/>
      <c r="F20" s="4"/>
    </row>
    <row r="21" spans="1:15" x14ac:dyDescent="0.2">
      <c r="D21" s="6"/>
      <c r="E21" s="6"/>
      <c r="F21" s="6"/>
    </row>
    <row r="22" spans="1:15" x14ac:dyDescent="0.2">
      <c r="D22" s="6"/>
    </row>
    <row r="23" spans="1:15" x14ac:dyDescent="0.2">
      <c r="D23" s="4"/>
      <c r="E23" s="6"/>
      <c r="K23" s="3"/>
      <c r="O23" s="1" t="s">
        <v>8</v>
      </c>
    </row>
    <row r="24" spans="1:15" x14ac:dyDescent="0.2">
      <c r="D24" s="5"/>
      <c r="E24" s="4"/>
    </row>
    <row r="25" spans="1:15" x14ac:dyDescent="0.2">
      <c r="D25" s="5"/>
      <c r="E25" s="4"/>
      <c r="F25" s="4"/>
      <c r="K25" s="3"/>
    </row>
    <row r="26" spans="1:15" x14ac:dyDescent="0.2">
      <c r="D26" s="5"/>
      <c r="E26" s="4"/>
      <c r="F26" s="4"/>
      <c r="I26" s="3"/>
      <c r="J26" s="3"/>
      <c r="K26" s="3"/>
    </row>
    <row r="27" spans="1:15" x14ac:dyDescent="0.2">
      <c r="D27" s="5"/>
      <c r="E27" s="4"/>
      <c r="F27" s="4"/>
      <c r="I27" s="3"/>
      <c r="J27" s="3"/>
      <c r="K27" s="3"/>
    </row>
    <row r="28" spans="1:15" x14ac:dyDescent="0.2">
      <c r="D28" s="5"/>
      <c r="E28" s="4"/>
      <c r="F28" s="4"/>
      <c r="I28" s="3"/>
      <c r="J28" s="3"/>
      <c r="K28" s="3"/>
    </row>
    <row r="29" spans="1:15" x14ac:dyDescent="0.2">
      <c r="D29" s="5"/>
      <c r="E29" s="4"/>
      <c r="F29" s="4"/>
    </row>
    <row r="30" spans="1:15" x14ac:dyDescent="0.2">
      <c r="D30" s="5"/>
      <c r="E30" s="4"/>
      <c r="F30" s="4"/>
    </row>
    <row r="31" spans="1:15" x14ac:dyDescent="0.2">
      <c r="D31" s="5"/>
      <c r="E31" s="4"/>
      <c r="F31" s="4"/>
      <c r="I31" s="1" t="s">
        <v>8</v>
      </c>
    </row>
  </sheetData>
  <pageMargins left="0.25" right="0.25" top="0.75" bottom="0.75" header="0.3" footer="0.3"/>
  <pageSetup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8C70-CB15-4DEA-8737-7D8EF8159FE1}">
  <dimension ref="A1:O31"/>
  <sheetViews>
    <sheetView workbookViewId="0">
      <selection sqref="A1:G24"/>
    </sheetView>
  </sheetViews>
  <sheetFormatPr defaultRowHeight="12.75" x14ac:dyDescent="0.2"/>
  <cols>
    <col min="1" max="1" width="23.5703125" style="1" customWidth="1"/>
    <col min="2" max="2" width="20.42578125" style="1" bestFit="1" customWidth="1"/>
    <col min="3" max="3" width="16.140625" style="1" bestFit="1" customWidth="1"/>
    <col min="4" max="4" width="12.28515625" style="1" customWidth="1"/>
    <col min="5" max="5" width="14.5703125" style="1" customWidth="1"/>
    <col min="6" max="6" width="23.42578125" style="1" bestFit="1" customWidth="1"/>
    <col min="7" max="7" width="10.28515625" style="1" customWidth="1"/>
    <col min="8" max="10" width="9.140625" style="1"/>
    <col min="11" max="11" width="10.28515625" style="1" bestFit="1" customWidth="1"/>
    <col min="12" max="16384" width="9.140625" style="1"/>
  </cols>
  <sheetData>
    <row r="1" spans="1:12" x14ac:dyDescent="0.2">
      <c r="A1" s="1" t="s">
        <v>0</v>
      </c>
    </row>
    <row r="2" spans="1:12" x14ac:dyDescent="0.2">
      <c r="A2" s="1" t="s">
        <v>15</v>
      </c>
    </row>
    <row r="3" spans="1:12" x14ac:dyDescent="0.2">
      <c r="A3" s="1" t="s">
        <v>22</v>
      </c>
    </row>
    <row r="6" spans="1:12" x14ac:dyDescent="0.2">
      <c r="B6" s="1" t="s">
        <v>2</v>
      </c>
      <c r="D6" s="2">
        <v>45231</v>
      </c>
      <c r="F6" s="3">
        <f>+'August 2023'!F14</f>
        <v>100000</v>
      </c>
    </row>
    <row r="8" spans="1:12" x14ac:dyDescent="0.2">
      <c r="D8" s="2"/>
    </row>
    <row r="11" spans="1:12" x14ac:dyDescent="0.2">
      <c r="C11" s="1" t="s">
        <v>4</v>
      </c>
      <c r="F11" s="3">
        <f>+F6</f>
        <v>100000</v>
      </c>
    </row>
    <row r="12" spans="1:12" x14ac:dyDescent="0.2">
      <c r="C12" s="1" t="s">
        <v>5</v>
      </c>
      <c r="F12" s="3">
        <f>+D29+E29+F29</f>
        <v>0</v>
      </c>
      <c r="I12" s="12"/>
      <c r="J12" s="12"/>
      <c r="K12" s="12"/>
    </row>
    <row r="13" spans="1:12" x14ac:dyDescent="0.2">
      <c r="C13" s="1" t="s">
        <v>6</v>
      </c>
      <c r="F13" s="3">
        <f>+F11-F12</f>
        <v>100000</v>
      </c>
      <c r="K13" s="12"/>
    </row>
    <row r="15" spans="1:12" x14ac:dyDescent="0.2">
      <c r="L15" s="3"/>
    </row>
    <row r="17" spans="1:15" x14ac:dyDescent="0.2">
      <c r="K17" s="3"/>
      <c r="L17" s="15"/>
    </row>
    <row r="18" spans="1:15" s="12" customFormat="1" x14ac:dyDescent="0.2">
      <c r="A18" s="11"/>
      <c r="D18" s="13"/>
      <c r="E18" s="16"/>
      <c r="F18" s="14"/>
      <c r="G18" s="1"/>
    </row>
    <row r="19" spans="1:15" x14ac:dyDescent="0.2">
      <c r="A19" s="4"/>
      <c r="D19" s="5"/>
      <c r="E19" s="17"/>
      <c r="F19" s="5"/>
      <c r="M19" s="3"/>
    </row>
    <row r="20" spans="1:15" x14ac:dyDescent="0.2">
      <c r="A20" s="4"/>
      <c r="D20" s="4"/>
      <c r="F20" s="4"/>
    </row>
    <row r="21" spans="1:15" x14ac:dyDescent="0.2">
      <c r="D21" s="6"/>
      <c r="E21" s="6"/>
      <c r="F21" s="6"/>
    </row>
    <row r="22" spans="1:15" x14ac:dyDescent="0.2">
      <c r="D22" s="6"/>
    </row>
    <row r="23" spans="1:15" x14ac:dyDescent="0.2">
      <c r="D23" s="4"/>
      <c r="E23" s="6"/>
      <c r="K23" s="3"/>
      <c r="O23" s="1" t="s">
        <v>8</v>
      </c>
    </row>
    <row r="24" spans="1:15" x14ac:dyDescent="0.2">
      <c r="D24" s="5"/>
      <c r="E24" s="4"/>
    </row>
    <row r="25" spans="1:15" x14ac:dyDescent="0.2">
      <c r="D25" s="5"/>
      <c r="E25" s="4"/>
      <c r="F25" s="4"/>
      <c r="K25" s="3"/>
    </row>
    <row r="26" spans="1:15" x14ac:dyDescent="0.2">
      <c r="D26" s="5"/>
      <c r="E26" s="4"/>
      <c r="F26" s="4"/>
      <c r="I26" s="3"/>
      <c r="J26" s="3"/>
      <c r="K26" s="3"/>
    </row>
    <row r="27" spans="1:15" x14ac:dyDescent="0.2">
      <c r="D27" s="5"/>
      <c r="E27" s="4"/>
      <c r="F27" s="4"/>
      <c r="I27" s="3"/>
      <c r="J27" s="3"/>
      <c r="K27" s="3"/>
    </row>
    <row r="28" spans="1:15" x14ac:dyDescent="0.2">
      <c r="D28" s="5"/>
      <c r="E28" s="4"/>
      <c r="F28" s="4"/>
      <c r="I28" s="3"/>
      <c r="J28" s="3"/>
      <c r="K28" s="3"/>
    </row>
    <row r="29" spans="1:15" x14ac:dyDescent="0.2">
      <c r="D29" s="5"/>
      <c r="E29" s="4"/>
      <c r="F29" s="4"/>
    </row>
    <row r="30" spans="1:15" x14ac:dyDescent="0.2">
      <c r="D30" s="5"/>
      <c r="E30" s="4"/>
      <c r="F30" s="4"/>
    </row>
    <row r="31" spans="1:15" x14ac:dyDescent="0.2">
      <c r="D31" s="5"/>
      <c r="E31" s="4"/>
      <c r="F31" s="4"/>
      <c r="I31" s="1" t="s">
        <v>8</v>
      </c>
    </row>
  </sheetData>
  <pageMargins left="0.25" right="0.25" top="0.75" bottom="0.75" header="0.3" footer="0.3"/>
  <pageSetup orientation="landscape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38EB-82EB-49BC-9441-1A02A356169E}">
  <dimension ref="A1:O27"/>
  <sheetViews>
    <sheetView topLeftCell="A5" workbookViewId="0">
      <selection activeCell="F18" sqref="F18:F19"/>
    </sheetView>
  </sheetViews>
  <sheetFormatPr defaultRowHeight="12.75" x14ac:dyDescent="0.2"/>
  <cols>
    <col min="1" max="1" width="23.5703125" style="1" customWidth="1"/>
    <col min="2" max="2" width="20.42578125" style="1" bestFit="1" customWidth="1"/>
    <col min="3" max="3" width="16.140625" style="1" bestFit="1" customWidth="1"/>
    <col min="4" max="4" width="12.28515625" style="1" customWidth="1"/>
    <col min="5" max="5" width="14.5703125" style="1" customWidth="1"/>
    <col min="6" max="6" width="23.42578125" style="1" bestFit="1" customWidth="1"/>
    <col min="7" max="7" width="10.28515625" style="1" customWidth="1"/>
    <col min="8" max="10" width="9.140625" style="1"/>
    <col min="11" max="11" width="10.28515625" style="1" bestFit="1" customWidth="1"/>
    <col min="12" max="16384" width="9.140625" style="1"/>
  </cols>
  <sheetData>
    <row r="1" spans="1:12" x14ac:dyDescent="0.2">
      <c r="A1" s="1" t="s">
        <v>0</v>
      </c>
    </row>
    <row r="2" spans="1:12" x14ac:dyDescent="0.2">
      <c r="A2" s="1" t="s">
        <v>15</v>
      </c>
    </row>
    <row r="3" spans="1:12" x14ac:dyDescent="0.2">
      <c r="A3" s="1" t="s">
        <v>23</v>
      </c>
    </row>
    <row r="6" spans="1:12" x14ac:dyDescent="0.2">
      <c r="B6" s="1" t="s">
        <v>2</v>
      </c>
      <c r="D6" s="2">
        <v>45261</v>
      </c>
      <c r="F6" s="3">
        <f>+'August 2023'!F14</f>
        <v>100000</v>
      </c>
    </row>
    <row r="8" spans="1:12" x14ac:dyDescent="0.2">
      <c r="D8" s="2"/>
    </row>
    <row r="11" spans="1:12" x14ac:dyDescent="0.2">
      <c r="C11" s="1" t="s">
        <v>4</v>
      </c>
      <c r="F11" s="3">
        <f>+F6</f>
        <v>100000</v>
      </c>
    </row>
    <row r="12" spans="1:12" x14ac:dyDescent="0.2">
      <c r="C12" s="1" t="s">
        <v>5</v>
      </c>
      <c r="F12" s="3">
        <f>D25+E25+F25</f>
        <v>27000</v>
      </c>
      <c r="I12" s="12"/>
      <c r="J12" s="12"/>
      <c r="K12" s="12"/>
    </row>
    <row r="13" spans="1:12" x14ac:dyDescent="0.2">
      <c r="C13" s="1" t="s">
        <v>6</v>
      </c>
      <c r="F13" s="3">
        <f>+F11-F12</f>
        <v>73000</v>
      </c>
      <c r="K13" s="12"/>
    </row>
    <row r="15" spans="1:12" x14ac:dyDescent="0.2">
      <c r="L15" s="3"/>
    </row>
    <row r="17" spans="1:15" x14ac:dyDescent="0.2">
      <c r="K17" s="3"/>
      <c r="L17" s="15"/>
    </row>
    <row r="18" spans="1:15" s="12" customFormat="1" x14ac:dyDescent="0.2">
      <c r="A18" s="11"/>
      <c r="D18" s="1"/>
      <c r="E18" s="13" t="s">
        <v>13</v>
      </c>
      <c r="F18" s="14" t="s">
        <v>24</v>
      </c>
      <c r="G18" s="1"/>
    </row>
    <row r="19" spans="1:15" x14ac:dyDescent="0.2">
      <c r="A19" s="4"/>
      <c r="E19" s="5" t="s">
        <v>14</v>
      </c>
      <c r="F19" s="5" t="s">
        <v>25</v>
      </c>
      <c r="M19" s="3"/>
    </row>
    <row r="20" spans="1:15" x14ac:dyDescent="0.2">
      <c r="A20" s="4"/>
      <c r="F20" s="4"/>
    </row>
    <row r="21" spans="1:15" x14ac:dyDescent="0.2">
      <c r="E21" s="6">
        <v>1500</v>
      </c>
      <c r="F21" s="6">
        <v>18000</v>
      </c>
    </row>
    <row r="22" spans="1:15" x14ac:dyDescent="0.2">
      <c r="F22" s="6">
        <v>7500</v>
      </c>
    </row>
    <row r="23" spans="1:15" x14ac:dyDescent="0.2">
      <c r="E23" s="6"/>
      <c r="F23" s="6"/>
      <c r="K23" s="3"/>
      <c r="O23" s="1" t="s">
        <v>8</v>
      </c>
    </row>
    <row r="24" spans="1:15" ht="13.5" thickBot="1" x14ac:dyDescent="0.25">
      <c r="E24" s="8"/>
      <c r="F24" s="8"/>
      <c r="I24" s="3"/>
      <c r="J24" s="3"/>
      <c r="K24" s="3"/>
    </row>
    <row r="25" spans="1:15" x14ac:dyDescent="0.2">
      <c r="E25" s="9">
        <f>SUM(E21:E24)</f>
        <v>1500</v>
      </c>
      <c r="F25" s="9">
        <f>SUM(F21:F24)</f>
        <v>25500</v>
      </c>
    </row>
    <row r="26" spans="1:15" x14ac:dyDescent="0.2">
      <c r="E26" s="3"/>
    </row>
    <row r="27" spans="1:15" x14ac:dyDescent="0.2">
      <c r="E27" s="5"/>
      <c r="F27" s="4"/>
      <c r="I27" s="1" t="s">
        <v>8</v>
      </c>
    </row>
  </sheetData>
  <pageMargins left="0.25" right="0.25" top="0.75" bottom="0.75" header="0.3" footer="0.3"/>
  <pageSetup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C5F3-3E22-4B44-9F0D-D7571CAC211E}">
  <dimension ref="A1:M29"/>
  <sheetViews>
    <sheetView workbookViewId="0">
      <selection sqref="A1:G27"/>
    </sheetView>
  </sheetViews>
  <sheetFormatPr defaultRowHeight="12.75" x14ac:dyDescent="0.2"/>
  <cols>
    <col min="1" max="1" width="23.5703125" style="1" customWidth="1"/>
    <col min="2" max="2" width="20.42578125" style="1" bestFit="1" customWidth="1"/>
    <col min="3" max="3" width="16.140625" style="1" bestFit="1" customWidth="1"/>
    <col min="4" max="4" width="12.28515625" style="1" customWidth="1"/>
    <col min="5" max="6" width="14.5703125" style="1" customWidth="1"/>
    <col min="7" max="7" width="10.28515625" style="1" customWidth="1"/>
    <col min="8" max="10" width="9.140625" style="1"/>
    <col min="11" max="11" width="10.28515625" style="1" bestFit="1" customWidth="1"/>
    <col min="12" max="16384" width="9.140625" style="1"/>
  </cols>
  <sheetData>
    <row r="1" spans="1:11" x14ac:dyDescent="0.2">
      <c r="A1" s="1" t="s">
        <v>0</v>
      </c>
    </row>
    <row r="2" spans="1:11" x14ac:dyDescent="0.2">
      <c r="A2" s="1" t="s">
        <v>27</v>
      </c>
    </row>
    <row r="3" spans="1:11" x14ac:dyDescent="0.2">
      <c r="A3" s="1" t="s">
        <v>26</v>
      </c>
    </row>
    <row r="6" spans="1:11" x14ac:dyDescent="0.2">
      <c r="B6" s="1" t="s">
        <v>2</v>
      </c>
      <c r="D6" s="2">
        <v>45292</v>
      </c>
      <c r="F6" s="3">
        <f>+'December 2023'!F13</f>
        <v>73000</v>
      </c>
    </row>
    <row r="8" spans="1:11" x14ac:dyDescent="0.2">
      <c r="D8" s="2"/>
    </row>
    <row r="11" spans="1:11" x14ac:dyDescent="0.2">
      <c r="C11" s="1" t="s">
        <v>4</v>
      </c>
      <c r="F11" s="3">
        <f>+F6</f>
        <v>73000</v>
      </c>
    </row>
    <row r="12" spans="1:11" x14ac:dyDescent="0.2">
      <c r="C12" s="1" t="s">
        <v>5</v>
      </c>
      <c r="F12" s="3">
        <f>D27+E27</f>
        <v>51000</v>
      </c>
      <c r="I12" s="12"/>
      <c r="J12" s="12"/>
      <c r="K12" s="12"/>
    </row>
    <row r="13" spans="1:11" x14ac:dyDescent="0.2">
      <c r="C13" s="1" t="s">
        <v>6</v>
      </c>
      <c r="F13" s="3">
        <f>+F11-F12</f>
        <v>22000</v>
      </c>
      <c r="K13" s="12"/>
    </row>
    <row r="14" spans="1:11" x14ac:dyDescent="0.2">
      <c r="F14" s="3"/>
      <c r="K14" s="12"/>
    </row>
    <row r="15" spans="1:11" x14ac:dyDescent="0.2">
      <c r="F15" s="3"/>
      <c r="K15" s="12"/>
    </row>
    <row r="16" spans="1:11" x14ac:dyDescent="0.2">
      <c r="F16" s="3"/>
      <c r="K16" s="12"/>
    </row>
    <row r="18" spans="1:13" x14ac:dyDescent="0.2">
      <c r="L18" s="3"/>
    </row>
    <row r="20" spans="1:13" x14ac:dyDescent="0.2">
      <c r="K20" s="3"/>
      <c r="L20" s="15"/>
    </row>
    <row r="21" spans="1:13" s="12" customFormat="1" x14ac:dyDescent="0.2">
      <c r="A21" s="11"/>
      <c r="D21" s="13" t="s">
        <v>13</v>
      </c>
      <c r="E21" s="16" t="s">
        <v>31</v>
      </c>
      <c r="G21" s="16"/>
    </row>
    <row r="22" spans="1:13" x14ac:dyDescent="0.2">
      <c r="A22" s="4"/>
      <c r="D22" s="5" t="s">
        <v>14</v>
      </c>
      <c r="E22" s="17" t="s">
        <v>32</v>
      </c>
      <c r="G22" s="17"/>
      <c r="M22" s="3"/>
    </row>
    <row r="23" spans="1:13" x14ac:dyDescent="0.2">
      <c r="A23" s="4"/>
    </row>
    <row r="24" spans="1:13" x14ac:dyDescent="0.2">
      <c r="D24" s="6">
        <v>1000</v>
      </c>
      <c r="E24" s="6">
        <v>50000</v>
      </c>
      <c r="G24" s="6"/>
    </row>
    <row r="25" spans="1:13" x14ac:dyDescent="0.2">
      <c r="D25" s="6"/>
    </row>
    <row r="26" spans="1:13" ht="13.5" thickBot="1" x14ac:dyDescent="0.25">
      <c r="D26" s="8"/>
      <c r="E26" s="8"/>
      <c r="I26" s="3"/>
      <c r="J26" s="3"/>
      <c r="K26" s="3"/>
    </row>
    <row r="27" spans="1:13" x14ac:dyDescent="0.2">
      <c r="D27" s="9">
        <f>SUM(D24:D26)</f>
        <v>1000</v>
      </c>
      <c r="E27" s="9">
        <f>SUM(E24:E26)</f>
        <v>50000</v>
      </c>
    </row>
    <row r="28" spans="1:13" x14ac:dyDescent="0.2">
      <c r="F28" s="3"/>
    </row>
    <row r="29" spans="1:13" x14ac:dyDescent="0.2">
      <c r="F29" s="4"/>
      <c r="I29" s="1" t="s">
        <v>8</v>
      </c>
    </row>
  </sheetData>
  <pageMargins left="0.7" right="0.7" top="0.75" bottom="0.75" header="0.3" footer="0.3"/>
  <pageSetup orientation="landscape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458F-9F26-46C2-A882-4B78ABF93742}">
  <dimension ref="A1:M29"/>
  <sheetViews>
    <sheetView topLeftCell="A4" workbookViewId="0">
      <selection activeCell="D21" sqref="D21"/>
    </sheetView>
  </sheetViews>
  <sheetFormatPr defaultRowHeight="12.75" x14ac:dyDescent="0.2"/>
  <cols>
    <col min="1" max="1" width="23.5703125" style="1" customWidth="1"/>
    <col min="2" max="2" width="20.42578125" style="1" bestFit="1" customWidth="1"/>
    <col min="3" max="3" width="18" style="1" customWidth="1"/>
    <col min="4" max="4" width="19.7109375" style="1" customWidth="1"/>
    <col min="5" max="5" width="16.42578125" style="1" customWidth="1"/>
    <col min="6" max="6" width="10.85546875" style="1" customWidth="1"/>
    <col min="7" max="7" width="10.28515625" style="1" customWidth="1"/>
    <col min="8" max="10" width="9.140625" style="1"/>
    <col min="11" max="11" width="10.28515625" style="1" bestFit="1" customWidth="1"/>
    <col min="12" max="16384" width="9.140625" style="1"/>
  </cols>
  <sheetData>
    <row r="1" spans="1:11" x14ac:dyDescent="0.2">
      <c r="A1" s="1" t="s">
        <v>0</v>
      </c>
    </row>
    <row r="2" spans="1:11" x14ac:dyDescent="0.2">
      <c r="A2" s="1" t="s">
        <v>27</v>
      </c>
    </row>
    <row r="3" spans="1:11" x14ac:dyDescent="0.2">
      <c r="A3" s="1" t="s">
        <v>28</v>
      </c>
    </row>
    <row r="6" spans="1:11" x14ac:dyDescent="0.2">
      <c r="B6" s="1" t="s">
        <v>2</v>
      </c>
      <c r="D6" s="2">
        <v>45323</v>
      </c>
      <c r="F6" s="3">
        <f>+'January 2024'!F13</f>
        <v>22000</v>
      </c>
    </row>
    <row r="8" spans="1:11" x14ac:dyDescent="0.2">
      <c r="D8" s="2"/>
    </row>
    <row r="9" spans="1:11" x14ac:dyDescent="0.2">
      <c r="B9" s="1" t="s">
        <v>29</v>
      </c>
      <c r="D9" s="2">
        <v>45342</v>
      </c>
      <c r="F9" s="3">
        <v>100000</v>
      </c>
    </row>
    <row r="14" spans="1:11" x14ac:dyDescent="0.2">
      <c r="C14" s="1" t="s">
        <v>4</v>
      </c>
      <c r="F14" s="3">
        <f>+F6+F9</f>
        <v>122000</v>
      </c>
    </row>
    <row r="15" spans="1:11" x14ac:dyDescent="0.2">
      <c r="C15" s="1" t="s">
        <v>5</v>
      </c>
      <c r="F15" s="3">
        <f>+C27+D27+E27+F27</f>
        <v>86265</v>
      </c>
      <c r="I15" s="12"/>
      <c r="J15" s="12"/>
      <c r="K15" s="18"/>
    </row>
    <row r="16" spans="1:11" x14ac:dyDescent="0.2">
      <c r="C16" s="1" t="s">
        <v>6</v>
      </c>
      <c r="F16" s="3">
        <f>+F14-F15</f>
        <v>35735</v>
      </c>
      <c r="K16" s="12"/>
    </row>
    <row r="18" spans="1:13" x14ac:dyDescent="0.2">
      <c r="L18" s="3"/>
    </row>
    <row r="20" spans="1:13" x14ac:dyDescent="0.2">
      <c r="K20" s="3"/>
      <c r="L20" s="15"/>
    </row>
    <row r="21" spans="1:13" s="12" customFormat="1" x14ac:dyDescent="0.2">
      <c r="A21" s="11"/>
      <c r="B21" s="1"/>
      <c r="C21" s="13" t="s">
        <v>13</v>
      </c>
      <c r="D21" s="5" t="s">
        <v>33</v>
      </c>
      <c r="E21" s="17" t="s">
        <v>30</v>
      </c>
      <c r="F21" s="21" t="s">
        <v>34</v>
      </c>
      <c r="G21" s="1"/>
    </row>
    <row r="22" spans="1:13" x14ac:dyDescent="0.2">
      <c r="A22" s="4"/>
      <c r="C22" s="5" t="s">
        <v>14</v>
      </c>
      <c r="D22" s="5" t="s">
        <v>14</v>
      </c>
      <c r="E22" s="17" t="s">
        <v>14</v>
      </c>
      <c r="F22" s="4" t="s">
        <v>35</v>
      </c>
      <c r="M22" s="3"/>
    </row>
    <row r="23" spans="1:13" x14ac:dyDescent="0.2">
      <c r="A23" s="4"/>
    </row>
    <row r="24" spans="1:13" x14ac:dyDescent="0.2">
      <c r="C24" s="20">
        <v>3000</v>
      </c>
      <c r="D24" s="6">
        <v>1000</v>
      </c>
      <c r="E24" s="19">
        <v>61765</v>
      </c>
      <c r="F24" s="19">
        <v>1500</v>
      </c>
    </row>
    <row r="25" spans="1:13" x14ac:dyDescent="0.2">
      <c r="C25" s="20">
        <v>2000</v>
      </c>
      <c r="D25" s="6">
        <v>17000</v>
      </c>
      <c r="E25" s="19"/>
      <c r="F25" s="11"/>
    </row>
    <row r="26" spans="1:13" ht="13.5" thickBot="1" x14ac:dyDescent="0.25">
      <c r="C26" s="8"/>
      <c r="D26" s="8"/>
      <c r="E26" s="8"/>
      <c r="F26" s="8"/>
      <c r="I26" s="3"/>
      <c r="J26" s="3"/>
      <c r="K26" s="3"/>
    </row>
    <row r="27" spans="1:13" x14ac:dyDescent="0.2">
      <c r="C27" s="9">
        <f t="shared" ref="C27:F27" si="0">SUM(C24:C26)</f>
        <v>5000</v>
      </c>
      <c r="D27" s="9">
        <f t="shared" si="0"/>
        <v>18000</v>
      </c>
      <c r="E27" s="9">
        <f t="shared" si="0"/>
        <v>61765</v>
      </c>
      <c r="F27" s="9">
        <f t="shared" si="0"/>
        <v>1500</v>
      </c>
    </row>
    <row r="28" spans="1:13" x14ac:dyDescent="0.2">
      <c r="D28" s="3"/>
      <c r="E28" s="3"/>
    </row>
    <row r="29" spans="1:13" x14ac:dyDescent="0.2">
      <c r="F29" s="4"/>
      <c r="I29" s="1" t="s">
        <v>8</v>
      </c>
    </row>
  </sheetData>
  <phoneticPr fontId="5" type="noConversion"/>
  <pageMargins left="0.25" right="0.25" top="0.75" bottom="0.75" header="0.3" footer="0.3"/>
  <pageSetup orientation="landscape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ADEC-F41B-4765-8519-CFC6742D8D98}">
  <dimension ref="A1:N29"/>
  <sheetViews>
    <sheetView topLeftCell="A4" workbookViewId="0">
      <selection activeCell="E28" sqref="E28"/>
    </sheetView>
  </sheetViews>
  <sheetFormatPr defaultRowHeight="12.75" x14ac:dyDescent="0.2"/>
  <cols>
    <col min="1" max="1" width="10" style="1" customWidth="1"/>
    <col min="2" max="2" width="20.42578125" style="1" bestFit="1" customWidth="1"/>
    <col min="3" max="3" width="9.5703125" style="1" customWidth="1"/>
    <col min="4" max="4" width="18" style="1" customWidth="1"/>
    <col min="5" max="5" width="19.7109375" style="1" customWidth="1"/>
    <col min="6" max="6" width="16.42578125" style="1" customWidth="1"/>
    <col min="7" max="7" width="10.85546875" style="1" customWidth="1"/>
    <col min="8" max="8" width="10.28515625" style="1" customWidth="1"/>
    <col min="9" max="9" width="14.140625" style="1" customWidth="1"/>
    <col min="10" max="11" width="9.140625" style="1"/>
    <col min="12" max="12" width="10.28515625" style="1" bestFit="1" customWidth="1"/>
    <col min="13" max="16384" width="9.140625" style="1"/>
  </cols>
  <sheetData>
    <row r="1" spans="1:12" x14ac:dyDescent="0.2">
      <c r="A1" s="1" t="s">
        <v>0</v>
      </c>
    </row>
    <row r="2" spans="1:12" x14ac:dyDescent="0.2">
      <c r="A2" s="1" t="s">
        <v>27</v>
      </c>
    </row>
    <row r="3" spans="1:12" x14ac:dyDescent="0.2">
      <c r="A3" s="1" t="s">
        <v>36</v>
      </c>
    </row>
    <row r="6" spans="1:12" x14ac:dyDescent="0.2">
      <c r="B6" s="1" t="s">
        <v>2</v>
      </c>
      <c r="E6" s="2">
        <v>45352</v>
      </c>
      <c r="G6" s="3">
        <f>+'February 2024'!F16</f>
        <v>35735</v>
      </c>
    </row>
    <row r="8" spans="1:12" x14ac:dyDescent="0.2">
      <c r="E8" s="2"/>
    </row>
    <row r="9" spans="1:12" x14ac:dyDescent="0.2">
      <c r="B9" s="1" t="s">
        <v>29</v>
      </c>
      <c r="E9" s="2">
        <v>45356</v>
      </c>
      <c r="G9" s="3">
        <v>100000</v>
      </c>
    </row>
    <row r="10" spans="1:12" x14ac:dyDescent="0.2">
      <c r="B10" s="1" t="s">
        <v>29</v>
      </c>
      <c r="E10" s="2">
        <v>45366</v>
      </c>
      <c r="G10" s="3">
        <v>100000</v>
      </c>
    </row>
    <row r="12" spans="1:12" x14ac:dyDescent="0.2">
      <c r="I12" s="3"/>
    </row>
    <row r="14" spans="1:12" x14ac:dyDescent="0.2">
      <c r="D14" s="1" t="s">
        <v>4</v>
      </c>
      <c r="G14" s="3">
        <f>+G6+G9+G10</f>
        <v>235735</v>
      </c>
    </row>
    <row r="15" spans="1:12" x14ac:dyDescent="0.2">
      <c r="D15" s="1" t="s">
        <v>5</v>
      </c>
      <c r="G15" s="3">
        <f>D27+E27+F27+G27</f>
        <v>134841</v>
      </c>
      <c r="J15" s="12"/>
      <c r="K15" s="12"/>
      <c r="L15" s="18"/>
    </row>
    <row r="16" spans="1:12" x14ac:dyDescent="0.2">
      <c r="D16" s="1" t="s">
        <v>6</v>
      </c>
      <c r="G16" s="3">
        <f>+G14-G15</f>
        <v>100894</v>
      </c>
      <c r="L16" s="12"/>
    </row>
    <row r="18" spans="1:14" x14ac:dyDescent="0.2">
      <c r="I18" s="3"/>
      <c r="M18" s="3"/>
    </row>
    <row r="20" spans="1:14" x14ac:dyDescent="0.2">
      <c r="L20" s="3"/>
      <c r="M20" s="15"/>
    </row>
    <row r="21" spans="1:14" s="12" customFormat="1" x14ac:dyDescent="0.2">
      <c r="A21" s="11"/>
      <c r="B21" s="1"/>
      <c r="C21" s="1"/>
      <c r="D21" s="5" t="s">
        <v>42</v>
      </c>
      <c r="E21" s="21" t="s">
        <v>39</v>
      </c>
      <c r="F21" s="17" t="s">
        <v>30</v>
      </c>
      <c r="G21" s="21" t="s">
        <v>34</v>
      </c>
      <c r="H21" s="1"/>
    </row>
    <row r="22" spans="1:14" x14ac:dyDescent="0.2">
      <c r="A22" s="4"/>
      <c r="D22" s="5" t="s">
        <v>43</v>
      </c>
      <c r="E22" s="5" t="s">
        <v>9</v>
      </c>
      <c r="F22" s="17" t="s">
        <v>14</v>
      </c>
      <c r="G22" s="5" t="s">
        <v>35</v>
      </c>
      <c r="I22" s="12"/>
      <c r="J22" s="18"/>
      <c r="K22" s="12"/>
      <c r="N22" s="3"/>
    </row>
    <row r="23" spans="1:14" x14ac:dyDescent="0.2">
      <c r="A23" s="4"/>
      <c r="I23" s="22"/>
      <c r="J23" s="23"/>
    </row>
    <row r="24" spans="1:14" x14ac:dyDescent="0.2">
      <c r="D24" s="6">
        <v>79400</v>
      </c>
      <c r="E24" s="6">
        <v>1000</v>
      </c>
      <c r="F24" s="19">
        <v>52941</v>
      </c>
      <c r="G24" s="19">
        <v>1500</v>
      </c>
      <c r="J24" s="3"/>
    </row>
    <row r="25" spans="1:14" x14ac:dyDescent="0.2">
      <c r="D25" s="4"/>
      <c r="E25" s="4"/>
      <c r="F25" s="19"/>
      <c r="G25" s="11"/>
    </row>
    <row r="26" spans="1:14" ht="13.5" thickBot="1" x14ac:dyDescent="0.25">
      <c r="D26" s="24"/>
      <c r="E26" s="24"/>
      <c r="F26" s="24"/>
      <c r="G26" s="24"/>
      <c r="I26" s="3"/>
      <c r="L26" s="3"/>
    </row>
    <row r="27" spans="1:14" x14ac:dyDescent="0.2">
      <c r="D27" s="9">
        <f>SUM(D24:D26)</f>
        <v>79400</v>
      </c>
      <c r="E27" s="9">
        <f>SUM(E24:E26)</f>
        <v>1000</v>
      </c>
      <c r="F27" s="9">
        <f t="shared" ref="F27:G27" si="0">SUM(F24:F26)</f>
        <v>52941</v>
      </c>
      <c r="G27" s="9">
        <f t="shared" si="0"/>
        <v>1500</v>
      </c>
    </row>
    <row r="28" spans="1:14" x14ac:dyDescent="0.2">
      <c r="E28" s="13"/>
      <c r="F28" s="3"/>
    </row>
    <row r="29" spans="1:14" x14ac:dyDescent="0.2">
      <c r="D29" s="13"/>
      <c r="G29" s="4"/>
      <c r="J29" s="1" t="s">
        <v>8</v>
      </c>
    </row>
  </sheetData>
  <pageMargins left="0.25" right="0.25" top="0.75" bottom="0.75" header="0.3" footer="0.3"/>
  <pageSetup orientation="landscape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D27C-98C2-425A-B06C-92A2FB78FCC6}">
  <dimension ref="A1:P33"/>
  <sheetViews>
    <sheetView topLeftCell="A7" workbookViewId="0">
      <selection activeCell="F21" sqref="F21"/>
    </sheetView>
  </sheetViews>
  <sheetFormatPr defaultRowHeight="12.75" x14ac:dyDescent="0.2"/>
  <cols>
    <col min="1" max="1" width="11" style="1" customWidth="1"/>
    <col min="2" max="2" width="10" style="1" customWidth="1"/>
    <col min="3" max="3" width="17.42578125" style="1" bestFit="1" customWidth="1"/>
    <col min="4" max="4" width="10.7109375" style="1" customWidth="1"/>
    <col min="5" max="5" width="15.28515625" style="1" customWidth="1"/>
    <col min="6" max="6" width="16.140625" style="1" bestFit="1" customWidth="1"/>
    <col min="7" max="7" width="10.28515625" style="1" customWidth="1"/>
    <col min="8" max="8" width="9.7109375" style="1" customWidth="1"/>
    <col min="9" max="9" width="10.85546875" style="1" customWidth="1"/>
    <col min="10" max="10" width="10.28515625" style="1" customWidth="1"/>
    <col min="11" max="11" width="14.140625" style="1" customWidth="1"/>
    <col min="12" max="13" width="9.140625" style="1"/>
    <col min="14" max="14" width="10.28515625" style="1" bestFit="1" customWidth="1"/>
    <col min="15" max="16384" width="9.140625" style="1"/>
  </cols>
  <sheetData>
    <row r="1" spans="1:14" x14ac:dyDescent="0.2">
      <c r="A1" s="1" t="s">
        <v>0</v>
      </c>
    </row>
    <row r="2" spans="1:14" x14ac:dyDescent="0.2">
      <c r="A2" s="1" t="s">
        <v>27</v>
      </c>
    </row>
    <row r="3" spans="1:14" x14ac:dyDescent="0.2">
      <c r="A3" s="1" t="s">
        <v>38</v>
      </c>
    </row>
    <row r="6" spans="1:14" x14ac:dyDescent="0.2">
      <c r="C6" s="1" t="s">
        <v>2</v>
      </c>
      <c r="D6" s="2"/>
      <c r="E6" s="2">
        <v>45383</v>
      </c>
      <c r="F6" s="2"/>
      <c r="H6" s="3">
        <f>+'March 2024'!G16</f>
        <v>100894</v>
      </c>
    </row>
    <row r="7" spans="1:14" x14ac:dyDescent="0.2">
      <c r="D7" s="2"/>
    </row>
    <row r="8" spans="1:14" x14ac:dyDescent="0.2">
      <c r="D8" s="2"/>
      <c r="E8" s="2"/>
      <c r="F8" s="2"/>
    </row>
    <row r="9" spans="1:14" x14ac:dyDescent="0.2">
      <c r="C9" s="1" t="s">
        <v>29</v>
      </c>
      <c r="D9" s="2"/>
      <c r="E9" s="2">
        <v>45385</v>
      </c>
      <c r="F9" s="2"/>
      <c r="H9" s="3">
        <v>800000</v>
      </c>
    </row>
    <row r="10" spans="1:14" x14ac:dyDescent="0.2">
      <c r="C10" s="1" t="s">
        <v>29</v>
      </c>
      <c r="E10" s="2">
        <v>45393</v>
      </c>
      <c r="H10" s="3">
        <v>650000</v>
      </c>
    </row>
    <row r="12" spans="1:14" x14ac:dyDescent="0.2">
      <c r="K12" s="3"/>
    </row>
    <row r="14" spans="1:14" x14ac:dyDescent="0.2">
      <c r="F14" s="1" t="s">
        <v>4</v>
      </c>
      <c r="H14" s="3">
        <f>+H6+H9+H10</f>
        <v>1550894</v>
      </c>
    </row>
    <row r="15" spans="1:14" x14ac:dyDescent="0.2">
      <c r="F15" s="1" t="s">
        <v>5</v>
      </c>
      <c r="H15" s="3">
        <f>B29+C29+D29+E29+F29+G29+H29</f>
        <v>1245341</v>
      </c>
      <c r="L15" s="12"/>
      <c r="M15" s="12"/>
      <c r="N15" s="18"/>
    </row>
    <row r="16" spans="1:14" x14ac:dyDescent="0.2">
      <c r="F16" s="1" t="s">
        <v>6</v>
      </c>
      <c r="H16" s="3">
        <f>+H14-H15</f>
        <v>305553</v>
      </c>
      <c r="K16" s="31"/>
      <c r="L16" s="31"/>
      <c r="M16" s="31"/>
      <c r="N16" s="12"/>
    </row>
    <row r="17" spans="1:16" x14ac:dyDescent="0.2">
      <c r="I17" s="30"/>
      <c r="J17" s="31"/>
      <c r="K17" s="31"/>
      <c r="L17" s="30"/>
      <c r="M17" s="30"/>
    </row>
    <row r="18" spans="1:16" x14ac:dyDescent="0.2">
      <c r="I18" s="30"/>
      <c r="J18" s="31"/>
      <c r="K18" s="30"/>
      <c r="L18" s="30"/>
      <c r="M18" s="30"/>
      <c r="O18" s="3"/>
    </row>
    <row r="19" spans="1:16" x14ac:dyDescent="0.2">
      <c r="I19" s="30"/>
      <c r="J19" s="31"/>
      <c r="K19" s="31"/>
      <c r="L19" s="30"/>
      <c r="M19" s="30"/>
    </row>
    <row r="20" spans="1:16" x14ac:dyDescent="0.2">
      <c r="I20" s="30"/>
      <c r="J20" s="31"/>
      <c r="K20" s="31"/>
      <c r="L20" s="30"/>
      <c r="M20" s="30"/>
      <c r="N20" s="3"/>
      <c r="O20" s="15"/>
    </row>
    <row r="21" spans="1:16" s="12" customFormat="1" x14ac:dyDescent="0.2">
      <c r="A21" s="11"/>
      <c r="B21" s="5" t="s">
        <v>13</v>
      </c>
      <c r="C21" s="13" t="s">
        <v>31</v>
      </c>
      <c r="D21" s="17" t="s">
        <v>37</v>
      </c>
      <c r="E21" s="17" t="s">
        <v>7</v>
      </c>
      <c r="F21" s="17" t="s">
        <v>40</v>
      </c>
      <c r="G21" s="17" t="s">
        <v>30</v>
      </c>
      <c r="H21" s="21" t="s">
        <v>34</v>
      </c>
      <c r="I21" s="30"/>
      <c r="J21" s="31"/>
      <c r="K21" s="32"/>
      <c r="L21" s="33"/>
      <c r="M21" s="30"/>
    </row>
    <row r="22" spans="1:16" x14ac:dyDescent="0.2">
      <c r="A22" s="4"/>
      <c r="B22" s="5" t="s">
        <v>14</v>
      </c>
      <c r="C22" s="13" t="s">
        <v>32</v>
      </c>
      <c r="D22" s="17" t="s">
        <v>14</v>
      </c>
      <c r="E22" s="17" t="s">
        <v>9</v>
      </c>
      <c r="F22" s="17" t="s">
        <v>41</v>
      </c>
      <c r="G22" s="17" t="s">
        <v>14</v>
      </c>
      <c r="H22" s="5" t="s">
        <v>35</v>
      </c>
      <c r="I22" s="3"/>
      <c r="K22" s="32"/>
      <c r="L22" s="33"/>
      <c r="M22" s="30"/>
      <c r="P22" s="3"/>
    </row>
    <row r="23" spans="1:16" x14ac:dyDescent="0.2">
      <c r="A23" s="4"/>
      <c r="C23" s="13"/>
      <c r="I23" s="3"/>
      <c r="K23" s="31"/>
      <c r="L23" s="30"/>
      <c r="M23" s="30"/>
    </row>
    <row r="24" spans="1:16" ht="13.5" customHeight="1" x14ac:dyDescent="0.2">
      <c r="B24" s="6">
        <v>25200</v>
      </c>
      <c r="C24" s="29">
        <v>50000</v>
      </c>
      <c r="D24" s="19">
        <v>85000</v>
      </c>
      <c r="E24" s="19">
        <v>1000</v>
      </c>
      <c r="F24" s="19">
        <v>1000000</v>
      </c>
      <c r="G24" s="26">
        <v>52941</v>
      </c>
      <c r="H24" s="26">
        <v>1500</v>
      </c>
      <c r="I24" s="30"/>
      <c r="K24" s="31"/>
      <c r="L24" s="30"/>
      <c r="M24" s="30"/>
    </row>
    <row r="25" spans="1:16" x14ac:dyDescent="0.2">
      <c r="B25" s="6">
        <v>26100</v>
      </c>
      <c r="C25" s="25"/>
      <c r="D25" s="19"/>
      <c r="E25" s="19"/>
      <c r="F25" s="19"/>
      <c r="G25" s="19"/>
      <c r="H25" s="11"/>
      <c r="I25" s="7"/>
      <c r="K25" s="31"/>
      <c r="L25" s="30"/>
      <c r="M25" s="30"/>
    </row>
    <row r="26" spans="1:16" x14ac:dyDescent="0.2">
      <c r="B26" s="6">
        <v>3600</v>
      </c>
      <c r="C26" s="25"/>
      <c r="D26" s="19"/>
      <c r="E26" s="19"/>
      <c r="F26" s="19"/>
      <c r="G26" s="19"/>
      <c r="H26" s="11"/>
      <c r="I26" s="7"/>
      <c r="J26" s="3"/>
      <c r="K26" s="31"/>
      <c r="L26" s="30"/>
      <c r="M26" s="30"/>
    </row>
    <row r="27" spans="1:16" x14ac:dyDescent="0.2">
      <c r="B27" s="6"/>
      <c r="C27" s="25"/>
      <c r="D27" s="19"/>
      <c r="E27" s="19"/>
      <c r="F27" s="19"/>
      <c r="G27" s="19"/>
      <c r="H27" s="11"/>
      <c r="J27" s="3"/>
      <c r="M27" s="7"/>
    </row>
    <row r="28" spans="1:16" ht="13.5" thickBot="1" x14ac:dyDescent="0.25">
      <c r="B28" s="28"/>
      <c r="C28" s="27"/>
      <c r="D28" s="24"/>
      <c r="E28" s="24"/>
      <c r="F28" s="24"/>
      <c r="G28" s="24"/>
      <c r="H28" s="24"/>
      <c r="K28" s="3"/>
      <c r="L28" s="3"/>
      <c r="M28" s="3"/>
      <c r="N28" s="3"/>
    </row>
    <row r="29" spans="1:16" x14ac:dyDescent="0.2">
      <c r="B29" s="9">
        <f>SUM(B24:B28)</f>
        <v>54900</v>
      </c>
      <c r="C29" s="25">
        <f>SUM(C24:C28)</f>
        <v>50000</v>
      </c>
      <c r="D29" s="9">
        <f>SUM(D24:D28)</f>
        <v>85000</v>
      </c>
      <c r="E29" s="9">
        <f>SUM(E24:E28)</f>
        <v>1000</v>
      </c>
      <c r="F29" s="9">
        <f>SUM(F24:F28)</f>
        <v>1000000</v>
      </c>
      <c r="G29" s="9">
        <f t="shared" ref="G29:H29" si="0">SUM(G24:G28)</f>
        <v>52941</v>
      </c>
      <c r="H29" s="9">
        <f t="shared" si="0"/>
        <v>1500</v>
      </c>
    </row>
    <row r="30" spans="1:16" x14ac:dyDescent="0.2">
      <c r="B30" s="4"/>
      <c r="C30" s="13"/>
      <c r="D30" s="4"/>
      <c r="E30" s="4"/>
      <c r="F30" s="4"/>
      <c r="G30" s="6"/>
      <c r="H30" s="6"/>
      <c r="I30" s="3"/>
    </row>
    <row r="31" spans="1:16" x14ac:dyDescent="0.2">
      <c r="C31" s="25"/>
      <c r="I31" s="3"/>
      <c r="J31" s="3"/>
      <c r="L31" s="1" t="s">
        <v>8</v>
      </c>
    </row>
    <row r="32" spans="1:16" x14ac:dyDescent="0.2">
      <c r="C32" s="3"/>
    </row>
    <row r="33" spans="3:3" x14ac:dyDescent="0.2">
      <c r="C33" s="3"/>
    </row>
  </sheetData>
  <pageMargins left="0.7" right="0.7" top="0.75" bottom="0.75" header="0.3" footer="0.3"/>
  <pageSetup orientation="landscape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0F5B-4520-4E2C-8A75-01F6D841F956}">
  <dimension ref="A1:O34"/>
  <sheetViews>
    <sheetView workbookViewId="0">
      <selection activeCell="C20" sqref="C20"/>
    </sheetView>
  </sheetViews>
  <sheetFormatPr defaultRowHeight="12.75" x14ac:dyDescent="0.2"/>
  <cols>
    <col min="1" max="1" width="23.5703125" style="1" customWidth="1"/>
    <col min="2" max="2" width="20.42578125" style="1" bestFit="1" customWidth="1"/>
    <col min="3" max="3" width="18" style="1" customWidth="1"/>
    <col min="4" max="5" width="19.7109375" style="1" customWidth="1"/>
    <col min="6" max="6" width="13.5703125" style="1" customWidth="1"/>
    <col min="7" max="7" width="16.42578125" style="1" customWidth="1"/>
    <col min="8" max="8" width="14.140625" style="1" customWidth="1"/>
    <col min="9" max="10" width="9.140625" style="1"/>
    <col min="11" max="11" width="10.28515625" style="1" bestFit="1" customWidth="1"/>
    <col min="12" max="16384" width="9.140625" style="1"/>
  </cols>
  <sheetData>
    <row r="1" spans="1:14" x14ac:dyDescent="0.2">
      <c r="A1" s="1" t="s">
        <v>0</v>
      </c>
    </row>
    <row r="2" spans="1:14" x14ac:dyDescent="0.2">
      <c r="A2" s="1" t="s">
        <v>27</v>
      </c>
    </row>
    <row r="3" spans="1:14" x14ac:dyDescent="0.2">
      <c r="A3" s="1" t="s">
        <v>44</v>
      </c>
    </row>
    <row r="6" spans="1:14" x14ac:dyDescent="0.2">
      <c r="B6" s="1" t="s">
        <v>2</v>
      </c>
      <c r="D6" s="2">
        <v>45413</v>
      </c>
      <c r="E6" s="2"/>
      <c r="F6" s="3">
        <f>+'April 2024'!H16</f>
        <v>305553</v>
      </c>
    </row>
    <row r="8" spans="1:14" x14ac:dyDescent="0.2">
      <c r="D8" s="2"/>
      <c r="E8" s="2"/>
    </row>
    <row r="9" spans="1:14" x14ac:dyDescent="0.2">
      <c r="B9" s="1" t="s">
        <v>3</v>
      </c>
      <c r="D9" s="2">
        <v>45419</v>
      </c>
      <c r="E9" s="2"/>
      <c r="F9" s="3">
        <v>900000</v>
      </c>
    </row>
    <row r="10" spans="1:14" x14ac:dyDescent="0.2">
      <c r="F10" s="3"/>
    </row>
    <row r="12" spans="1:14" x14ac:dyDescent="0.2">
      <c r="H12" s="3"/>
    </row>
    <row r="13" spans="1:14" x14ac:dyDescent="0.2">
      <c r="N13" s="3"/>
    </row>
    <row r="14" spans="1:14" x14ac:dyDescent="0.2">
      <c r="C14" s="1" t="s">
        <v>4</v>
      </c>
      <c r="F14" s="3">
        <f>+F6+F9+F10</f>
        <v>1205553</v>
      </c>
      <c r="K14" s="23"/>
      <c r="N14" s="3"/>
    </row>
    <row r="15" spans="1:14" x14ac:dyDescent="0.2">
      <c r="C15" s="1" t="s">
        <v>5</v>
      </c>
      <c r="F15" s="3">
        <f>B30+C30+D30+E30+F30+G30</f>
        <v>963265</v>
      </c>
      <c r="I15" s="12"/>
      <c r="J15" s="12"/>
      <c r="K15" s="18"/>
      <c r="L15" s="3"/>
      <c r="N15" s="3"/>
    </row>
    <row r="16" spans="1:14" x14ac:dyDescent="0.2">
      <c r="C16" s="1" t="s">
        <v>6</v>
      </c>
      <c r="F16" s="3">
        <f>+F14-F15</f>
        <v>242288</v>
      </c>
      <c r="H16" s="31"/>
      <c r="I16" s="31"/>
      <c r="J16" s="31"/>
      <c r="K16" s="12"/>
      <c r="L16" s="3"/>
      <c r="N16" s="3"/>
    </row>
    <row r="17" spans="1:15" x14ac:dyDescent="0.2">
      <c r="H17" s="31"/>
      <c r="I17" s="30"/>
      <c r="J17" s="30"/>
      <c r="N17" s="3"/>
    </row>
    <row r="18" spans="1:15" x14ac:dyDescent="0.2">
      <c r="H18" s="30"/>
      <c r="I18" s="30"/>
      <c r="J18" s="30"/>
      <c r="L18" s="3"/>
      <c r="N18" s="3"/>
    </row>
    <row r="19" spans="1:15" x14ac:dyDescent="0.2">
      <c r="H19" s="31"/>
      <c r="I19" s="30"/>
      <c r="J19" s="30"/>
      <c r="N19" s="7"/>
      <c r="O19" s="7"/>
    </row>
    <row r="20" spans="1:15" x14ac:dyDescent="0.2">
      <c r="H20" s="31"/>
      <c r="I20" s="30"/>
      <c r="J20" s="30"/>
      <c r="K20" s="3"/>
      <c r="L20" s="15"/>
      <c r="N20" s="7"/>
      <c r="O20" s="7"/>
    </row>
    <row r="21" spans="1:15" s="12" customFormat="1" x14ac:dyDescent="0.2">
      <c r="A21" s="11"/>
      <c r="B21" s="5"/>
      <c r="C21" s="13"/>
      <c r="D21" s="17" t="s">
        <v>40</v>
      </c>
      <c r="E21" s="17" t="s">
        <v>30</v>
      </c>
      <c r="F21" s="21" t="s">
        <v>34</v>
      </c>
      <c r="G21" s="21"/>
      <c r="H21" s="32"/>
      <c r="I21" s="33"/>
      <c r="J21" s="30"/>
      <c r="N21" s="7"/>
      <c r="O21" s="7"/>
    </row>
    <row r="22" spans="1:15" x14ac:dyDescent="0.2">
      <c r="A22" s="4"/>
      <c r="B22" s="5"/>
      <c r="C22" s="13"/>
      <c r="D22" s="17" t="s">
        <v>41</v>
      </c>
      <c r="E22" s="17" t="s">
        <v>14</v>
      </c>
      <c r="F22" s="5" t="s">
        <v>35</v>
      </c>
      <c r="G22" s="21"/>
      <c r="H22" s="32"/>
      <c r="I22" s="33"/>
      <c r="J22" s="30"/>
      <c r="M22" s="3"/>
    </row>
    <row r="23" spans="1:15" x14ac:dyDescent="0.2">
      <c r="A23" s="4"/>
      <c r="B23" s="5"/>
      <c r="C23" s="13"/>
      <c r="G23" s="21"/>
      <c r="H23" s="31"/>
      <c r="I23" s="30"/>
      <c r="J23" s="30"/>
      <c r="K23" s="3"/>
      <c r="N23" s="7"/>
    </row>
    <row r="24" spans="1:15" ht="13.5" customHeight="1" x14ac:dyDescent="0.2">
      <c r="B24" s="5"/>
      <c r="C24" s="13"/>
      <c r="D24" s="19">
        <v>900000</v>
      </c>
      <c r="E24" s="26">
        <v>61765</v>
      </c>
      <c r="F24" s="26">
        <v>1500</v>
      </c>
      <c r="G24" s="21"/>
      <c r="H24" s="31"/>
      <c r="I24" s="30"/>
      <c r="J24" s="30"/>
    </row>
    <row r="25" spans="1:15" x14ac:dyDescent="0.2">
      <c r="B25" s="5"/>
      <c r="C25" s="13"/>
      <c r="D25" s="19"/>
      <c r="E25" s="19"/>
      <c r="F25" s="11"/>
      <c r="G25" s="21"/>
      <c r="H25" s="31"/>
      <c r="I25" s="30"/>
      <c r="J25" s="30"/>
      <c r="N25" s="3"/>
    </row>
    <row r="26" spans="1:15" x14ac:dyDescent="0.2">
      <c r="B26" s="5"/>
      <c r="C26" s="13"/>
      <c r="D26" s="19"/>
      <c r="E26" s="19"/>
      <c r="F26" s="11"/>
      <c r="G26" s="21"/>
      <c r="H26" s="31"/>
      <c r="I26" s="30"/>
      <c r="J26" s="30"/>
    </row>
    <row r="27" spans="1:15" x14ac:dyDescent="0.2">
      <c r="B27" s="5"/>
      <c r="C27" s="13"/>
      <c r="D27" s="19"/>
      <c r="E27" s="19"/>
      <c r="F27" s="19"/>
      <c r="G27" s="21"/>
      <c r="H27" s="31"/>
      <c r="I27" s="31"/>
      <c r="J27" s="31"/>
    </row>
    <row r="28" spans="1:15" x14ac:dyDescent="0.2">
      <c r="B28" s="5"/>
      <c r="C28" s="13"/>
      <c r="D28" s="19"/>
      <c r="E28" s="19"/>
      <c r="F28" s="19"/>
      <c r="G28" s="21"/>
      <c r="J28" s="7"/>
      <c r="L28" s="7"/>
    </row>
    <row r="29" spans="1:15" ht="13.5" thickBot="1" x14ac:dyDescent="0.25">
      <c r="B29" s="5"/>
      <c r="C29" s="13"/>
      <c r="D29" s="24"/>
      <c r="E29" s="24"/>
      <c r="F29" s="24"/>
      <c r="G29" s="21"/>
      <c r="H29" s="3"/>
      <c r="I29" s="3"/>
      <c r="J29" s="3"/>
      <c r="K29" s="3"/>
    </row>
    <row r="30" spans="1:15" x14ac:dyDescent="0.2">
      <c r="B30" s="5"/>
      <c r="C30" s="13"/>
      <c r="D30" s="9">
        <f>SUM(D24:D29)</f>
        <v>900000</v>
      </c>
      <c r="E30" s="9">
        <f>SUM(E24:E29)</f>
        <v>61765</v>
      </c>
      <c r="F30" s="9">
        <f t="shared" ref="F30" si="0">SUM(F24:F29)</f>
        <v>1500</v>
      </c>
      <c r="G30" s="21"/>
      <c r="J30" s="3"/>
    </row>
    <row r="31" spans="1:15" x14ac:dyDescent="0.2">
      <c r="B31" s="5"/>
      <c r="C31" s="13"/>
      <c r="D31" s="4"/>
      <c r="E31" s="4"/>
      <c r="F31" s="6"/>
      <c r="G31" s="21"/>
      <c r="J31" s="7"/>
    </row>
    <row r="32" spans="1:15" x14ac:dyDescent="0.2">
      <c r="C32" s="25"/>
      <c r="J32" s="3"/>
      <c r="L32" s="3"/>
    </row>
    <row r="33" spans="3:10" x14ac:dyDescent="0.2">
      <c r="C33" s="3"/>
      <c r="J33" s="3"/>
    </row>
    <row r="34" spans="3:10" x14ac:dyDescent="0.2">
      <c r="C34" s="3"/>
    </row>
  </sheetData>
  <pageMargins left="0.7" right="0.7" top="0.75" bottom="0.75" header="0.3" footer="0.3"/>
  <pageSetup orientation="landscape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B91B-B138-4C18-96F2-1DAC74D8FED1}">
  <dimension ref="A1:L43"/>
  <sheetViews>
    <sheetView topLeftCell="A10" zoomScaleNormal="100" workbookViewId="0">
      <selection activeCell="F22" sqref="F22"/>
    </sheetView>
  </sheetViews>
  <sheetFormatPr defaultRowHeight="12.75" x14ac:dyDescent="0.2"/>
  <cols>
    <col min="1" max="1" width="14.7109375" style="1" customWidth="1"/>
    <col min="2" max="2" width="17.5703125" style="1" bestFit="1" customWidth="1"/>
    <col min="3" max="3" width="16.140625" style="1" bestFit="1" customWidth="1"/>
    <col min="4" max="4" width="10.42578125" style="4" bestFit="1" customWidth="1"/>
    <col min="5" max="5" width="12.85546875" style="1" customWidth="1"/>
    <col min="6" max="6" width="18.5703125" style="1" customWidth="1"/>
    <col min="7" max="7" width="12" style="1" customWidth="1"/>
    <col min="8" max="8" width="12.5703125" style="1" customWidth="1"/>
    <col min="9" max="16384" width="9.140625" style="1"/>
  </cols>
  <sheetData>
    <row r="1" spans="1:10" x14ac:dyDescent="0.2">
      <c r="A1" s="1" t="s">
        <v>0</v>
      </c>
    </row>
    <row r="2" spans="1:10" x14ac:dyDescent="0.2">
      <c r="A2" s="1" t="s">
        <v>27</v>
      </c>
    </row>
    <row r="3" spans="1:10" x14ac:dyDescent="0.2">
      <c r="A3" s="1" t="s">
        <v>46</v>
      </c>
    </row>
    <row r="6" spans="1:10" x14ac:dyDescent="0.2">
      <c r="B6" s="1" t="s">
        <v>2</v>
      </c>
      <c r="D6" s="36">
        <v>45444</v>
      </c>
      <c r="E6" s="2"/>
      <c r="F6" s="2"/>
      <c r="H6" s="3">
        <f>+'May 2024'!F16</f>
        <v>242288</v>
      </c>
    </row>
    <row r="8" spans="1:10" x14ac:dyDescent="0.2">
      <c r="D8" s="36"/>
      <c r="E8" s="2"/>
      <c r="F8" s="2"/>
    </row>
    <row r="9" spans="1:10" x14ac:dyDescent="0.2">
      <c r="B9" s="1" t="s">
        <v>3</v>
      </c>
      <c r="D9" s="36">
        <v>45468</v>
      </c>
      <c r="E9" s="2"/>
      <c r="F9" s="2"/>
      <c r="H9" s="3">
        <v>900000</v>
      </c>
    </row>
    <row r="10" spans="1:10" x14ac:dyDescent="0.2">
      <c r="H10" s="3"/>
    </row>
    <row r="13" spans="1:10" x14ac:dyDescent="0.2">
      <c r="J13" s="3"/>
    </row>
    <row r="14" spans="1:10" x14ac:dyDescent="0.2">
      <c r="C14" s="1" t="s">
        <v>4</v>
      </c>
      <c r="H14" s="3">
        <f>+H6+H9+H10</f>
        <v>1142288</v>
      </c>
      <c r="J14" s="3"/>
    </row>
    <row r="15" spans="1:10" x14ac:dyDescent="0.2">
      <c r="C15" s="1" t="s">
        <v>5</v>
      </c>
      <c r="H15" s="3">
        <f>D30+E30+F30+G30+H30</f>
        <v>993840</v>
      </c>
      <c r="J15" s="3"/>
    </row>
    <row r="16" spans="1:10" x14ac:dyDescent="0.2">
      <c r="C16" s="1" t="s">
        <v>6</v>
      </c>
      <c r="H16" s="3">
        <f>+H14-H15</f>
        <v>148448</v>
      </c>
      <c r="J16" s="3"/>
    </row>
    <row r="17" spans="1:12" x14ac:dyDescent="0.2">
      <c r="J17" s="3"/>
    </row>
    <row r="18" spans="1:12" x14ac:dyDescent="0.2">
      <c r="J18" s="3"/>
    </row>
    <row r="19" spans="1:12" x14ac:dyDescent="0.2">
      <c r="J19" s="7"/>
      <c r="K19" s="3"/>
    </row>
    <row r="20" spans="1:12" x14ac:dyDescent="0.2">
      <c r="J20" s="7"/>
      <c r="K20" s="3"/>
      <c r="L20" s="3"/>
    </row>
    <row r="21" spans="1:12" s="12" customFormat="1" x14ac:dyDescent="0.2">
      <c r="A21" s="11"/>
      <c r="B21" s="1"/>
      <c r="C21" s="1"/>
      <c r="D21" s="5" t="s">
        <v>45</v>
      </c>
      <c r="E21" s="17" t="s">
        <v>40</v>
      </c>
      <c r="F21" s="5" t="s">
        <v>33</v>
      </c>
      <c r="G21" s="17" t="s">
        <v>30</v>
      </c>
      <c r="H21" s="21" t="s">
        <v>34</v>
      </c>
      <c r="J21" s="7"/>
      <c r="K21" s="7"/>
      <c r="L21" s="18"/>
    </row>
    <row r="22" spans="1:12" x14ac:dyDescent="0.2">
      <c r="A22" s="4"/>
      <c r="D22" s="5" t="s">
        <v>14</v>
      </c>
      <c r="E22" s="17" t="s">
        <v>41</v>
      </c>
      <c r="F22" s="17" t="s">
        <v>14</v>
      </c>
      <c r="G22" s="17" t="s">
        <v>14</v>
      </c>
      <c r="H22" s="5" t="s">
        <v>35</v>
      </c>
      <c r="I22" s="3"/>
      <c r="J22" s="3"/>
      <c r="K22" s="3"/>
      <c r="L22" s="3"/>
    </row>
    <row r="23" spans="1:12" x14ac:dyDescent="0.2">
      <c r="A23" s="4"/>
      <c r="J23" s="7"/>
      <c r="K23" s="3"/>
    </row>
    <row r="24" spans="1:12" ht="13.5" customHeight="1" x14ac:dyDescent="0.2">
      <c r="D24" s="6">
        <v>29400</v>
      </c>
      <c r="E24" s="19">
        <v>900000</v>
      </c>
      <c r="F24" s="26">
        <v>9999</v>
      </c>
      <c r="G24" s="26">
        <v>52941</v>
      </c>
      <c r="H24" s="26">
        <v>1500</v>
      </c>
    </row>
    <row r="25" spans="1:12" x14ac:dyDescent="0.2">
      <c r="E25" s="19"/>
      <c r="F25" s="19"/>
      <c r="G25" s="19"/>
      <c r="H25" s="11"/>
      <c r="J25" s="3"/>
    </row>
    <row r="26" spans="1:12" x14ac:dyDescent="0.2">
      <c r="E26" s="19"/>
      <c r="F26" s="19"/>
      <c r="G26" s="19"/>
      <c r="H26" s="11"/>
    </row>
    <row r="27" spans="1:12" x14ac:dyDescent="0.2">
      <c r="E27" s="19"/>
      <c r="F27" s="19"/>
      <c r="G27" s="19"/>
      <c r="H27" s="11"/>
    </row>
    <row r="28" spans="1:12" x14ac:dyDescent="0.2">
      <c r="E28" s="19"/>
      <c r="F28" s="19"/>
      <c r="G28" s="19"/>
      <c r="H28" s="11"/>
      <c r="K28" s="3"/>
    </row>
    <row r="29" spans="1:12" ht="13.5" thickBot="1" x14ac:dyDescent="0.25">
      <c r="D29" s="24"/>
      <c r="E29" s="24"/>
      <c r="F29" s="24"/>
      <c r="G29" s="24"/>
      <c r="H29" s="24"/>
    </row>
    <row r="30" spans="1:12" x14ac:dyDescent="0.2">
      <c r="D30" s="9">
        <f>SUM(D24:D29)</f>
        <v>29400</v>
      </c>
      <c r="E30" s="9">
        <f>SUM(E24:E29)</f>
        <v>900000</v>
      </c>
      <c r="F30" s="9">
        <f>SUM(F24:F29)</f>
        <v>9999</v>
      </c>
      <c r="G30" s="9">
        <f t="shared" ref="G30:H30" si="0">SUM(G24:G29)</f>
        <v>52941</v>
      </c>
      <c r="H30" s="9">
        <f t="shared" si="0"/>
        <v>1500</v>
      </c>
    </row>
    <row r="31" spans="1:12" x14ac:dyDescent="0.2">
      <c r="A31" s="35"/>
      <c r="E31" s="4"/>
      <c r="F31" s="4"/>
      <c r="G31" s="6"/>
      <c r="H31" s="6"/>
    </row>
    <row r="37" spans="7:8" x14ac:dyDescent="0.2">
      <c r="G37" s="3"/>
      <c r="H37" s="3"/>
    </row>
    <row r="38" spans="7:8" x14ac:dyDescent="0.2">
      <c r="G38" s="3"/>
      <c r="H38" s="3"/>
    </row>
    <row r="39" spans="7:8" x14ac:dyDescent="0.2">
      <c r="G39" s="7"/>
      <c r="H39" s="34"/>
    </row>
    <row r="40" spans="7:8" x14ac:dyDescent="0.2">
      <c r="G40" s="3"/>
      <c r="H40" s="34"/>
    </row>
    <row r="41" spans="7:8" x14ac:dyDescent="0.2">
      <c r="G41" s="3"/>
      <c r="H41" s="3"/>
    </row>
    <row r="42" spans="7:8" x14ac:dyDescent="0.2">
      <c r="G42" s="3"/>
      <c r="H42" s="34"/>
    </row>
    <row r="43" spans="7:8" x14ac:dyDescent="0.2">
      <c r="G43" s="3"/>
      <c r="H43" s="7"/>
    </row>
  </sheetData>
  <pageMargins left="0.7" right="0.7" top="0.75" bottom="0.75" header="0.3" footer="0.3"/>
  <pageSetup orientation="landscape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313F-4DD1-4ACB-B7FA-40D79C48D2F0}">
  <dimension ref="A1:O42"/>
  <sheetViews>
    <sheetView topLeftCell="A4" workbookViewId="0">
      <selection activeCell="I22" sqref="I22:I23"/>
    </sheetView>
  </sheetViews>
  <sheetFormatPr defaultRowHeight="12.75" x14ac:dyDescent="0.2"/>
  <cols>
    <col min="1" max="1" width="11.85546875" style="1" customWidth="1"/>
    <col min="2" max="2" width="17.5703125" style="1" bestFit="1" customWidth="1"/>
    <col min="3" max="3" width="16.140625" style="1" bestFit="1" customWidth="1"/>
    <col min="4" max="4" width="10.42578125" style="4" bestFit="1" customWidth="1"/>
    <col min="5" max="5" width="9.7109375" style="4" bestFit="1" customWidth="1"/>
    <col min="6" max="6" width="8.140625" style="4" bestFit="1" customWidth="1"/>
    <col min="7" max="7" width="16.42578125" style="1" bestFit="1" customWidth="1"/>
    <col min="8" max="8" width="18.5703125" style="1" hidden="1" customWidth="1"/>
    <col min="9" max="9" width="13.140625" style="1" bestFit="1" customWidth="1"/>
    <col min="10" max="10" width="8.140625" style="1" bestFit="1" customWidth="1"/>
    <col min="11" max="11" width="8.85546875" style="1" bestFit="1" customWidth="1"/>
    <col min="12" max="16384" width="9.140625" style="1"/>
  </cols>
  <sheetData>
    <row r="1" spans="1:13" x14ac:dyDescent="0.2">
      <c r="A1" s="1" t="s">
        <v>0</v>
      </c>
    </row>
    <row r="2" spans="1:13" x14ac:dyDescent="0.2">
      <c r="A2" s="1" t="s">
        <v>27</v>
      </c>
    </row>
    <row r="3" spans="1:13" x14ac:dyDescent="0.2">
      <c r="A3" s="1" t="s">
        <v>47</v>
      </c>
    </row>
    <row r="6" spans="1:13" x14ac:dyDescent="0.2">
      <c r="B6" s="1" t="s">
        <v>2</v>
      </c>
      <c r="D6" s="36">
        <v>45474</v>
      </c>
      <c r="E6" s="36"/>
      <c r="F6" s="36"/>
      <c r="G6" s="2"/>
      <c r="H6" s="2"/>
      <c r="I6" s="2"/>
      <c r="K6" s="3">
        <f>+'June 2024'!H16</f>
        <v>148448</v>
      </c>
    </row>
    <row r="8" spans="1:13" x14ac:dyDescent="0.2">
      <c r="D8" s="36"/>
      <c r="E8" s="36"/>
      <c r="F8" s="36"/>
      <c r="G8" s="2"/>
      <c r="H8" s="2"/>
      <c r="I8" s="2"/>
    </row>
    <row r="9" spans="1:13" x14ac:dyDescent="0.2">
      <c r="B9" s="1" t="s">
        <v>3</v>
      </c>
      <c r="D9" s="36">
        <v>45478</v>
      </c>
      <c r="E9" s="36"/>
      <c r="F9" s="36"/>
      <c r="G9" s="2"/>
      <c r="H9" s="2"/>
      <c r="I9" s="2"/>
      <c r="K9" s="3">
        <v>900000</v>
      </c>
    </row>
    <row r="10" spans="1:13" x14ac:dyDescent="0.2">
      <c r="B10" s="1" t="s">
        <v>3</v>
      </c>
      <c r="D10" s="36">
        <v>45481</v>
      </c>
      <c r="E10" s="36"/>
      <c r="F10" s="36"/>
      <c r="G10" s="2"/>
      <c r="H10" s="2"/>
      <c r="I10" s="2"/>
      <c r="K10" s="3">
        <v>550000</v>
      </c>
    </row>
    <row r="11" spans="1:13" x14ac:dyDescent="0.2">
      <c r="B11" s="1" t="s">
        <v>3</v>
      </c>
      <c r="D11" s="36">
        <v>45504</v>
      </c>
      <c r="E11" s="36"/>
      <c r="F11" s="36"/>
      <c r="K11" s="3">
        <v>950000</v>
      </c>
    </row>
    <row r="14" spans="1:13" x14ac:dyDescent="0.2">
      <c r="M14" s="3"/>
    </row>
    <row r="15" spans="1:13" x14ac:dyDescent="0.2">
      <c r="C15" s="1" t="s">
        <v>4</v>
      </c>
      <c r="K15" s="3">
        <f>+K6+K9+K10+K11</f>
        <v>2548448</v>
      </c>
      <c r="M15" s="3"/>
    </row>
    <row r="16" spans="1:13" x14ac:dyDescent="0.2">
      <c r="C16" s="1" t="s">
        <v>5</v>
      </c>
      <c r="K16" s="3">
        <f>+E29+F29+G29+I29+J29+K29</f>
        <v>1550441</v>
      </c>
      <c r="M16" s="3"/>
    </row>
    <row r="17" spans="1:15" x14ac:dyDescent="0.2">
      <c r="C17" s="1" t="s">
        <v>6</v>
      </c>
      <c r="K17" s="3">
        <f>+K15-K16</f>
        <v>998007</v>
      </c>
      <c r="M17" s="3"/>
    </row>
    <row r="18" spans="1:15" x14ac:dyDescent="0.2">
      <c r="M18" s="3"/>
    </row>
    <row r="19" spans="1:15" x14ac:dyDescent="0.2">
      <c r="M19" s="3"/>
    </row>
    <row r="20" spans="1:15" x14ac:dyDescent="0.2">
      <c r="M20" s="7"/>
      <c r="N20" s="3"/>
    </row>
    <row r="21" spans="1:15" x14ac:dyDescent="0.2">
      <c r="M21" s="7"/>
      <c r="N21" s="3"/>
      <c r="O21" s="3"/>
    </row>
    <row r="22" spans="1:15" s="12" customFormat="1" x14ac:dyDescent="0.2">
      <c r="A22" s="11"/>
      <c r="B22" s="1"/>
      <c r="C22" s="1"/>
      <c r="D22" s="4"/>
      <c r="E22" s="17" t="s">
        <v>40</v>
      </c>
      <c r="F22" s="17" t="s">
        <v>50</v>
      </c>
      <c r="G22" s="21" t="s">
        <v>33</v>
      </c>
      <c r="H22" s="21"/>
      <c r="I22" s="14" t="s">
        <v>24</v>
      </c>
      <c r="J22" s="17" t="s">
        <v>30</v>
      </c>
      <c r="K22" s="21" t="s">
        <v>34</v>
      </c>
      <c r="M22" s="7"/>
      <c r="N22" s="7"/>
      <c r="O22" s="18"/>
    </row>
    <row r="23" spans="1:15" x14ac:dyDescent="0.2">
      <c r="A23" s="4"/>
      <c r="E23" s="17" t="s">
        <v>41</v>
      </c>
      <c r="F23" s="17" t="s">
        <v>14</v>
      </c>
      <c r="G23" s="5" t="s">
        <v>14</v>
      </c>
      <c r="H23" s="5"/>
      <c r="I23" s="5" t="s">
        <v>25</v>
      </c>
      <c r="J23" s="17" t="s">
        <v>14</v>
      </c>
      <c r="K23" s="5" t="s">
        <v>35</v>
      </c>
      <c r="L23" s="3"/>
      <c r="M23" s="3"/>
      <c r="N23" s="3"/>
      <c r="O23" s="3"/>
    </row>
    <row r="24" spans="1:15" x14ac:dyDescent="0.2">
      <c r="A24" s="4"/>
      <c r="E24" s="1"/>
      <c r="F24" s="1"/>
      <c r="M24" s="7"/>
      <c r="N24" s="3"/>
    </row>
    <row r="25" spans="1:15" ht="13.5" customHeight="1" x14ac:dyDescent="0.2">
      <c r="E25" s="26">
        <v>900000</v>
      </c>
      <c r="F25" s="26">
        <v>550000</v>
      </c>
      <c r="G25" s="26">
        <v>2000</v>
      </c>
      <c r="H25" s="26" t="s">
        <v>49</v>
      </c>
      <c r="I25" s="26">
        <v>44000</v>
      </c>
      <c r="J25" s="26">
        <v>52941</v>
      </c>
      <c r="K25" s="26">
        <v>1500</v>
      </c>
    </row>
    <row r="26" spans="1:15" x14ac:dyDescent="0.2">
      <c r="J26" s="19"/>
      <c r="K26" s="11"/>
      <c r="M26" s="3"/>
    </row>
    <row r="27" spans="1:15" x14ac:dyDescent="0.2">
      <c r="G27" s="19"/>
      <c r="H27" s="19"/>
      <c r="I27" s="19"/>
      <c r="J27" s="19"/>
      <c r="K27" s="11"/>
      <c r="N27" s="3"/>
    </row>
    <row r="28" spans="1:15" ht="13.5" thickBot="1" x14ac:dyDescent="0.25">
      <c r="E28" s="24"/>
      <c r="F28" s="24"/>
      <c r="G28" s="24"/>
      <c r="H28" s="24"/>
      <c r="I28" s="24"/>
      <c r="J28" s="24"/>
      <c r="K28" s="24"/>
    </row>
    <row r="29" spans="1:15" x14ac:dyDescent="0.2">
      <c r="E29" s="9">
        <f>SUM(E25:E28)</f>
        <v>900000</v>
      </c>
      <c r="F29" s="9">
        <f>SUM(F25:F28)</f>
        <v>550000</v>
      </c>
      <c r="G29" s="9">
        <f>SUM(G25:G28)</f>
        <v>2000</v>
      </c>
      <c r="H29" s="9"/>
      <c r="I29" s="9">
        <f>SUM(I25:I28)</f>
        <v>44000</v>
      </c>
      <c r="J29" s="9">
        <f t="shared" ref="J29:K29" si="0">SUM(J25:J28)</f>
        <v>52941</v>
      </c>
      <c r="K29" s="9">
        <f t="shared" si="0"/>
        <v>1500</v>
      </c>
    </row>
    <row r="30" spans="1:15" x14ac:dyDescent="0.2">
      <c r="A30" s="35"/>
      <c r="G30" s="4"/>
      <c r="H30" s="4"/>
      <c r="I30" s="4"/>
      <c r="J30" s="6"/>
      <c r="K30" s="6"/>
    </row>
    <row r="36" spans="10:11" x14ac:dyDescent="0.2">
      <c r="J36" s="3"/>
      <c r="K36" s="3"/>
    </row>
    <row r="37" spans="10:11" x14ac:dyDescent="0.2">
      <c r="J37" s="3"/>
      <c r="K37" s="3"/>
    </row>
    <row r="38" spans="10:11" x14ac:dyDescent="0.2">
      <c r="J38" s="7"/>
      <c r="K38" s="34"/>
    </row>
    <row r="39" spans="10:11" x14ac:dyDescent="0.2">
      <c r="J39" s="3"/>
      <c r="K39" s="34"/>
    </row>
    <row r="40" spans="10:11" x14ac:dyDescent="0.2">
      <c r="J40" s="3"/>
      <c r="K40" s="3"/>
    </row>
    <row r="41" spans="10:11" x14ac:dyDescent="0.2">
      <c r="J41" s="3"/>
      <c r="K41" s="34"/>
    </row>
    <row r="42" spans="10:11" x14ac:dyDescent="0.2">
      <c r="J42" s="3"/>
      <c r="K42" s="7"/>
    </row>
  </sheetData>
  <pageMargins left="0.7" right="0.7" top="0.75" bottom="0.75" header="0.3" footer="0.3"/>
  <pageSetup orientation="landscape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359-FDA2-4789-A809-06A6DA656E82}">
  <dimension ref="A1:L41"/>
  <sheetViews>
    <sheetView workbookViewId="0">
      <selection activeCell="D21" sqref="D21"/>
    </sheetView>
  </sheetViews>
  <sheetFormatPr defaultRowHeight="12.75" x14ac:dyDescent="0.2"/>
  <cols>
    <col min="1" max="1" width="23.7109375" style="1" bestFit="1" customWidth="1"/>
    <col min="2" max="2" width="17.5703125" style="1" bestFit="1" customWidth="1"/>
    <col min="3" max="3" width="16.140625" style="1" bestFit="1" customWidth="1"/>
    <col min="4" max="4" width="10.42578125" style="4" bestFit="1" customWidth="1"/>
    <col min="5" max="5" width="12" style="1" customWidth="1"/>
    <col min="6" max="6" width="23.140625" style="1" customWidth="1"/>
    <col min="7" max="7" width="10.85546875" style="1" customWidth="1"/>
    <col min="8" max="8" width="9.5703125" style="1" customWidth="1"/>
    <col min="9" max="16384" width="9.140625" style="1"/>
  </cols>
  <sheetData>
    <row r="1" spans="1:10" x14ac:dyDescent="0.2">
      <c r="A1" s="1" t="s">
        <v>0</v>
      </c>
    </row>
    <row r="2" spans="1:10" x14ac:dyDescent="0.2">
      <c r="A2" s="1" t="s">
        <v>27</v>
      </c>
    </row>
    <row r="3" spans="1:10" x14ac:dyDescent="0.2">
      <c r="A3" s="1" t="s">
        <v>48</v>
      </c>
    </row>
    <row r="6" spans="1:10" x14ac:dyDescent="0.2">
      <c r="B6" s="1" t="s">
        <v>2</v>
      </c>
      <c r="D6" s="36">
        <v>45505</v>
      </c>
      <c r="E6" s="2"/>
      <c r="F6" s="2"/>
      <c r="H6" s="3">
        <f>+'July 2024'!K17</f>
        <v>998007</v>
      </c>
    </row>
    <row r="8" spans="1:10" x14ac:dyDescent="0.2">
      <c r="D8" s="36"/>
      <c r="E8" s="2"/>
      <c r="F8" s="2"/>
    </row>
    <row r="9" spans="1:10" x14ac:dyDescent="0.2">
      <c r="B9" s="1" t="s">
        <v>3</v>
      </c>
      <c r="D9" s="36">
        <v>45530</v>
      </c>
      <c r="E9" s="2"/>
      <c r="F9" s="2"/>
      <c r="H9" s="3">
        <v>100000</v>
      </c>
    </row>
    <row r="10" spans="1:10" x14ac:dyDescent="0.2">
      <c r="H10" s="3"/>
    </row>
    <row r="13" spans="1:10" x14ac:dyDescent="0.2">
      <c r="J13" s="3"/>
    </row>
    <row r="14" spans="1:10" x14ac:dyDescent="0.2">
      <c r="C14" s="1" t="s">
        <v>4</v>
      </c>
      <c r="H14" s="3">
        <f>+H6+H9+H10</f>
        <v>1098007</v>
      </c>
      <c r="J14" s="3"/>
    </row>
    <row r="15" spans="1:10" x14ac:dyDescent="0.2">
      <c r="C15" s="1" t="s">
        <v>5</v>
      </c>
      <c r="H15" s="3">
        <f>+E28+F28+G28+H28</f>
        <v>1004441</v>
      </c>
      <c r="J15" s="3"/>
    </row>
    <row r="16" spans="1:10" x14ac:dyDescent="0.2">
      <c r="C16" s="1" t="s">
        <v>6</v>
      </c>
      <c r="H16" s="3">
        <f>+H14-H15</f>
        <v>93566</v>
      </c>
      <c r="J16" s="3"/>
    </row>
    <row r="17" spans="1:12" x14ac:dyDescent="0.2">
      <c r="J17" s="3"/>
    </row>
    <row r="18" spans="1:12" x14ac:dyDescent="0.2">
      <c r="J18" s="3"/>
    </row>
    <row r="19" spans="1:12" x14ac:dyDescent="0.2">
      <c r="J19" s="7"/>
      <c r="K19" s="3"/>
    </row>
    <row r="20" spans="1:12" x14ac:dyDescent="0.2">
      <c r="J20" s="7"/>
      <c r="K20" s="3"/>
      <c r="L20" s="3"/>
    </row>
    <row r="21" spans="1:12" s="12" customFormat="1" x14ac:dyDescent="0.2">
      <c r="A21" s="11"/>
      <c r="B21" s="1"/>
      <c r="C21" s="1"/>
      <c r="D21" s="17"/>
      <c r="E21" s="17" t="s">
        <v>40</v>
      </c>
      <c r="F21" s="21" t="s">
        <v>33</v>
      </c>
      <c r="G21" s="17" t="s">
        <v>30</v>
      </c>
      <c r="H21" s="21" t="s">
        <v>34</v>
      </c>
      <c r="J21" s="7"/>
      <c r="K21" s="7"/>
      <c r="L21" s="18"/>
    </row>
    <row r="22" spans="1:12" x14ac:dyDescent="0.2">
      <c r="A22" s="4"/>
      <c r="D22" s="17"/>
      <c r="E22" s="17" t="s">
        <v>41</v>
      </c>
      <c r="F22" s="5" t="s">
        <v>14</v>
      </c>
      <c r="G22" s="17" t="s">
        <v>14</v>
      </c>
      <c r="H22" s="5" t="s">
        <v>35</v>
      </c>
      <c r="I22" s="3"/>
      <c r="J22" s="3"/>
      <c r="K22" s="3"/>
      <c r="L22" s="3"/>
    </row>
    <row r="23" spans="1:12" x14ac:dyDescent="0.2">
      <c r="A23" s="4"/>
      <c r="E23" s="4"/>
      <c r="J23" s="7"/>
      <c r="K23" s="3"/>
    </row>
    <row r="24" spans="1:12" ht="13.5" customHeight="1" x14ac:dyDescent="0.2">
      <c r="E24" s="6">
        <v>900000</v>
      </c>
      <c r="F24" s="6">
        <v>48000</v>
      </c>
      <c r="G24" s="26">
        <v>52941</v>
      </c>
      <c r="H24" s="26">
        <v>1500</v>
      </c>
    </row>
    <row r="25" spans="1:12" x14ac:dyDescent="0.2">
      <c r="E25" s="6"/>
      <c r="F25" s="6">
        <v>2000</v>
      </c>
      <c r="G25" s="19"/>
      <c r="H25" s="11"/>
      <c r="J25" s="3"/>
    </row>
    <row r="26" spans="1:12" x14ac:dyDescent="0.2">
      <c r="E26" s="6"/>
      <c r="F26" s="6"/>
      <c r="G26" s="19"/>
      <c r="H26" s="11"/>
    </row>
    <row r="27" spans="1:12" ht="13.5" thickBot="1" x14ac:dyDescent="0.25">
      <c r="E27" s="28"/>
      <c r="F27" s="28"/>
      <c r="G27" s="24"/>
      <c r="H27" s="24"/>
    </row>
    <row r="28" spans="1:12" x14ac:dyDescent="0.2">
      <c r="E28" s="9">
        <f>SUM(E24:E27)</f>
        <v>900000</v>
      </c>
      <c r="F28" s="9">
        <f>SUM(F24:F27)</f>
        <v>50000</v>
      </c>
      <c r="G28" s="9">
        <f>SUM(G24:G27)</f>
        <v>52941</v>
      </c>
      <c r="H28" s="9">
        <f>SUM(H24:H27)</f>
        <v>1500</v>
      </c>
    </row>
    <row r="29" spans="1:12" x14ac:dyDescent="0.2">
      <c r="A29" s="35"/>
      <c r="E29" s="6"/>
      <c r="F29" s="6"/>
      <c r="G29" s="6"/>
      <c r="H29" s="6"/>
    </row>
    <row r="35" spans="7:8" x14ac:dyDescent="0.2">
      <c r="G35" s="3"/>
      <c r="H35" s="3"/>
    </row>
    <row r="36" spans="7:8" x14ac:dyDescent="0.2">
      <c r="G36" s="3"/>
      <c r="H36" s="3"/>
    </row>
    <row r="37" spans="7:8" x14ac:dyDescent="0.2">
      <c r="G37" s="7"/>
      <c r="H37" s="34"/>
    </row>
    <row r="38" spans="7:8" x14ac:dyDescent="0.2">
      <c r="G38" s="3"/>
      <c r="H38" s="34"/>
    </row>
    <row r="39" spans="7:8" x14ac:dyDescent="0.2">
      <c r="G39" s="3"/>
      <c r="H39" s="3"/>
    </row>
    <row r="40" spans="7:8" x14ac:dyDescent="0.2">
      <c r="G40" s="3"/>
      <c r="H40" s="34"/>
    </row>
    <row r="41" spans="7:8" x14ac:dyDescent="0.2">
      <c r="G41" s="3"/>
      <c r="H41" s="7"/>
    </row>
  </sheetData>
  <pageMargins left="0.25" right="0.25" top="0.75" bottom="0.75" header="0.3" footer="0.3"/>
  <pageSetup orientation="landscape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7D00-DD63-4D11-9DE6-FFE062726B51}">
  <dimension ref="A1:L41"/>
  <sheetViews>
    <sheetView topLeftCell="A4" workbookViewId="0">
      <selection activeCell="F17" sqref="F17"/>
    </sheetView>
  </sheetViews>
  <sheetFormatPr defaultRowHeight="12.75" x14ac:dyDescent="0.2"/>
  <cols>
    <col min="1" max="1" width="23.7109375" style="1" bestFit="1" customWidth="1"/>
    <col min="2" max="2" width="17.5703125" style="1" bestFit="1" customWidth="1"/>
    <col min="3" max="3" width="17.5703125" style="1" customWidth="1"/>
    <col min="4" max="4" width="16.140625" style="1" bestFit="1" customWidth="1"/>
    <col min="5" max="5" width="10.42578125" style="4" bestFit="1" customWidth="1"/>
    <col min="6" max="6" width="12" style="1" customWidth="1"/>
    <col min="7" max="7" width="10.85546875" style="1" customWidth="1"/>
    <col min="8" max="8" width="9.5703125" style="1" customWidth="1"/>
    <col min="9" max="16384" width="9.140625" style="1"/>
  </cols>
  <sheetData>
    <row r="1" spans="1:10" x14ac:dyDescent="0.2">
      <c r="A1" s="1" t="s">
        <v>0</v>
      </c>
    </row>
    <row r="2" spans="1:10" x14ac:dyDescent="0.2">
      <c r="A2" s="1" t="s">
        <v>27</v>
      </c>
    </row>
    <row r="3" spans="1:10" x14ac:dyDescent="0.2">
      <c r="A3" s="1" t="s">
        <v>51</v>
      </c>
    </row>
    <row r="6" spans="1:10" x14ac:dyDescent="0.2">
      <c r="B6" s="1" t="s">
        <v>2</v>
      </c>
      <c r="D6" s="37">
        <v>45536</v>
      </c>
      <c r="E6" s="36"/>
      <c r="F6" s="2"/>
      <c r="H6" s="3">
        <f>+'August 2024'!H16</f>
        <v>93566</v>
      </c>
    </row>
    <row r="8" spans="1:10" x14ac:dyDescent="0.2">
      <c r="E8" s="36"/>
      <c r="F8" s="2"/>
    </row>
    <row r="9" spans="1:10" x14ac:dyDescent="0.2">
      <c r="B9" s="1" t="s">
        <v>3</v>
      </c>
      <c r="D9" s="37">
        <v>45539</v>
      </c>
      <c r="E9" s="36"/>
      <c r="F9" s="2"/>
      <c r="H9" s="3">
        <v>900000</v>
      </c>
    </row>
    <row r="10" spans="1:10" x14ac:dyDescent="0.2">
      <c r="H10" s="3"/>
    </row>
    <row r="13" spans="1:10" x14ac:dyDescent="0.2">
      <c r="J13" s="3"/>
    </row>
    <row r="14" spans="1:10" x14ac:dyDescent="0.2">
      <c r="D14" s="1" t="s">
        <v>4</v>
      </c>
      <c r="H14" s="3">
        <f>+H6+H9+H10</f>
        <v>993566</v>
      </c>
      <c r="J14" s="3"/>
    </row>
    <row r="15" spans="1:10" x14ac:dyDescent="0.2">
      <c r="D15" s="1" t="s">
        <v>5</v>
      </c>
      <c r="H15" s="3">
        <f>E28+F28+G28+H28</f>
        <v>955441</v>
      </c>
      <c r="J15" s="3"/>
    </row>
    <row r="16" spans="1:10" x14ac:dyDescent="0.2">
      <c r="D16" s="1" t="s">
        <v>6</v>
      </c>
      <c r="H16" s="3">
        <f>+H14-H15</f>
        <v>38125</v>
      </c>
      <c r="J16" s="3"/>
    </row>
    <row r="17" spans="1:12" x14ac:dyDescent="0.2">
      <c r="J17" s="3"/>
    </row>
    <row r="18" spans="1:12" x14ac:dyDescent="0.2">
      <c r="J18" s="3"/>
    </row>
    <row r="19" spans="1:12" x14ac:dyDescent="0.2">
      <c r="J19" s="7"/>
      <c r="K19" s="3"/>
    </row>
    <row r="20" spans="1:12" x14ac:dyDescent="0.2">
      <c r="J20" s="7"/>
      <c r="K20" s="3"/>
      <c r="L20" s="3"/>
    </row>
    <row r="21" spans="1:12" s="12" customFormat="1" x14ac:dyDescent="0.2">
      <c r="A21" s="11"/>
      <c r="B21" s="1"/>
      <c r="C21" s="1"/>
      <c r="D21" s="1"/>
      <c r="E21" s="17" t="s">
        <v>13</v>
      </c>
      <c r="F21" s="17" t="s">
        <v>40</v>
      </c>
      <c r="G21" s="17" t="s">
        <v>30</v>
      </c>
      <c r="H21" s="21" t="s">
        <v>34</v>
      </c>
      <c r="J21" s="7"/>
      <c r="K21" s="7"/>
      <c r="L21" s="18"/>
    </row>
    <row r="22" spans="1:12" x14ac:dyDescent="0.2">
      <c r="A22" s="4"/>
      <c r="E22" s="17" t="s">
        <v>14</v>
      </c>
      <c r="F22" s="17" t="s">
        <v>41</v>
      </c>
      <c r="G22" s="17" t="s">
        <v>14</v>
      </c>
      <c r="H22" s="5" t="s">
        <v>35</v>
      </c>
      <c r="I22" s="3"/>
      <c r="J22" s="3"/>
      <c r="K22" s="3"/>
      <c r="L22" s="3"/>
    </row>
    <row r="23" spans="1:12" x14ac:dyDescent="0.2">
      <c r="A23" s="4"/>
      <c r="F23" s="4"/>
      <c r="J23" s="7"/>
      <c r="K23" s="3"/>
    </row>
    <row r="24" spans="1:12" ht="13.5" customHeight="1" x14ac:dyDescent="0.2">
      <c r="E24" s="4">
        <v>1000</v>
      </c>
      <c r="F24" s="6">
        <v>900000</v>
      </c>
      <c r="G24" s="26">
        <v>52941</v>
      </c>
      <c r="H24" s="26">
        <v>1500</v>
      </c>
    </row>
    <row r="25" spans="1:12" x14ac:dyDescent="0.2">
      <c r="F25" s="6"/>
      <c r="G25" s="19"/>
      <c r="H25" s="11"/>
      <c r="J25" s="3"/>
    </row>
    <row r="26" spans="1:12" x14ac:dyDescent="0.2">
      <c r="F26" s="6"/>
      <c r="G26" s="19"/>
      <c r="H26" s="11"/>
    </row>
    <row r="27" spans="1:12" ht="13.5" thickBot="1" x14ac:dyDescent="0.25">
      <c r="E27" s="28"/>
      <c r="F27" s="28"/>
      <c r="G27" s="24"/>
      <c r="H27" s="24"/>
    </row>
    <row r="28" spans="1:12" x14ac:dyDescent="0.2">
      <c r="E28" s="5">
        <f>SUM(E24:E27)</f>
        <v>1000</v>
      </c>
      <c r="F28" s="9">
        <f>SUM(F24:F27)</f>
        <v>900000</v>
      </c>
      <c r="G28" s="9">
        <f>SUM(G24:G27)</f>
        <v>52941</v>
      </c>
      <c r="H28" s="9">
        <f>SUM(H24:H27)</f>
        <v>1500</v>
      </c>
    </row>
    <row r="29" spans="1:12" x14ac:dyDescent="0.2">
      <c r="A29" s="35"/>
      <c r="F29" s="6"/>
      <c r="G29" s="6"/>
      <c r="H29" s="6"/>
    </row>
    <row r="35" spans="7:8" x14ac:dyDescent="0.2">
      <c r="G35" s="3"/>
      <c r="H35" s="3"/>
    </row>
    <row r="36" spans="7:8" x14ac:dyDescent="0.2">
      <c r="G36" s="3"/>
      <c r="H36" s="3"/>
    </row>
    <row r="37" spans="7:8" x14ac:dyDescent="0.2">
      <c r="G37" s="7"/>
      <c r="H37" s="34"/>
    </row>
    <row r="38" spans="7:8" x14ac:dyDescent="0.2">
      <c r="G38" s="3"/>
      <c r="H38" s="34"/>
    </row>
    <row r="39" spans="7:8" x14ac:dyDescent="0.2">
      <c r="G39" s="3"/>
      <c r="H39" s="3"/>
    </row>
    <row r="40" spans="7:8" x14ac:dyDescent="0.2">
      <c r="G40" s="3"/>
      <c r="H40" s="34"/>
    </row>
    <row r="41" spans="7:8" x14ac:dyDescent="0.2">
      <c r="G41" s="3"/>
      <c r="H41" s="7"/>
    </row>
  </sheetData>
  <pageMargins left="0.25" right="0.25" top="0.75" bottom="0.75" header="0.3" footer="0.3"/>
  <pageSetup orientation="landscape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DF5A-C449-4616-877A-413724278BBD}">
  <dimension ref="A1:L45"/>
  <sheetViews>
    <sheetView tabSelected="1" topLeftCell="A10" workbookViewId="0">
      <selection activeCell="E19" sqref="E19"/>
    </sheetView>
  </sheetViews>
  <sheetFormatPr defaultRowHeight="12.75" x14ac:dyDescent="0.2"/>
  <cols>
    <col min="1" max="1" width="23.7109375" style="1" bestFit="1" customWidth="1"/>
    <col min="2" max="2" width="17.5703125" style="1" bestFit="1" customWidth="1"/>
    <col min="3" max="3" width="16.140625" style="1" bestFit="1" customWidth="1"/>
    <col min="4" max="4" width="10.42578125" style="4" bestFit="1" customWidth="1"/>
    <col min="5" max="5" width="65" style="4" customWidth="1"/>
    <col min="6" max="6" width="23.140625" style="1" customWidth="1"/>
    <col min="7" max="7" width="10.85546875" style="1" customWidth="1"/>
    <col min="8" max="8" width="9.5703125" style="1" customWidth="1"/>
    <col min="9" max="16384" width="9.140625" style="1"/>
  </cols>
  <sheetData>
    <row r="1" spans="1:10" x14ac:dyDescent="0.2">
      <c r="A1" s="1" t="s">
        <v>0</v>
      </c>
    </row>
    <row r="2" spans="1:10" x14ac:dyDescent="0.2">
      <c r="A2" s="1" t="s">
        <v>27</v>
      </c>
    </row>
    <row r="3" spans="1:10" x14ac:dyDescent="0.2">
      <c r="A3" s="1" t="s">
        <v>52</v>
      </c>
    </row>
    <row r="6" spans="1:10" x14ac:dyDescent="0.2">
      <c r="B6" s="1" t="s">
        <v>2</v>
      </c>
      <c r="D6" s="36">
        <v>45566</v>
      </c>
      <c r="E6" s="36"/>
      <c r="F6" s="2"/>
      <c r="H6" s="3">
        <f>+'September 2024'!H16</f>
        <v>38125</v>
      </c>
    </row>
    <row r="8" spans="1:10" x14ac:dyDescent="0.2">
      <c r="D8" s="36"/>
      <c r="E8" s="36"/>
      <c r="F8" s="2"/>
    </row>
    <row r="9" spans="1:10" x14ac:dyDescent="0.2">
      <c r="B9" s="1" t="s">
        <v>3</v>
      </c>
      <c r="D9" s="36">
        <v>45569</v>
      </c>
      <c r="E9" s="36"/>
      <c r="F9" s="2"/>
      <c r="H9" s="3">
        <v>100000</v>
      </c>
    </row>
    <row r="10" spans="1:10" x14ac:dyDescent="0.2">
      <c r="H10" s="3"/>
    </row>
    <row r="13" spans="1:10" x14ac:dyDescent="0.2">
      <c r="J13" s="3"/>
    </row>
    <row r="14" spans="1:10" x14ac:dyDescent="0.2">
      <c r="C14" s="1" t="s">
        <v>4</v>
      </c>
      <c r="H14" s="3">
        <f>+H6+H9+H10</f>
        <v>138125</v>
      </c>
      <c r="J14" s="3"/>
    </row>
    <row r="15" spans="1:10" x14ac:dyDescent="0.2">
      <c r="C15" s="1" t="s">
        <v>5</v>
      </c>
      <c r="H15" s="3">
        <f>D32+F32+G32+H32</f>
        <v>113091</v>
      </c>
      <c r="J15" s="3"/>
    </row>
    <row r="16" spans="1:10" x14ac:dyDescent="0.2">
      <c r="C16" s="1" t="s">
        <v>6</v>
      </c>
      <c r="H16" s="3">
        <f>+H14-H15</f>
        <v>25034</v>
      </c>
      <c r="J16" s="3"/>
    </row>
    <row r="17" spans="1:12" x14ac:dyDescent="0.2">
      <c r="J17" s="3"/>
    </row>
    <row r="18" spans="1:12" x14ac:dyDescent="0.2">
      <c r="J18" s="3"/>
    </row>
    <row r="19" spans="1:12" x14ac:dyDescent="0.2">
      <c r="J19" s="7"/>
      <c r="K19" s="3"/>
    </row>
    <row r="20" spans="1:12" x14ac:dyDescent="0.2">
      <c r="J20" s="7"/>
      <c r="K20" s="3"/>
      <c r="L20" s="3"/>
    </row>
    <row r="21" spans="1:12" s="12" customFormat="1" x14ac:dyDescent="0.2">
      <c r="A21" s="11"/>
      <c r="B21" s="1"/>
      <c r="C21" s="1"/>
      <c r="D21" s="17" t="s">
        <v>13</v>
      </c>
      <c r="E21" s="17"/>
      <c r="F21" s="14" t="s">
        <v>24</v>
      </c>
      <c r="G21" s="17" t="s">
        <v>30</v>
      </c>
      <c r="H21" s="21" t="s">
        <v>34</v>
      </c>
      <c r="J21" s="7"/>
      <c r="K21" s="7"/>
      <c r="L21" s="18"/>
    </row>
    <row r="22" spans="1:12" x14ac:dyDescent="0.2">
      <c r="A22" s="4"/>
      <c r="D22" s="17" t="s">
        <v>14</v>
      </c>
      <c r="E22" s="17"/>
      <c r="F22" s="5" t="s">
        <v>25</v>
      </c>
      <c r="G22" s="17" t="s">
        <v>14</v>
      </c>
      <c r="H22" s="5" t="s">
        <v>35</v>
      </c>
      <c r="I22" s="3"/>
      <c r="J22" s="3"/>
      <c r="K22" s="3"/>
      <c r="L22" s="3"/>
    </row>
    <row r="23" spans="1:12" x14ac:dyDescent="0.2">
      <c r="A23" s="4"/>
      <c r="J23" s="7"/>
      <c r="K23" s="3"/>
    </row>
    <row r="24" spans="1:12" ht="13.5" customHeight="1" x14ac:dyDescent="0.2">
      <c r="D24" s="6">
        <v>3000</v>
      </c>
      <c r="E24" s="39" t="s">
        <v>53</v>
      </c>
      <c r="F24" s="6">
        <v>4500</v>
      </c>
      <c r="G24" s="26">
        <v>52941</v>
      </c>
      <c r="H24" s="26">
        <v>1500</v>
      </c>
    </row>
    <row r="25" spans="1:12" x14ac:dyDescent="0.2">
      <c r="D25" s="6">
        <v>2000</v>
      </c>
      <c r="E25" s="39" t="s">
        <v>54</v>
      </c>
      <c r="F25" s="6">
        <v>1500</v>
      </c>
      <c r="G25" s="19"/>
      <c r="H25" s="11"/>
      <c r="J25" s="3"/>
    </row>
    <row r="26" spans="1:12" x14ac:dyDescent="0.2">
      <c r="C26" s="40">
        <f>+D26+D27+D28+D29+D30</f>
        <v>17700</v>
      </c>
      <c r="D26" s="6">
        <v>4000</v>
      </c>
      <c r="E26" s="39" t="s">
        <v>55</v>
      </c>
      <c r="F26" s="6">
        <v>14200</v>
      </c>
      <c r="G26" s="19"/>
      <c r="H26" s="11"/>
    </row>
    <row r="27" spans="1:12" x14ac:dyDescent="0.2">
      <c r="C27" s="41"/>
      <c r="D27" s="6">
        <v>1000</v>
      </c>
      <c r="E27" s="39" t="s">
        <v>54</v>
      </c>
      <c r="F27" s="6">
        <v>2500</v>
      </c>
      <c r="G27" s="19"/>
      <c r="H27" s="11"/>
    </row>
    <row r="28" spans="1:12" x14ac:dyDescent="0.2">
      <c r="C28" s="41"/>
      <c r="D28" s="6">
        <v>1200</v>
      </c>
      <c r="E28" s="39" t="s">
        <v>55</v>
      </c>
      <c r="F28" s="6">
        <v>2250</v>
      </c>
      <c r="G28" s="19"/>
      <c r="H28" s="11"/>
    </row>
    <row r="29" spans="1:12" x14ac:dyDescent="0.2">
      <c r="C29" s="41"/>
      <c r="D29" s="6">
        <v>10000</v>
      </c>
      <c r="E29" s="39" t="s">
        <v>56</v>
      </c>
      <c r="F29" s="38">
        <v>11000</v>
      </c>
      <c r="G29" s="19"/>
      <c r="H29" s="11"/>
    </row>
    <row r="30" spans="1:12" x14ac:dyDescent="0.2">
      <c r="C30" s="41"/>
      <c r="D30" s="6">
        <v>1500</v>
      </c>
      <c r="E30" s="39" t="s">
        <v>56</v>
      </c>
      <c r="F30" s="6"/>
      <c r="G30" s="19"/>
      <c r="H30" s="11"/>
    </row>
    <row r="31" spans="1:12" ht="13.5" thickBot="1" x14ac:dyDescent="0.25">
      <c r="D31" s="28"/>
      <c r="E31" s="28"/>
      <c r="F31" s="28"/>
      <c r="G31" s="24"/>
      <c r="H31" s="24"/>
    </row>
    <row r="32" spans="1:12" x14ac:dyDescent="0.2">
      <c r="D32" s="5">
        <f>SUM(D24:D31)</f>
        <v>22700</v>
      </c>
      <c r="F32" s="9">
        <f>SUM(F24:F31)</f>
        <v>35950</v>
      </c>
      <c r="G32" s="9">
        <f>SUM(G24:G31)</f>
        <v>52941</v>
      </c>
      <c r="H32" s="9">
        <f>SUM(H24:H31)</f>
        <v>1500</v>
      </c>
    </row>
    <row r="33" spans="1:8" x14ac:dyDescent="0.2">
      <c r="A33" s="35"/>
      <c r="F33" s="6"/>
      <c r="G33" s="6"/>
      <c r="H33" s="6"/>
    </row>
    <row r="39" spans="1:8" x14ac:dyDescent="0.2">
      <c r="G39" s="3"/>
      <c r="H39" s="3"/>
    </row>
    <row r="40" spans="1:8" x14ac:dyDescent="0.2">
      <c r="G40" s="3"/>
      <c r="H40" s="3"/>
    </row>
    <row r="41" spans="1:8" x14ac:dyDescent="0.2">
      <c r="G41" s="7"/>
      <c r="H41" s="34"/>
    </row>
    <row r="42" spans="1:8" x14ac:dyDescent="0.2">
      <c r="G42" s="3"/>
      <c r="H42" s="34"/>
    </row>
    <row r="43" spans="1:8" x14ac:dyDescent="0.2">
      <c r="G43" s="3"/>
      <c r="H43" s="3"/>
    </row>
    <row r="44" spans="1:8" x14ac:dyDescent="0.2">
      <c r="G44" s="3"/>
      <c r="H44" s="34"/>
    </row>
    <row r="45" spans="1:8" x14ac:dyDescent="0.2">
      <c r="G45" s="3"/>
      <c r="H45" s="7"/>
    </row>
  </sheetData>
  <mergeCells count="1">
    <mergeCell ref="C26:C3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July 2023</vt:lpstr>
      <vt:lpstr>August 2023</vt:lpstr>
      <vt:lpstr>September 2023</vt:lpstr>
      <vt:lpstr>October 2023</vt:lpstr>
      <vt:lpstr>November 2023</vt:lpstr>
      <vt:lpstr>December 2023</vt:lpstr>
      <vt:lpstr>January 2024</vt:lpstr>
      <vt:lpstr>February 2024</vt:lpstr>
      <vt:lpstr>March 2024</vt:lpstr>
      <vt:lpstr>April 2024</vt:lpstr>
      <vt:lpstr>May 2024</vt:lpstr>
      <vt:lpstr>June 2024</vt:lpstr>
      <vt:lpstr>July 2024</vt:lpstr>
      <vt:lpstr>August 2024</vt:lpstr>
      <vt:lpstr>September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2024-10-02T09:12:04Z</cp:lastPrinted>
  <dcterms:created xsi:type="dcterms:W3CDTF">2023-07-27T13:55:58Z</dcterms:created>
  <dcterms:modified xsi:type="dcterms:W3CDTF">2024-10-16T14:04:09Z</dcterms:modified>
</cp:coreProperties>
</file>