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ur Jamiludin\Documents\GitHub\cnc_pipe_bending_machine\ref\"/>
    </mc:Choice>
  </mc:AlternateContent>
  <xr:revisionPtr revIDLastSave="0" documentId="13_ncr:1_{5CF97B81-4616-4787-B8E8-4B911164A0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ending" sheetId="1" r:id="rId1"/>
    <sheet name="Linear Moving" sheetId="2" r:id="rId2"/>
    <sheet name="Collet Mov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19" i="1"/>
  <c r="H8" i="1"/>
  <c r="D7" i="3"/>
  <c r="H5" i="3"/>
  <c r="H5" i="2"/>
  <c r="H9" i="3"/>
  <c r="H12" i="3" s="1"/>
  <c r="H14" i="3" s="1"/>
  <c r="D7" i="2"/>
  <c r="D31" i="1"/>
  <c r="D30" i="1"/>
  <c r="D25" i="1"/>
  <c r="D26" i="1" s="1"/>
  <c r="H6" i="1" s="1"/>
  <c r="H5" i="1"/>
  <c r="H6" i="2" l="1"/>
  <c r="H9" i="2" s="1"/>
  <c r="H12" i="2" s="1"/>
  <c r="H14" i="2" s="1"/>
  <c r="D27" i="1"/>
  <c r="D28" i="1" s="1"/>
  <c r="D29" i="1" l="1"/>
  <c r="H7" i="1" s="1"/>
  <c r="H10" i="1" s="1"/>
  <c r="H13" i="1" s="1"/>
  <c r="H15" i="1" s="1"/>
</calcChain>
</file>

<file path=xl/sharedStrings.xml><?xml version="1.0" encoding="utf-8"?>
<sst xmlns="http://schemas.openxmlformats.org/spreadsheetml/2006/main" count="108" uniqueCount="61">
  <si>
    <t>INPUT</t>
  </si>
  <si>
    <t>Outer Diameter</t>
  </si>
  <si>
    <t>Wall Thickness</t>
  </si>
  <si>
    <t>Bending Radius</t>
  </si>
  <si>
    <t>Dimension of Tube</t>
  </si>
  <si>
    <t>Material Properties</t>
  </si>
  <si>
    <t>Yield Strength</t>
  </si>
  <si>
    <t>Machine Factor</t>
  </si>
  <si>
    <t>Mandrel</t>
  </si>
  <si>
    <t>Support Die</t>
  </si>
  <si>
    <t>Booster</t>
  </si>
  <si>
    <t>OUTPUT</t>
  </si>
  <si>
    <t>Section of Modulus</t>
  </si>
  <si>
    <t>Momen Inertia</t>
  </si>
  <si>
    <t>Total Bending Moment</t>
  </si>
  <si>
    <t>k</t>
  </si>
  <si>
    <t>i</t>
  </si>
  <si>
    <t>Mn</t>
  </si>
  <si>
    <t>Wip_eff</t>
  </si>
  <si>
    <t>Mand_eff</t>
  </si>
  <si>
    <t>Supp_eff</t>
  </si>
  <si>
    <t>Boos_eff</t>
  </si>
  <si>
    <t>mm</t>
  </si>
  <si>
    <t>N/mm^2</t>
  </si>
  <si>
    <t>(0-1)</t>
  </si>
  <si>
    <t>Wiper Die</t>
  </si>
  <si>
    <t>Movement Specs</t>
  </si>
  <si>
    <t>Max Speed</t>
  </si>
  <si>
    <t>m/s</t>
  </si>
  <si>
    <t>Acceleration</t>
  </si>
  <si>
    <t>N</t>
  </si>
  <si>
    <t>Safety Factor</t>
  </si>
  <si>
    <t>Nm</t>
  </si>
  <si>
    <t>Mass</t>
  </si>
  <si>
    <t>kg</t>
  </si>
  <si>
    <t>Rack Radius</t>
  </si>
  <si>
    <t>Efficency</t>
  </si>
  <si>
    <t>Driving Force</t>
  </si>
  <si>
    <t>Machine Parameter</t>
  </si>
  <si>
    <t>cm^3</t>
  </si>
  <si>
    <t>Acceleration time</t>
  </si>
  <si>
    <t>s</t>
  </si>
  <si>
    <t>m/s^2</t>
  </si>
  <si>
    <t>Collet Tube Radius</t>
  </si>
  <si>
    <t>Collet Tube Mass</t>
  </si>
  <si>
    <t>Driving Torque</t>
  </si>
  <si>
    <t>Gear Ratio</t>
  </si>
  <si>
    <t>Motor Torque</t>
  </si>
  <si>
    <t>Pulley Ratio</t>
  </si>
  <si>
    <t>https://www.youtube.com/watch?app=desktop&amp;v=5ZXBESJCqXs</t>
  </si>
  <si>
    <t>https://www.sz-windrive.com/en/industry-news/134</t>
  </si>
  <si>
    <t>https://www.diva-portal.org/smash/get/diva2:532936/FULLTEXT01.pdf</t>
  </si>
  <si>
    <t>1N/mm^2 = 1 Mpa</t>
  </si>
  <si>
    <t>Dependent Parameters</t>
  </si>
  <si>
    <t>Speed</t>
  </si>
  <si>
    <t>rpm</t>
  </si>
  <si>
    <t>Motor Power</t>
  </si>
  <si>
    <t>W</t>
  </si>
  <si>
    <t>Rated Motor Power</t>
  </si>
  <si>
    <t>Torque Nominal</t>
  </si>
  <si>
    <t>Gear Box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</si>
</sst>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9" fontId="0" fillId="2" borderId="0" xfId="0" applyNumberFormat="1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9</xdr:col>
      <xdr:colOff>327660</xdr:colOff>
      <xdr:row>100</xdr:row>
      <xdr:rowOff>144780</xdr:rowOff>
    </xdr:to>
    <xdr:pic>
      <xdr:nvPicPr>
        <xdr:cNvPr id="4" name="Picture 3" descr="Yield Strength - Strength ( Mechanics ) of Materials">
          <a:extLst>
            <a:ext uri="{FF2B5EF4-FFF2-40B4-BE49-F238E27FC236}">
              <a16:creationId xmlns:a16="http://schemas.microsoft.com/office/drawing/2014/main" id="{EAEF241C-E4D9-0607-13DC-4C5215F12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6728460" cy="1203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15</xdr:col>
      <xdr:colOff>213360</xdr:colOff>
      <xdr:row>23</xdr:row>
      <xdr:rowOff>149933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75B3F-A48B-4148-8DDB-BF41FB8C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0" y="731520"/>
          <a:ext cx="3870960" cy="36246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16</xdr:col>
      <xdr:colOff>304800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596F62-BA48-4FA1-AB36-DEE16830D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0" y="731520"/>
          <a:ext cx="45720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19</xdr:col>
      <xdr:colOff>442527</xdr:colOff>
      <xdr:row>29</xdr:row>
      <xdr:rowOff>46120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DBF2DD-D1F7-4727-AF01-C0A6E8D87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1840" y="731520"/>
          <a:ext cx="6538527" cy="4618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iva-portal.org/smash/get/diva2:532936/FULLTEXT0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z-windrive.com/en/industry-news/1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youtube.com/watch?app=desktop&amp;v=5ZXBESJCqX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zoomScale="93" zoomScaleNormal="100" workbookViewId="0">
      <selection activeCell="H5" sqref="H5"/>
    </sheetView>
  </sheetViews>
  <sheetFormatPr defaultRowHeight="14.4" x14ac:dyDescent="0.3"/>
  <cols>
    <col min="2" max="2" width="20.33203125" customWidth="1"/>
    <col min="3" max="3" width="8.21875" bestFit="1" customWidth="1"/>
    <col min="6" max="6" width="20.33203125" customWidth="1"/>
  </cols>
  <sheetData>
    <row r="2" spans="2:10" x14ac:dyDescent="0.3">
      <c r="B2" s="1" t="s">
        <v>0</v>
      </c>
      <c r="C2" s="1"/>
      <c r="D2" s="1"/>
      <c r="E2" s="1"/>
      <c r="F2" s="1" t="s">
        <v>11</v>
      </c>
      <c r="J2" s="2" t="s">
        <v>51</v>
      </c>
    </row>
    <row r="4" spans="2:10" x14ac:dyDescent="0.3">
      <c r="B4" s="1" t="s">
        <v>4</v>
      </c>
      <c r="C4" s="1"/>
    </row>
    <row r="5" spans="2:10" x14ac:dyDescent="0.3">
      <c r="B5" t="s">
        <v>1</v>
      </c>
      <c r="C5" t="s">
        <v>22</v>
      </c>
      <c r="D5" s="3">
        <v>60.5</v>
      </c>
      <c r="F5" t="s">
        <v>12</v>
      </c>
      <c r="G5" t="s">
        <v>39</v>
      </c>
      <c r="H5" s="4">
        <f>(3.14/32)*(POWER(D5,3)-POWER(D5-(2*D6),3))/1000</f>
        <v>7.3674155587499985</v>
      </c>
    </row>
    <row r="6" spans="2:10" x14ac:dyDescent="0.3">
      <c r="B6" t="s">
        <v>2</v>
      </c>
      <c r="C6" t="s">
        <v>22</v>
      </c>
      <c r="D6" s="3">
        <v>3.9</v>
      </c>
      <c r="F6" t="s">
        <v>13</v>
      </c>
      <c r="H6" s="4">
        <f>D26</f>
        <v>1.9633499999999999</v>
      </c>
    </row>
    <row r="7" spans="2:10" x14ac:dyDescent="0.3">
      <c r="B7" t="s">
        <v>3</v>
      </c>
      <c r="C7" t="s">
        <v>22</v>
      </c>
      <c r="D7" s="3">
        <v>40</v>
      </c>
      <c r="F7" t="s">
        <v>14</v>
      </c>
      <c r="G7" t="s">
        <v>32</v>
      </c>
      <c r="H7" s="4">
        <f>D27+D28+D29+D30+D31</f>
        <v>4339.4446011815435</v>
      </c>
    </row>
    <row r="8" spans="2:10" x14ac:dyDescent="0.3">
      <c r="F8" t="s">
        <v>46</v>
      </c>
      <c r="H8" s="3">
        <f>1/20</f>
        <v>0.05</v>
      </c>
    </row>
    <row r="10" spans="2:10" x14ac:dyDescent="0.3">
      <c r="F10" t="s">
        <v>47</v>
      </c>
      <c r="G10" t="s">
        <v>32</v>
      </c>
      <c r="H10" s="4">
        <f>H7*H8</f>
        <v>216.97223005907719</v>
      </c>
    </row>
    <row r="11" spans="2:10" x14ac:dyDescent="0.3">
      <c r="B11" s="1" t="s">
        <v>5</v>
      </c>
      <c r="F11" t="s">
        <v>54</v>
      </c>
      <c r="G11" t="s">
        <v>55</v>
      </c>
      <c r="H11" s="3">
        <v>20</v>
      </c>
    </row>
    <row r="12" spans="2:10" x14ac:dyDescent="0.3">
      <c r="B12" t="s">
        <v>6</v>
      </c>
      <c r="C12" t="s">
        <v>23</v>
      </c>
      <c r="D12" s="3">
        <v>300</v>
      </c>
    </row>
    <row r="13" spans="2:10" x14ac:dyDescent="0.3">
      <c r="F13" t="s">
        <v>56</v>
      </c>
      <c r="G13" t="s">
        <v>57</v>
      </c>
      <c r="H13" s="4">
        <f>H10*H11/9.5448</f>
        <v>454.63965731933024</v>
      </c>
    </row>
    <row r="14" spans="2:10" x14ac:dyDescent="0.3">
      <c r="F14" t="s">
        <v>31</v>
      </c>
      <c r="H14" s="3">
        <v>2.5</v>
      </c>
    </row>
    <row r="15" spans="2:10" x14ac:dyDescent="0.3">
      <c r="F15" t="s">
        <v>58</v>
      </c>
      <c r="G15" t="s">
        <v>57</v>
      </c>
      <c r="H15" s="4">
        <f>H13*H14</f>
        <v>1136.5991432983255</v>
      </c>
    </row>
    <row r="16" spans="2:10" x14ac:dyDescent="0.3">
      <c r="B16" s="1" t="s">
        <v>7</v>
      </c>
      <c r="C16" s="1"/>
    </row>
    <row r="17" spans="2:8" x14ac:dyDescent="0.3">
      <c r="B17" t="s">
        <v>25</v>
      </c>
      <c r="C17" t="s">
        <v>24</v>
      </c>
      <c r="D17" s="3">
        <v>0</v>
      </c>
    </row>
    <row r="18" spans="2:8" x14ac:dyDescent="0.3">
      <c r="B18" t="s">
        <v>8</v>
      </c>
      <c r="C18" t="s">
        <v>24</v>
      </c>
      <c r="D18" s="3">
        <v>0</v>
      </c>
      <c r="F18" t="s">
        <v>59</v>
      </c>
      <c r="G18" t="s">
        <v>32</v>
      </c>
      <c r="H18">
        <v>35</v>
      </c>
    </row>
    <row r="19" spans="2:8" x14ac:dyDescent="0.3">
      <c r="B19" t="s">
        <v>9</v>
      </c>
      <c r="C19" t="s">
        <v>24</v>
      </c>
      <c r="D19" s="3">
        <v>0</v>
      </c>
      <c r="F19" t="s">
        <v>46</v>
      </c>
      <c r="H19">
        <f>2600/35</f>
        <v>74.285714285714292</v>
      </c>
    </row>
    <row r="20" spans="2:8" x14ac:dyDescent="0.3">
      <c r="B20" t="s">
        <v>10</v>
      </c>
      <c r="C20" t="s">
        <v>24</v>
      </c>
      <c r="D20" s="3">
        <v>0</v>
      </c>
      <c r="F20" t="s">
        <v>31</v>
      </c>
      <c r="H20" s="3">
        <v>1.5</v>
      </c>
    </row>
    <row r="21" spans="2:8" x14ac:dyDescent="0.3">
      <c r="F21" t="s">
        <v>60</v>
      </c>
      <c r="H21">
        <f>H19*H20</f>
        <v>111.42857142857144</v>
      </c>
    </row>
    <row r="24" spans="2:8" x14ac:dyDescent="0.3">
      <c r="B24" s="1" t="s">
        <v>53</v>
      </c>
    </row>
    <row r="25" spans="2:8" x14ac:dyDescent="0.3">
      <c r="B25" t="s">
        <v>15</v>
      </c>
      <c r="D25" s="4">
        <f>D7/(2*((D5/2)-D6))</f>
        <v>0.75901328273244772</v>
      </c>
    </row>
    <row r="26" spans="2:8" x14ac:dyDescent="0.3">
      <c r="B26" t="s">
        <v>16</v>
      </c>
      <c r="D26" s="4">
        <f>1.41+(0.42/D25)</f>
        <v>1.9633499999999999</v>
      </c>
    </row>
    <row r="27" spans="2:8" x14ac:dyDescent="0.3">
      <c r="B27" t="s">
        <v>17</v>
      </c>
      <c r="D27" s="4">
        <f>D12*H5*D26</f>
        <v>4339.4446011815435</v>
      </c>
    </row>
    <row r="28" spans="2:8" x14ac:dyDescent="0.3">
      <c r="B28" t="s">
        <v>18</v>
      </c>
      <c r="D28" s="4">
        <f>2*D17*D27</f>
        <v>0</v>
      </c>
    </row>
    <row r="29" spans="2:8" x14ac:dyDescent="0.3">
      <c r="B29" t="s">
        <v>19</v>
      </c>
      <c r="D29" s="4">
        <f>2*D18*D27</f>
        <v>0</v>
      </c>
    </row>
    <row r="30" spans="2:8" x14ac:dyDescent="0.3">
      <c r="B30" t="s">
        <v>20</v>
      </c>
      <c r="D30" s="4">
        <f>D19*(D7+D5/2)/1000</f>
        <v>0</v>
      </c>
    </row>
    <row r="31" spans="2:8" x14ac:dyDescent="0.3">
      <c r="B31" t="s">
        <v>21</v>
      </c>
      <c r="D31" s="4">
        <f>D20*D7/1000</f>
        <v>0</v>
      </c>
    </row>
    <row r="34" spans="2:2" x14ac:dyDescent="0.3">
      <c r="B34" t="s">
        <v>52</v>
      </c>
    </row>
  </sheetData>
  <hyperlinks>
    <hyperlink ref="J2" r:id="rId1" xr:uid="{A14602E5-1CC9-4269-B6F4-F152A8661CC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216E-7B14-4A25-BC95-D3940EAFA570}">
  <dimension ref="B2:J14"/>
  <sheetViews>
    <sheetView workbookViewId="0">
      <selection activeCell="H6" sqref="H6"/>
    </sheetView>
  </sheetViews>
  <sheetFormatPr defaultRowHeight="14.4" x14ac:dyDescent="0.3"/>
  <cols>
    <col min="2" max="2" width="21.6640625" bestFit="1" customWidth="1"/>
    <col min="3" max="3" width="8.21875" bestFit="1" customWidth="1"/>
    <col min="6" max="6" width="20.33203125" customWidth="1"/>
  </cols>
  <sheetData>
    <row r="2" spans="2:10" x14ac:dyDescent="0.3">
      <c r="B2" s="1" t="s">
        <v>0</v>
      </c>
      <c r="C2" s="1"/>
      <c r="D2" s="1"/>
      <c r="E2" s="1"/>
      <c r="F2" s="1" t="s">
        <v>11</v>
      </c>
      <c r="J2" s="2" t="s">
        <v>50</v>
      </c>
    </row>
    <row r="4" spans="2:10" x14ac:dyDescent="0.3">
      <c r="B4" s="1" t="s">
        <v>26</v>
      </c>
      <c r="C4" s="1"/>
    </row>
    <row r="5" spans="2:10" x14ac:dyDescent="0.3">
      <c r="B5" t="s">
        <v>27</v>
      </c>
      <c r="C5" t="s">
        <v>28</v>
      </c>
      <c r="D5" s="3">
        <v>20</v>
      </c>
      <c r="F5" t="s">
        <v>37</v>
      </c>
      <c r="G5" t="s">
        <v>30</v>
      </c>
      <c r="H5" s="4">
        <f>(D11*D12*9.8+D12*D7)/D14</f>
        <v>13818.315789473685</v>
      </c>
    </row>
    <row r="6" spans="2:10" x14ac:dyDescent="0.3">
      <c r="B6" t="s">
        <v>40</v>
      </c>
      <c r="C6" t="s">
        <v>41</v>
      </c>
      <c r="D6" s="3">
        <v>1</v>
      </c>
      <c r="F6" t="s">
        <v>45</v>
      </c>
      <c r="G6" t="s">
        <v>32</v>
      </c>
      <c r="H6" s="4">
        <f>H5*D13/1000</f>
        <v>345.45789473684215</v>
      </c>
    </row>
    <row r="7" spans="2:10" x14ac:dyDescent="0.3">
      <c r="B7" t="s">
        <v>29</v>
      </c>
      <c r="C7" t="s">
        <v>42</v>
      </c>
      <c r="D7" s="4">
        <f>D5/D6</f>
        <v>20</v>
      </c>
      <c r="F7" t="s">
        <v>46</v>
      </c>
      <c r="H7" s="6">
        <v>0.1</v>
      </c>
    </row>
    <row r="9" spans="2:10" x14ac:dyDescent="0.3">
      <c r="F9" t="s">
        <v>47</v>
      </c>
      <c r="H9" s="4">
        <f>H6*H7</f>
        <v>34.545789473684216</v>
      </c>
    </row>
    <row r="10" spans="2:10" x14ac:dyDescent="0.3">
      <c r="B10" s="1" t="s">
        <v>38</v>
      </c>
      <c r="F10" t="s">
        <v>54</v>
      </c>
      <c r="G10" t="s">
        <v>55</v>
      </c>
      <c r="H10" s="3">
        <v>200</v>
      </c>
    </row>
    <row r="11" spans="2:10" x14ac:dyDescent="0.3">
      <c r="B11" t="s">
        <v>31</v>
      </c>
      <c r="D11" s="3">
        <v>0.02</v>
      </c>
    </row>
    <row r="12" spans="2:10" x14ac:dyDescent="0.3">
      <c r="B12" t="s">
        <v>33</v>
      </c>
      <c r="C12" t="s">
        <v>34</v>
      </c>
      <c r="D12" s="3">
        <v>650</v>
      </c>
      <c r="F12" t="s">
        <v>56</v>
      </c>
      <c r="G12" t="s">
        <v>57</v>
      </c>
      <c r="H12" s="4">
        <f>H9*H10/9.5448</f>
        <v>723.86617789129616</v>
      </c>
    </row>
    <row r="13" spans="2:10" x14ac:dyDescent="0.3">
      <c r="B13" t="s">
        <v>35</v>
      </c>
      <c r="C13" t="s">
        <v>22</v>
      </c>
      <c r="D13" s="3">
        <v>25</v>
      </c>
      <c r="F13" t="s">
        <v>31</v>
      </c>
      <c r="H13" s="3">
        <v>2.5</v>
      </c>
    </row>
    <row r="14" spans="2:10" x14ac:dyDescent="0.3">
      <c r="B14" t="s">
        <v>36</v>
      </c>
      <c r="D14" s="5">
        <v>0.95</v>
      </c>
      <c r="F14" t="s">
        <v>58</v>
      </c>
      <c r="G14" t="s">
        <v>57</v>
      </c>
      <c r="H14" s="4">
        <f>H12*H13</f>
        <v>1809.6654447282403</v>
      </c>
    </row>
  </sheetData>
  <hyperlinks>
    <hyperlink ref="J2" r:id="rId1" xr:uid="{F4E46D5D-F32B-4B2E-8ED6-C386466D2B1D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F648-4CE4-40B3-B2C2-237412EB2C7A}">
  <dimension ref="B2:J14"/>
  <sheetViews>
    <sheetView workbookViewId="0">
      <selection activeCell="F17" sqref="F17"/>
    </sheetView>
  </sheetViews>
  <sheetFormatPr defaultRowHeight="14.4" x14ac:dyDescent="0.3"/>
  <cols>
    <col min="2" max="2" width="21.6640625" bestFit="1" customWidth="1"/>
    <col min="3" max="3" width="8.21875" bestFit="1" customWidth="1"/>
    <col min="6" max="6" width="20.33203125" customWidth="1"/>
    <col min="8" max="8" width="12" bestFit="1" customWidth="1"/>
  </cols>
  <sheetData>
    <row r="2" spans="2:10" x14ac:dyDescent="0.3">
      <c r="B2" s="1" t="s">
        <v>0</v>
      </c>
      <c r="C2" s="1"/>
      <c r="D2" s="1"/>
      <c r="E2" s="1"/>
      <c r="F2" s="1" t="s">
        <v>11</v>
      </c>
      <c r="J2" s="2" t="s">
        <v>49</v>
      </c>
    </row>
    <row r="4" spans="2:10" x14ac:dyDescent="0.3">
      <c r="B4" s="1" t="s">
        <v>26</v>
      </c>
      <c r="C4" s="1"/>
    </row>
    <row r="5" spans="2:10" x14ac:dyDescent="0.3">
      <c r="B5" t="s">
        <v>27</v>
      </c>
      <c r="C5" t="s">
        <v>55</v>
      </c>
      <c r="D5" s="3">
        <v>200</v>
      </c>
      <c r="F5" t="s">
        <v>45</v>
      </c>
      <c r="G5" t="s">
        <v>32</v>
      </c>
      <c r="H5" s="4">
        <f>(D12*(D13/1000)^2)/D14/D11</f>
        <v>17.23076923076923</v>
      </c>
    </row>
    <row r="6" spans="2:10" x14ac:dyDescent="0.3">
      <c r="B6" t="s">
        <v>40</v>
      </c>
      <c r="C6" t="s">
        <v>41</v>
      </c>
      <c r="D6" s="3">
        <v>1</v>
      </c>
      <c r="F6" t="s">
        <v>48</v>
      </c>
      <c r="H6" s="3">
        <v>0.8</v>
      </c>
    </row>
    <row r="7" spans="2:10" x14ac:dyDescent="0.3">
      <c r="B7" t="s">
        <v>29</v>
      </c>
      <c r="C7" t="s">
        <v>42</v>
      </c>
      <c r="D7" s="4">
        <f>D5/D6</f>
        <v>200</v>
      </c>
      <c r="F7" t="s">
        <v>46</v>
      </c>
      <c r="H7" s="6">
        <v>0.5</v>
      </c>
    </row>
    <row r="9" spans="2:10" x14ac:dyDescent="0.3">
      <c r="F9" t="s">
        <v>47</v>
      </c>
      <c r="H9" s="4">
        <f>H5*H6*H7</f>
        <v>6.8923076923076927</v>
      </c>
    </row>
    <row r="10" spans="2:10" x14ac:dyDescent="0.3">
      <c r="B10" s="1" t="s">
        <v>38</v>
      </c>
    </row>
    <row r="11" spans="2:10" x14ac:dyDescent="0.3">
      <c r="B11" t="s">
        <v>31</v>
      </c>
      <c r="D11" s="3">
        <v>0.05</v>
      </c>
    </row>
    <row r="12" spans="2:10" x14ac:dyDescent="0.3">
      <c r="B12" t="s">
        <v>44</v>
      </c>
      <c r="C12" t="s">
        <v>34</v>
      </c>
      <c r="D12" s="3">
        <v>350</v>
      </c>
      <c r="F12" t="s">
        <v>56</v>
      </c>
      <c r="G12" t="s">
        <v>57</v>
      </c>
      <c r="H12" s="4">
        <f>H9*D5/9.5448</f>
        <v>144.42015950690831</v>
      </c>
    </row>
    <row r="13" spans="2:10" x14ac:dyDescent="0.3">
      <c r="B13" t="s">
        <v>43</v>
      </c>
      <c r="C13" t="s">
        <v>22</v>
      </c>
      <c r="D13" s="3">
        <v>40</v>
      </c>
      <c r="F13" t="s">
        <v>31</v>
      </c>
      <c r="H13" s="3">
        <v>2.5</v>
      </c>
    </row>
    <row r="14" spans="2:10" x14ac:dyDescent="0.3">
      <c r="B14" t="s">
        <v>36</v>
      </c>
      <c r="D14" s="5">
        <v>0.65</v>
      </c>
      <c r="F14" t="s">
        <v>58</v>
      </c>
      <c r="G14" t="s">
        <v>57</v>
      </c>
      <c r="H14" s="4">
        <f>H12*H13</f>
        <v>361.05039876727074</v>
      </c>
    </row>
  </sheetData>
  <hyperlinks>
    <hyperlink ref="J2" r:id="rId1" xr:uid="{17A46605-9686-4BCA-A78C-77362536983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Bending</vt:lpstr>
      <vt:lpstr>Linear Moving</vt:lpstr>
      <vt:lpstr>Collet Moving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Jamiludin</dc:creator>
  <cp:lastModifiedBy>Nur Jamiludin Ramadhan</cp:lastModifiedBy>
  <dcterms:created xsi:type="dcterms:W3CDTF">2015-06-05T18:17:20Z</dcterms:created>
  <dcterms:modified xsi:type="dcterms:W3CDTF">2024-02-01T11:47:13Z</dcterms:modified>
</cp:coreProperties>
</file>