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trlProps/ctrlProp11.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3.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14.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17.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18.xml" ContentType="application/vnd.ms-excel.controlproperties+xml"/>
  <Override PartName="/xl/comments10.xml" ContentType="application/vnd.openxmlformats-officedocument.spreadsheetml.comments+xml"/>
  <Override PartName="/xl/drawings/drawing12.xml" ContentType="application/vnd.openxmlformats-officedocument.drawing+xml"/>
  <Override PartName="/xl/ctrlProps/ctrlProp19.xml" ContentType="application/vnd.ms-excel.controlproperties+xml"/>
  <Override PartName="/xl/comments1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3.xml" ContentType="application/vnd.openxmlformats-officedocument.drawing+xml"/>
  <Override PartName="/xl/ctrlProps/ctrlProp20.xml" ContentType="application/vnd.ms-excel.controlproperties+xml"/>
  <Override PartName="/xl/drawings/drawing14.xml" ContentType="application/vnd.openxmlformats-officedocument.drawing+xml"/>
  <Override PartName="/xl/ctrlProps/ctrlProp21.xml" ContentType="application/vnd.ms-excel.controlproperties+xml"/>
  <Override PartName="/xl/drawings/drawing15.xml" ContentType="application/vnd.openxmlformats-officedocument.drawing+xml"/>
  <Override PartName="/xl/ctrlProps/ctrlProp22.xml" ContentType="application/vnd.ms-excel.controlproperties+xml"/>
  <Override PartName="/xl/drawings/drawing16.xml" ContentType="application/vnd.openxmlformats-officedocument.drawing+xml"/>
  <Override PartName="/xl/ctrlProps/ctrlProp23.xml" ContentType="application/vnd.ms-excel.controlproperties+xml"/>
  <Override PartName="/xl/drawings/drawing17.xml" ContentType="application/vnd.openxmlformats-officedocument.drawing+xml"/>
  <Override PartName="/xl/ctrlProps/ctrlProp24.xml" ContentType="application/vnd.ms-excel.controlpropertie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saveExternalLinkValues="0" updateLinks="never" codeName="ThisWorkbook" defaultThemeVersion="124226"/>
  <mc:AlternateContent xmlns:mc="http://schemas.openxmlformats.org/markup-compatibility/2006">
    <mc:Choice Requires="x15">
      <x15ac:absPath xmlns:x15ac="http://schemas.microsoft.com/office/spreadsheetml/2010/11/ac" url="C:\Users\nils.johansson\Documents\FLT\"/>
    </mc:Choice>
  </mc:AlternateContent>
  <xr:revisionPtr revIDLastSave="0" documentId="13_ncr:1_{C5178539-A647-4265-93D4-5AC58AB104BB}" xr6:coauthVersionLast="47" xr6:coauthVersionMax="47" xr10:uidLastSave="{00000000-0000-0000-0000-000000000000}"/>
  <bookViews>
    <workbookView xWindow="-120" yWindow="-120" windowWidth="29040" windowHeight="17640" tabRatio="809" firstSheet="1" activeTab="3" xr2:uid="{1FDC6C94-BFFB-47CB-AF2A-C73FB5A22E80}"/>
  </bookViews>
  <sheets>
    <sheet name="Instruktion" sheetId="12" r:id="rId1"/>
    <sheet name="0. Innehåll" sheetId="10" r:id="rId2"/>
    <sheet name="1. Samordning" sheetId="17" r:id="rId3"/>
    <sheet name="2. Sammanställning" sheetId="46" r:id="rId4"/>
    <sheet name="3. Risk SxK" sheetId="4" r:id="rId5"/>
    <sheet name="4. Förteckning" sheetId="47" r:id="rId6"/>
    <sheet name="5. Placering, temp." sheetId="49" r:id="rId7"/>
    <sheet name="6. Risk Tidigare erf." sheetId="48" r:id="rId8"/>
    <sheet name="7. Risk. Livsl." sheetId="51" r:id="rId9"/>
    <sheet name="8. FLT" sheetId="5" r:id="rId10"/>
    <sheet name="9. Checklista &amp; avvikelse." sheetId="67" r:id="rId11"/>
    <sheet name="10. Bil A. Livslängd." sheetId="65" r:id="rId12"/>
    <sheet name="11. Bil B Utmattning" sheetId="63" r:id="rId13"/>
    <sheet name="12. Bil C. Korrosion" sheetId="68" r:id="rId14"/>
    <sheet name="13. Bil D Kryp." sheetId="64" r:id="rId15"/>
    <sheet name="14. Bil E. placering" sheetId="31" r:id="rId16"/>
    <sheet name="15.Bil F. tidigare erf." sheetId="25" r:id="rId17"/>
    <sheet name="16. Bil H. Sanolikhet &amp; kons." sheetId="33" r:id="rId18"/>
    <sheet name="17. Planering" sheetId="53" r:id="rId19"/>
    <sheet name="Data" sheetId="66" r:id="rId20"/>
    <sheet name="Risker" sheetId="70" r:id="rId21"/>
    <sheet name="Försättsblad stående" sheetId="71" r:id="rId22"/>
    <sheet name="Försättsblad liggande" sheetId="72" r:id="rId23"/>
  </sheets>
  <functionGroups builtInGroupCount="19"/>
  <definedNames>
    <definedName name="_xlnm._FilterDatabase" localSheetId="3" hidden="1">'2. Sammanställning'!$B$7:$Y$107</definedName>
    <definedName name="_xlnm._FilterDatabase" localSheetId="5" hidden="1">'4. Förteckning'!$A$7:$X$107</definedName>
    <definedName name="_xlnm._FilterDatabase" localSheetId="6" hidden="1">'5. Placering, temp.'!$A$5:$L$105</definedName>
    <definedName name="_xlnm._FilterDatabase" localSheetId="7" hidden="1">'6. Risk Tidigare erf.'!$A$5:$K$105</definedName>
    <definedName name="_xlnm._FilterDatabase" localSheetId="8" hidden="1">'7. Risk. Livsl.'!$A$5:$K$105</definedName>
    <definedName name="_xlnm._FilterDatabase" localSheetId="9" hidden="1">'8. FLT'!$A$8:$P$108</definedName>
    <definedName name="_xlnm._FilterDatabase" localSheetId="19" hidden="1">Data!$G$3:$G$47</definedName>
    <definedName name="_xlnm.Print_Area" localSheetId="11">'10. Bil A. Livslängd.'!$A$1:$L$3299</definedName>
    <definedName name="_xlnm.Print_Area" localSheetId="13">'12. Bil C. Korrosion'!#REF!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8" i="46" l="1"/>
  <c r="E18" i="46"/>
  <c r="C19" i="46"/>
  <c r="E19" i="46"/>
  <c r="C9" i="46"/>
  <c r="E9" i="46"/>
  <c r="X9" i="46"/>
  <c r="Y9" i="46"/>
  <c r="C32" i="46"/>
  <c r="E32" i="46"/>
  <c r="X32" i="46"/>
  <c r="Y32" i="46"/>
  <c r="B5" i="17"/>
  <c r="E10" i="46"/>
  <c r="E11" i="46"/>
  <c r="E12" i="46"/>
  <c r="E13" i="46"/>
  <c r="E14" i="46"/>
  <c r="E15" i="46"/>
  <c r="E16" i="46"/>
  <c r="E17" i="46"/>
  <c r="E20" i="46"/>
  <c r="E21" i="46"/>
  <c r="E22" i="46"/>
  <c r="E23" i="46"/>
  <c r="E24" i="46"/>
  <c r="E25" i="46"/>
  <c r="E26" i="46"/>
  <c r="E27" i="46"/>
  <c r="E28" i="46"/>
  <c r="E29" i="46"/>
  <c r="E30" i="46"/>
  <c r="E31" i="46"/>
  <c r="E8" i="46"/>
  <c r="C8" i="46"/>
  <c r="C10" i="46"/>
  <c r="C11" i="46"/>
  <c r="C12" i="46"/>
  <c r="C13" i="46"/>
  <c r="C14" i="46"/>
  <c r="C15" i="46"/>
  <c r="C16" i="46"/>
  <c r="C17" i="46"/>
  <c r="C20" i="46"/>
  <c r="C21" i="46"/>
  <c r="C22" i="46"/>
  <c r="C23" i="46"/>
  <c r="C24" i="46"/>
  <c r="C25" i="46"/>
  <c r="C26" i="46"/>
  <c r="C27" i="46"/>
  <c r="C28" i="46"/>
  <c r="C29" i="46"/>
  <c r="C30" i="46"/>
  <c r="C31" i="46"/>
  <c r="C33" i="46"/>
  <c r="C34" i="46"/>
  <c r="C35" i="46"/>
  <c r="C36" i="46"/>
  <c r="C37" i="46"/>
  <c r="Y107" i="46"/>
  <c r="X107" i="46"/>
  <c r="Y106" i="46"/>
  <c r="X106" i="46"/>
  <c r="Y105" i="46"/>
  <c r="X105" i="46"/>
  <c r="Y104" i="46"/>
  <c r="X104" i="46"/>
  <c r="Y103" i="46"/>
  <c r="X103" i="46"/>
  <c r="Y102" i="46"/>
  <c r="X102" i="46"/>
  <c r="Y101" i="46"/>
  <c r="X101" i="46"/>
  <c r="Y100" i="46"/>
  <c r="X100" i="46"/>
  <c r="Y99" i="46"/>
  <c r="X99" i="46"/>
  <c r="Y98" i="46"/>
  <c r="X98" i="46"/>
  <c r="Y97" i="46"/>
  <c r="X97" i="46"/>
  <c r="Y96" i="46"/>
  <c r="X96" i="46"/>
  <c r="Y95" i="46"/>
  <c r="X95" i="46"/>
  <c r="Y94" i="46"/>
  <c r="X94" i="46"/>
  <c r="Y93" i="46"/>
  <c r="X93" i="46"/>
  <c r="Y92" i="46"/>
  <c r="X92" i="46"/>
  <c r="Y91" i="46"/>
  <c r="X91" i="46"/>
  <c r="Y90" i="46"/>
  <c r="X90" i="46"/>
  <c r="Y89" i="46"/>
  <c r="X89" i="46"/>
  <c r="Y88" i="46"/>
  <c r="X88" i="46"/>
  <c r="Y87" i="46"/>
  <c r="X87" i="46"/>
  <c r="Y86" i="46"/>
  <c r="X86" i="46"/>
  <c r="Y85" i="46"/>
  <c r="X85" i="46"/>
  <c r="Y84" i="46"/>
  <c r="X84" i="46"/>
  <c r="Y83" i="46"/>
  <c r="X83" i="46"/>
  <c r="Y82" i="46"/>
  <c r="X82" i="46"/>
  <c r="Y81" i="46"/>
  <c r="X81" i="46"/>
  <c r="Y80" i="46"/>
  <c r="X80" i="46"/>
  <c r="Y79" i="46"/>
  <c r="X79" i="46"/>
  <c r="Y78" i="46"/>
  <c r="X78" i="46"/>
  <c r="Y77" i="46"/>
  <c r="X77" i="46"/>
  <c r="Y76" i="46"/>
  <c r="X76" i="46"/>
  <c r="Y75" i="46"/>
  <c r="X75" i="46"/>
  <c r="Y74" i="46"/>
  <c r="X74" i="46"/>
  <c r="Y73" i="46"/>
  <c r="X73" i="46"/>
  <c r="Y72" i="46"/>
  <c r="X72" i="46"/>
  <c r="Y71" i="46"/>
  <c r="X71" i="46"/>
  <c r="Y70" i="46"/>
  <c r="X70" i="46"/>
  <c r="Y69" i="46"/>
  <c r="X69" i="46"/>
  <c r="Y68" i="46"/>
  <c r="X68" i="46"/>
  <c r="Y67" i="46"/>
  <c r="X67" i="46"/>
  <c r="Y66" i="46"/>
  <c r="X66" i="46"/>
  <c r="Y65" i="46"/>
  <c r="X65" i="46"/>
  <c r="Y64" i="46"/>
  <c r="X64" i="46"/>
  <c r="Y63" i="46"/>
  <c r="X63" i="46"/>
  <c r="Y62" i="46"/>
  <c r="X62" i="46"/>
  <c r="Y61" i="46"/>
  <c r="X61" i="46"/>
  <c r="Y60" i="46"/>
  <c r="X60" i="46"/>
  <c r="Y59" i="46"/>
  <c r="X59" i="46"/>
  <c r="Y58" i="46"/>
  <c r="X58" i="46"/>
  <c r="Y57" i="46"/>
  <c r="X57" i="46"/>
  <c r="Y56" i="46"/>
  <c r="X56" i="46"/>
  <c r="Y55" i="46"/>
  <c r="X55" i="46"/>
  <c r="Y54" i="46"/>
  <c r="X54" i="46"/>
  <c r="Y53" i="46"/>
  <c r="X53" i="46"/>
  <c r="Y52" i="46"/>
  <c r="X52" i="46"/>
  <c r="Y51" i="46"/>
  <c r="X51" i="46"/>
  <c r="Y50" i="46"/>
  <c r="X50" i="46"/>
  <c r="Y49" i="46"/>
  <c r="X49" i="46"/>
  <c r="Y48" i="46"/>
  <c r="X48" i="46"/>
  <c r="Y47" i="46"/>
  <c r="X47" i="46"/>
  <c r="Y46" i="46"/>
  <c r="X46" i="46"/>
  <c r="Y45" i="46"/>
  <c r="X45" i="46"/>
  <c r="Y44" i="46"/>
  <c r="X44" i="46"/>
  <c r="Y43" i="46"/>
  <c r="X43" i="46"/>
  <c r="Y42" i="46"/>
  <c r="X42" i="46"/>
  <c r="Y41" i="46"/>
  <c r="X41" i="46"/>
  <c r="Y40" i="46"/>
  <c r="X40" i="46"/>
  <c r="Y39" i="46"/>
  <c r="X39" i="46"/>
  <c r="Y38" i="46"/>
  <c r="X38" i="46"/>
  <c r="H19" i="68"/>
  <c r="F612" i="4"/>
  <c r="B618" i="4"/>
  <c r="K629" i="4"/>
  <c r="J629" i="4"/>
  <c r="K628" i="4"/>
  <c r="J628" i="4"/>
  <c r="K627" i="4"/>
  <c r="J627" i="4"/>
  <c r="K626" i="4"/>
  <c r="J626" i="4"/>
  <c r="K625" i="4"/>
  <c r="J625" i="4"/>
  <c r="K624" i="4"/>
  <c r="J624" i="4"/>
  <c r="K623" i="4"/>
  <c r="J623" i="4"/>
  <c r="K622" i="4"/>
  <c r="J622" i="4"/>
  <c r="K621" i="4"/>
  <c r="J621" i="4"/>
  <c r="K620" i="4"/>
  <c r="J620" i="4"/>
  <c r="K619" i="4"/>
  <c r="J619" i="4"/>
  <c r="K618" i="4"/>
  <c r="J618" i="4"/>
  <c r="F591" i="4"/>
  <c r="B597" i="4"/>
  <c r="K608" i="4"/>
  <c r="J608" i="4"/>
  <c r="K607" i="4"/>
  <c r="J607" i="4"/>
  <c r="K606" i="4"/>
  <c r="J606" i="4"/>
  <c r="K605" i="4"/>
  <c r="J605" i="4"/>
  <c r="K604" i="4"/>
  <c r="J604" i="4"/>
  <c r="K603" i="4"/>
  <c r="J603" i="4"/>
  <c r="K602" i="4"/>
  <c r="J602" i="4"/>
  <c r="K601" i="4"/>
  <c r="J601" i="4"/>
  <c r="K600" i="4"/>
  <c r="J600" i="4"/>
  <c r="K599" i="4"/>
  <c r="J599" i="4"/>
  <c r="K598" i="4"/>
  <c r="J598" i="4"/>
  <c r="K597" i="4"/>
  <c r="J597" i="4"/>
  <c r="F570" i="4"/>
  <c r="B576" i="4"/>
  <c r="K587" i="4"/>
  <c r="J587" i="4"/>
  <c r="K586" i="4"/>
  <c r="J586" i="4"/>
  <c r="K585" i="4"/>
  <c r="J585" i="4"/>
  <c r="K584" i="4"/>
  <c r="J584" i="4"/>
  <c r="K583" i="4"/>
  <c r="J583" i="4"/>
  <c r="K582" i="4"/>
  <c r="J582" i="4"/>
  <c r="K581" i="4"/>
  <c r="J581" i="4"/>
  <c r="K580" i="4"/>
  <c r="J580" i="4"/>
  <c r="K579" i="4"/>
  <c r="J579" i="4"/>
  <c r="K578" i="4"/>
  <c r="J578" i="4"/>
  <c r="K577" i="4"/>
  <c r="J577" i="4"/>
  <c r="K576" i="4"/>
  <c r="J576" i="4"/>
  <c r="F549" i="4"/>
  <c r="B555" i="4"/>
  <c r="K566" i="4"/>
  <c r="J566" i="4"/>
  <c r="K565" i="4"/>
  <c r="J565" i="4"/>
  <c r="K564" i="4"/>
  <c r="J564" i="4"/>
  <c r="K563" i="4"/>
  <c r="J563" i="4"/>
  <c r="K562" i="4"/>
  <c r="J562" i="4"/>
  <c r="K561" i="4"/>
  <c r="J561" i="4"/>
  <c r="K560" i="4"/>
  <c r="J560" i="4"/>
  <c r="K559" i="4"/>
  <c r="J559" i="4"/>
  <c r="K558" i="4"/>
  <c r="J558" i="4"/>
  <c r="K557" i="4"/>
  <c r="J557" i="4"/>
  <c r="K556" i="4"/>
  <c r="J556" i="4"/>
  <c r="K555" i="4"/>
  <c r="J555" i="4"/>
  <c r="F528" i="4"/>
  <c r="B534" i="4"/>
  <c r="K545" i="4"/>
  <c r="J545" i="4"/>
  <c r="K544" i="4"/>
  <c r="J544" i="4"/>
  <c r="K543" i="4"/>
  <c r="J543" i="4"/>
  <c r="K542" i="4"/>
  <c r="J542" i="4"/>
  <c r="K541" i="4"/>
  <c r="J541" i="4"/>
  <c r="K540" i="4"/>
  <c r="J540" i="4"/>
  <c r="K539" i="4"/>
  <c r="J539" i="4"/>
  <c r="K538" i="4"/>
  <c r="J538" i="4"/>
  <c r="K537" i="4"/>
  <c r="J537" i="4"/>
  <c r="K536" i="4"/>
  <c r="J536" i="4"/>
  <c r="K535" i="4"/>
  <c r="J535" i="4"/>
  <c r="K534" i="4"/>
  <c r="J534" i="4"/>
  <c r="F507" i="4"/>
  <c r="B513" i="4"/>
  <c r="K524" i="4"/>
  <c r="J524" i="4"/>
  <c r="K523" i="4"/>
  <c r="J523" i="4"/>
  <c r="K522" i="4"/>
  <c r="J522" i="4"/>
  <c r="K521" i="4"/>
  <c r="J521" i="4"/>
  <c r="K520" i="4"/>
  <c r="J520" i="4"/>
  <c r="K519" i="4"/>
  <c r="J519" i="4"/>
  <c r="K518" i="4"/>
  <c r="J518" i="4"/>
  <c r="K517" i="4"/>
  <c r="J517" i="4"/>
  <c r="K516" i="4"/>
  <c r="J516" i="4"/>
  <c r="K515" i="4"/>
  <c r="J515" i="4"/>
  <c r="K514" i="4"/>
  <c r="J514" i="4"/>
  <c r="K513" i="4"/>
  <c r="J513" i="4"/>
  <c r="F486" i="4"/>
  <c r="B492" i="4"/>
  <c r="K503" i="4"/>
  <c r="J503" i="4"/>
  <c r="K502" i="4"/>
  <c r="J502" i="4"/>
  <c r="K501" i="4"/>
  <c r="J501" i="4"/>
  <c r="K500" i="4"/>
  <c r="J500" i="4"/>
  <c r="K499" i="4"/>
  <c r="J499" i="4"/>
  <c r="K498" i="4"/>
  <c r="J498" i="4"/>
  <c r="K497" i="4"/>
  <c r="J497" i="4"/>
  <c r="K496" i="4"/>
  <c r="J496" i="4"/>
  <c r="K495" i="4"/>
  <c r="J495" i="4"/>
  <c r="K494" i="4"/>
  <c r="J494" i="4"/>
  <c r="K493" i="4"/>
  <c r="J493" i="4"/>
  <c r="K492" i="4"/>
  <c r="J492" i="4"/>
  <c r="F465" i="4"/>
  <c r="B471" i="4"/>
  <c r="K482" i="4"/>
  <c r="J482" i="4"/>
  <c r="K481" i="4"/>
  <c r="J481" i="4"/>
  <c r="K480" i="4"/>
  <c r="J480" i="4"/>
  <c r="K479" i="4"/>
  <c r="J479" i="4"/>
  <c r="K478" i="4"/>
  <c r="J478" i="4"/>
  <c r="K477" i="4"/>
  <c r="J477" i="4"/>
  <c r="K476" i="4"/>
  <c r="J476" i="4"/>
  <c r="K475" i="4"/>
  <c r="J475" i="4"/>
  <c r="K474" i="4"/>
  <c r="J474" i="4"/>
  <c r="K473" i="4"/>
  <c r="J473" i="4"/>
  <c r="K472" i="4"/>
  <c r="J472" i="4"/>
  <c r="K471" i="4"/>
  <c r="J471" i="4"/>
  <c r="F444" i="4"/>
  <c r="B450" i="4"/>
  <c r="K461" i="4"/>
  <c r="J461" i="4"/>
  <c r="K460" i="4"/>
  <c r="J460" i="4"/>
  <c r="K459" i="4"/>
  <c r="J459" i="4"/>
  <c r="K458" i="4"/>
  <c r="J458" i="4"/>
  <c r="K457" i="4"/>
  <c r="J457" i="4"/>
  <c r="K456" i="4"/>
  <c r="J456" i="4"/>
  <c r="K455" i="4"/>
  <c r="J455" i="4"/>
  <c r="K454" i="4"/>
  <c r="J454" i="4"/>
  <c r="K453" i="4"/>
  <c r="J453" i="4"/>
  <c r="K452" i="4"/>
  <c r="J452" i="4"/>
  <c r="K451" i="4"/>
  <c r="J451" i="4"/>
  <c r="K450" i="4"/>
  <c r="J450" i="4"/>
  <c r="F423" i="4"/>
  <c r="B429" i="4"/>
  <c r="K440" i="4"/>
  <c r="J440" i="4"/>
  <c r="K439" i="4"/>
  <c r="J439" i="4"/>
  <c r="K438" i="4"/>
  <c r="J438" i="4"/>
  <c r="K437" i="4"/>
  <c r="J437" i="4"/>
  <c r="K436" i="4"/>
  <c r="J436" i="4"/>
  <c r="K435" i="4"/>
  <c r="J435" i="4"/>
  <c r="K434" i="4"/>
  <c r="J434" i="4"/>
  <c r="K433" i="4"/>
  <c r="J433" i="4"/>
  <c r="K432" i="4"/>
  <c r="J432" i="4"/>
  <c r="K431" i="4"/>
  <c r="J431" i="4"/>
  <c r="K430" i="4"/>
  <c r="J430" i="4"/>
  <c r="K429" i="4"/>
  <c r="J429" i="4"/>
  <c r="F402" i="4"/>
  <c r="B408" i="4"/>
  <c r="K419" i="4"/>
  <c r="J419" i="4"/>
  <c r="K418" i="4"/>
  <c r="J418" i="4"/>
  <c r="K417" i="4"/>
  <c r="J417" i="4"/>
  <c r="K416" i="4"/>
  <c r="J416" i="4"/>
  <c r="K415" i="4"/>
  <c r="J415" i="4"/>
  <c r="K414" i="4"/>
  <c r="J414" i="4"/>
  <c r="K413" i="4"/>
  <c r="J413" i="4"/>
  <c r="K412" i="4"/>
  <c r="J412" i="4"/>
  <c r="K411" i="4"/>
  <c r="J411" i="4"/>
  <c r="K410" i="4"/>
  <c r="J410" i="4"/>
  <c r="K409" i="4"/>
  <c r="J409" i="4"/>
  <c r="K408" i="4"/>
  <c r="J408" i="4"/>
  <c r="F381" i="4"/>
  <c r="B387" i="4"/>
  <c r="K398" i="4"/>
  <c r="J398" i="4"/>
  <c r="K397" i="4"/>
  <c r="J397" i="4"/>
  <c r="K396" i="4"/>
  <c r="J396" i="4"/>
  <c r="K395" i="4"/>
  <c r="J395" i="4"/>
  <c r="K394" i="4"/>
  <c r="J394" i="4"/>
  <c r="K393" i="4"/>
  <c r="J393" i="4"/>
  <c r="K392" i="4"/>
  <c r="J392" i="4"/>
  <c r="K391" i="4"/>
  <c r="J391" i="4"/>
  <c r="K390" i="4"/>
  <c r="J390" i="4"/>
  <c r="K389" i="4"/>
  <c r="J389" i="4"/>
  <c r="K388" i="4"/>
  <c r="J388" i="4"/>
  <c r="K387" i="4"/>
  <c r="J387" i="4"/>
  <c r="F360" i="4"/>
  <c r="B366" i="4"/>
  <c r="K377" i="4"/>
  <c r="J377" i="4"/>
  <c r="K376" i="4"/>
  <c r="J376" i="4"/>
  <c r="K375" i="4"/>
  <c r="J375" i="4"/>
  <c r="K374" i="4"/>
  <c r="J374" i="4"/>
  <c r="K373" i="4"/>
  <c r="J373" i="4"/>
  <c r="K372" i="4"/>
  <c r="J372" i="4"/>
  <c r="K371" i="4"/>
  <c r="J371" i="4"/>
  <c r="K370" i="4"/>
  <c r="J370" i="4"/>
  <c r="K369" i="4"/>
  <c r="J369" i="4"/>
  <c r="K368" i="4"/>
  <c r="J368" i="4"/>
  <c r="K367" i="4"/>
  <c r="J367" i="4"/>
  <c r="K366" i="4"/>
  <c r="J366" i="4"/>
  <c r="F339" i="4"/>
  <c r="B345" i="4"/>
  <c r="K356" i="4"/>
  <c r="J356" i="4"/>
  <c r="K355" i="4"/>
  <c r="J355" i="4"/>
  <c r="K354" i="4"/>
  <c r="J354" i="4"/>
  <c r="K353" i="4"/>
  <c r="J353" i="4"/>
  <c r="K352" i="4"/>
  <c r="J352" i="4"/>
  <c r="K351" i="4"/>
  <c r="J351" i="4"/>
  <c r="K350" i="4"/>
  <c r="J350" i="4"/>
  <c r="K349" i="4"/>
  <c r="J349" i="4"/>
  <c r="K348" i="4"/>
  <c r="J348" i="4"/>
  <c r="K347" i="4"/>
  <c r="J347" i="4"/>
  <c r="K346" i="4"/>
  <c r="J346" i="4"/>
  <c r="K345" i="4"/>
  <c r="J345" i="4"/>
  <c r="F318" i="4"/>
  <c r="B324" i="4"/>
  <c r="K335" i="4"/>
  <c r="J335" i="4"/>
  <c r="K334" i="4"/>
  <c r="J334" i="4"/>
  <c r="K333" i="4"/>
  <c r="J333" i="4"/>
  <c r="K332" i="4"/>
  <c r="J332" i="4"/>
  <c r="K331" i="4"/>
  <c r="J331" i="4"/>
  <c r="K330" i="4"/>
  <c r="J330" i="4"/>
  <c r="K329" i="4"/>
  <c r="J329" i="4"/>
  <c r="K328" i="4"/>
  <c r="J328" i="4"/>
  <c r="K327" i="4"/>
  <c r="J327" i="4"/>
  <c r="K326" i="4"/>
  <c r="J326" i="4"/>
  <c r="K325" i="4"/>
  <c r="J325" i="4"/>
  <c r="K324" i="4"/>
  <c r="J324" i="4"/>
  <c r="F297" i="4"/>
  <c r="B303" i="4"/>
  <c r="K314" i="4"/>
  <c r="J314" i="4"/>
  <c r="K313" i="4"/>
  <c r="J313" i="4"/>
  <c r="K312" i="4"/>
  <c r="J312" i="4"/>
  <c r="K311" i="4"/>
  <c r="J311" i="4"/>
  <c r="K310" i="4"/>
  <c r="J310" i="4"/>
  <c r="K309" i="4"/>
  <c r="J309" i="4"/>
  <c r="K308" i="4"/>
  <c r="J308" i="4"/>
  <c r="K307" i="4"/>
  <c r="J307" i="4"/>
  <c r="K306" i="4"/>
  <c r="J306" i="4"/>
  <c r="K305" i="4"/>
  <c r="J305" i="4"/>
  <c r="K304" i="4"/>
  <c r="J304" i="4"/>
  <c r="K303" i="4"/>
  <c r="J303" i="4"/>
  <c r="F276" i="4"/>
  <c r="B282" i="4"/>
  <c r="K293" i="4"/>
  <c r="J293" i="4"/>
  <c r="K292" i="4"/>
  <c r="J292" i="4"/>
  <c r="K291" i="4"/>
  <c r="J291" i="4"/>
  <c r="K290" i="4"/>
  <c r="J290" i="4"/>
  <c r="K289" i="4"/>
  <c r="J289" i="4"/>
  <c r="K288" i="4"/>
  <c r="J288" i="4"/>
  <c r="K287" i="4"/>
  <c r="J287" i="4"/>
  <c r="K286" i="4"/>
  <c r="J286" i="4"/>
  <c r="K285" i="4"/>
  <c r="J285" i="4"/>
  <c r="K284" i="4"/>
  <c r="J284" i="4"/>
  <c r="K283" i="4"/>
  <c r="J283" i="4"/>
  <c r="K282" i="4"/>
  <c r="J282" i="4"/>
  <c r="F255" i="4"/>
  <c r="B261" i="4"/>
  <c r="K272" i="4"/>
  <c r="J272" i="4"/>
  <c r="K271" i="4"/>
  <c r="J271" i="4"/>
  <c r="K270" i="4"/>
  <c r="J270" i="4"/>
  <c r="K269" i="4"/>
  <c r="J269" i="4"/>
  <c r="K268" i="4"/>
  <c r="J268" i="4"/>
  <c r="K267" i="4"/>
  <c r="J267" i="4"/>
  <c r="K266" i="4"/>
  <c r="J266" i="4"/>
  <c r="K265" i="4"/>
  <c r="J265" i="4"/>
  <c r="K264" i="4"/>
  <c r="J264" i="4"/>
  <c r="K263" i="4"/>
  <c r="J263" i="4"/>
  <c r="K262" i="4"/>
  <c r="J262" i="4"/>
  <c r="K261" i="4"/>
  <c r="J261" i="4"/>
  <c r="F234" i="4"/>
  <c r="B240" i="4"/>
  <c r="K251" i="4"/>
  <c r="J251" i="4"/>
  <c r="K250" i="4"/>
  <c r="J250" i="4"/>
  <c r="K249" i="4"/>
  <c r="J249" i="4"/>
  <c r="K248" i="4"/>
  <c r="J248" i="4"/>
  <c r="K247" i="4"/>
  <c r="J247" i="4"/>
  <c r="K246" i="4"/>
  <c r="J246" i="4"/>
  <c r="K245" i="4"/>
  <c r="J245" i="4"/>
  <c r="K244" i="4"/>
  <c r="J244" i="4"/>
  <c r="K243" i="4"/>
  <c r="J243" i="4"/>
  <c r="K242" i="4"/>
  <c r="J242" i="4"/>
  <c r="K241" i="4"/>
  <c r="J241" i="4"/>
  <c r="K240" i="4"/>
  <c r="J240" i="4"/>
  <c r="F213" i="4"/>
  <c r="B219" i="4"/>
  <c r="K230" i="4"/>
  <c r="J230" i="4"/>
  <c r="K229" i="4"/>
  <c r="J229" i="4"/>
  <c r="K228" i="4"/>
  <c r="J228" i="4"/>
  <c r="K227" i="4"/>
  <c r="J227" i="4"/>
  <c r="K226" i="4"/>
  <c r="J226" i="4"/>
  <c r="K225" i="4"/>
  <c r="J225" i="4"/>
  <c r="K224" i="4"/>
  <c r="J224" i="4"/>
  <c r="K223" i="4"/>
  <c r="J223" i="4"/>
  <c r="K222" i="4"/>
  <c r="J222" i="4"/>
  <c r="K221" i="4"/>
  <c r="J221" i="4"/>
  <c r="K220" i="4"/>
  <c r="J220" i="4"/>
  <c r="K219" i="4"/>
  <c r="J219" i="4"/>
  <c r="F192" i="4"/>
  <c r="B198" i="4"/>
  <c r="K209" i="4"/>
  <c r="J209" i="4"/>
  <c r="K208" i="4"/>
  <c r="J208" i="4"/>
  <c r="K207" i="4"/>
  <c r="J207" i="4"/>
  <c r="K206" i="4"/>
  <c r="J206" i="4"/>
  <c r="K205" i="4"/>
  <c r="J205" i="4"/>
  <c r="K204" i="4"/>
  <c r="J204" i="4"/>
  <c r="K203" i="4"/>
  <c r="J203" i="4"/>
  <c r="K202" i="4"/>
  <c r="J202" i="4"/>
  <c r="K201" i="4"/>
  <c r="J201" i="4"/>
  <c r="K200" i="4"/>
  <c r="J200" i="4"/>
  <c r="K199" i="4"/>
  <c r="J199" i="4"/>
  <c r="K198" i="4"/>
  <c r="J198" i="4"/>
  <c r="F171" i="4"/>
  <c r="B177" i="4"/>
  <c r="K188" i="4"/>
  <c r="J188" i="4"/>
  <c r="K187" i="4"/>
  <c r="J187" i="4"/>
  <c r="K186" i="4"/>
  <c r="J186" i="4"/>
  <c r="K185" i="4"/>
  <c r="J185" i="4"/>
  <c r="K184" i="4"/>
  <c r="J184" i="4"/>
  <c r="K183" i="4"/>
  <c r="J183" i="4"/>
  <c r="K182" i="4"/>
  <c r="J182" i="4"/>
  <c r="K181" i="4"/>
  <c r="J181" i="4"/>
  <c r="K180" i="4"/>
  <c r="J180" i="4"/>
  <c r="K179" i="4"/>
  <c r="J179" i="4"/>
  <c r="K178" i="4"/>
  <c r="J178" i="4"/>
  <c r="K177" i="4"/>
  <c r="J177" i="4"/>
  <c r="F150" i="4"/>
  <c r="B156" i="4"/>
  <c r="K167" i="4"/>
  <c r="J167" i="4"/>
  <c r="K166" i="4"/>
  <c r="J166" i="4"/>
  <c r="K165" i="4"/>
  <c r="J165" i="4"/>
  <c r="K164" i="4"/>
  <c r="J164" i="4"/>
  <c r="K163" i="4"/>
  <c r="J163" i="4"/>
  <c r="K162" i="4"/>
  <c r="J162" i="4"/>
  <c r="K161" i="4"/>
  <c r="J161" i="4"/>
  <c r="K160" i="4"/>
  <c r="J160" i="4"/>
  <c r="K159" i="4"/>
  <c r="J159" i="4"/>
  <c r="K158" i="4"/>
  <c r="J158" i="4"/>
  <c r="K157" i="4"/>
  <c r="J157" i="4"/>
  <c r="K156" i="4"/>
  <c r="J156" i="4"/>
  <c r="F129" i="4"/>
  <c r="B135" i="4"/>
  <c r="K146" i="4"/>
  <c r="J146" i="4"/>
  <c r="K145" i="4"/>
  <c r="J145" i="4"/>
  <c r="K144" i="4"/>
  <c r="J144" i="4"/>
  <c r="K143" i="4"/>
  <c r="J143" i="4"/>
  <c r="K142" i="4"/>
  <c r="J142" i="4"/>
  <c r="K141" i="4"/>
  <c r="J141" i="4"/>
  <c r="K140" i="4"/>
  <c r="J140" i="4"/>
  <c r="K139" i="4"/>
  <c r="J139" i="4"/>
  <c r="K138" i="4"/>
  <c r="J138" i="4"/>
  <c r="K137" i="4"/>
  <c r="J137" i="4"/>
  <c r="K136" i="4"/>
  <c r="J136" i="4"/>
  <c r="K135" i="4"/>
  <c r="J135" i="4"/>
  <c r="F108" i="4"/>
  <c r="B114" i="4"/>
  <c r="K125" i="4"/>
  <c r="J125" i="4"/>
  <c r="K124" i="4"/>
  <c r="J124" i="4"/>
  <c r="K123" i="4"/>
  <c r="J123" i="4"/>
  <c r="K122" i="4"/>
  <c r="J122" i="4"/>
  <c r="K121" i="4"/>
  <c r="J121" i="4"/>
  <c r="K120" i="4"/>
  <c r="J120" i="4"/>
  <c r="K119" i="4"/>
  <c r="J119" i="4"/>
  <c r="K118" i="4"/>
  <c r="J118" i="4"/>
  <c r="K117" i="4"/>
  <c r="J117" i="4"/>
  <c r="K116" i="4"/>
  <c r="J116" i="4"/>
  <c r="K115" i="4"/>
  <c r="J115" i="4"/>
  <c r="K114" i="4"/>
  <c r="J114" i="4"/>
  <c r="F87" i="4"/>
  <c r="B93" i="4"/>
  <c r="K104" i="4"/>
  <c r="J104" i="4"/>
  <c r="K103" i="4"/>
  <c r="J103" i="4"/>
  <c r="K102" i="4"/>
  <c r="J102" i="4"/>
  <c r="K101" i="4"/>
  <c r="J101" i="4"/>
  <c r="K100" i="4"/>
  <c r="J100" i="4"/>
  <c r="K99" i="4"/>
  <c r="J99" i="4"/>
  <c r="K98" i="4"/>
  <c r="J98" i="4"/>
  <c r="K97" i="4"/>
  <c r="J97" i="4"/>
  <c r="K96" i="4"/>
  <c r="J96" i="4"/>
  <c r="K95" i="4"/>
  <c r="J95" i="4"/>
  <c r="K94" i="4"/>
  <c r="J94" i="4"/>
  <c r="K93" i="4"/>
  <c r="J93" i="4"/>
  <c r="F66" i="4"/>
  <c r="B72" i="4"/>
  <c r="K83" i="4"/>
  <c r="J83" i="4"/>
  <c r="K82" i="4"/>
  <c r="J82" i="4"/>
  <c r="K81" i="4"/>
  <c r="J81" i="4"/>
  <c r="K80" i="4"/>
  <c r="J80" i="4"/>
  <c r="K79" i="4"/>
  <c r="J79" i="4"/>
  <c r="K78" i="4"/>
  <c r="J78" i="4"/>
  <c r="K77" i="4"/>
  <c r="J77" i="4"/>
  <c r="K76" i="4"/>
  <c r="J76" i="4"/>
  <c r="K75" i="4"/>
  <c r="J75" i="4"/>
  <c r="K74" i="4"/>
  <c r="J74" i="4"/>
  <c r="K73" i="4"/>
  <c r="J73" i="4"/>
  <c r="K72" i="4"/>
  <c r="J72" i="4"/>
  <c r="F45" i="4"/>
  <c r="B51" i="4"/>
  <c r="K62" i="4"/>
  <c r="J62" i="4"/>
  <c r="K61" i="4"/>
  <c r="J61" i="4"/>
  <c r="K60" i="4"/>
  <c r="J60" i="4"/>
  <c r="K59" i="4"/>
  <c r="J59" i="4"/>
  <c r="K58" i="4"/>
  <c r="J58" i="4"/>
  <c r="K57" i="4"/>
  <c r="J57" i="4"/>
  <c r="K56" i="4"/>
  <c r="J56" i="4"/>
  <c r="K55" i="4"/>
  <c r="J55" i="4"/>
  <c r="K54" i="4"/>
  <c r="J54" i="4"/>
  <c r="K53" i="4"/>
  <c r="J53" i="4"/>
  <c r="K52" i="4"/>
  <c r="J52" i="4"/>
  <c r="K51" i="4"/>
  <c r="J51" i="4"/>
  <c r="F24" i="4"/>
  <c r="B30" i="4"/>
  <c r="K41" i="4"/>
  <c r="J41" i="4"/>
  <c r="K40" i="4"/>
  <c r="J40" i="4"/>
  <c r="K39" i="4"/>
  <c r="J39" i="4"/>
  <c r="K38" i="4"/>
  <c r="J38" i="4"/>
  <c r="K37" i="4"/>
  <c r="J37" i="4"/>
  <c r="K36" i="4"/>
  <c r="J36" i="4"/>
  <c r="K35" i="4"/>
  <c r="J35" i="4"/>
  <c r="K34" i="4"/>
  <c r="J34" i="4"/>
  <c r="K33" i="4"/>
  <c r="J33" i="4"/>
  <c r="K32" i="4"/>
  <c r="J32" i="4"/>
  <c r="K31" i="4"/>
  <c r="J31" i="4"/>
  <c r="K30" i="4"/>
  <c r="J30" i="4"/>
  <c r="E24" i="68"/>
  <c r="E25" i="68"/>
  <c r="H924" i="63"/>
  <c r="G924" i="63"/>
  <c r="H923" i="63"/>
  <c r="G923" i="63"/>
  <c r="H922" i="63"/>
  <c r="G922" i="63"/>
  <c r="H913" i="63"/>
  <c r="G913" i="63"/>
  <c r="H912" i="63"/>
  <c r="G912" i="63"/>
  <c r="H911" i="63"/>
  <c r="G911" i="63"/>
  <c r="H907" i="63"/>
  <c r="H877" i="63"/>
  <c r="I877" i="63" s="1"/>
  <c r="G877" i="63"/>
  <c r="H876" i="63"/>
  <c r="G876" i="63"/>
  <c r="H875" i="63"/>
  <c r="G875" i="63"/>
  <c r="H866" i="63"/>
  <c r="G866" i="63"/>
  <c r="H865" i="63"/>
  <c r="G865" i="63"/>
  <c r="H864" i="63"/>
  <c r="G864" i="63"/>
  <c r="H860" i="63"/>
  <c r="H830" i="63"/>
  <c r="G830" i="63"/>
  <c r="I830" i="63" s="1"/>
  <c r="H829" i="63"/>
  <c r="G829" i="63"/>
  <c r="H828" i="63"/>
  <c r="G828" i="63"/>
  <c r="H819" i="63"/>
  <c r="I819" i="63" s="1"/>
  <c r="G819" i="63"/>
  <c r="H818" i="63"/>
  <c r="I818" i="63" s="1"/>
  <c r="G818" i="63"/>
  <c r="H817" i="63"/>
  <c r="I817" i="63" s="1"/>
  <c r="G817" i="63"/>
  <c r="H813" i="63"/>
  <c r="H783" i="63"/>
  <c r="G783" i="63"/>
  <c r="H782" i="63"/>
  <c r="I782" i="63" s="1"/>
  <c r="G782" i="63"/>
  <c r="H781" i="63"/>
  <c r="G781" i="63"/>
  <c r="H772" i="63"/>
  <c r="G772" i="63"/>
  <c r="H771" i="63"/>
  <c r="G771" i="63"/>
  <c r="H770" i="63"/>
  <c r="G770" i="63"/>
  <c r="H766" i="63"/>
  <c r="H736" i="63"/>
  <c r="G736" i="63"/>
  <c r="H735" i="63"/>
  <c r="G735" i="63"/>
  <c r="H734" i="63"/>
  <c r="G734" i="63"/>
  <c r="H725" i="63"/>
  <c r="G725" i="63"/>
  <c r="H724" i="63"/>
  <c r="G724" i="63"/>
  <c r="H723" i="63"/>
  <c r="G723" i="63"/>
  <c r="H719" i="63"/>
  <c r="H689" i="63"/>
  <c r="G689" i="63"/>
  <c r="H688" i="63"/>
  <c r="G688" i="63"/>
  <c r="H687" i="63"/>
  <c r="G687" i="63"/>
  <c r="H678" i="63"/>
  <c r="G678" i="63"/>
  <c r="H677" i="63"/>
  <c r="G677" i="63"/>
  <c r="H676" i="63"/>
  <c r="G676" i="63"/>
  <c r="H672" i="63"/>
  <c r="H642" i="63"/>
  <c r="G642" i="63"/>
  <c r="H641" i="63"/>
  <c r="G641" i="63"/>
  <c r="H640" i="63"/>
  <c r="G640" i="63"/>
  <c r="H631" i="63"/>
  <c r="G631" i="63"/>
  <c r="H630" i="63"/>
  <c r="G630" i="63"/>
  <c r="H629" i="63"/>
  <c r="G629" i="63"/>
  <c r="H625" i="63"/>
  <c r="H595" i="63"/>
  <c r="G595" i="63"/>
  <c r="H594" i="63"/>
  <c r="G594" i="63"/>
  <c r="H593" i="63"/>
  <c r="G593" i="63"/>
  <c r="H584" i="63"/>
  <c r="G584" i="63"/>
  <c r="H583" i="63"/>
  <c r="G583" i="63"/>
  <c r="H582" i="63"/>
  <c r="G582" i="63"/>
  <c r="H578" i="63"/>
  <c r="H548" i="63"/>
  <c r="G548" i="63"/>
  <c r="H547" i="63"/>
  <c r="I547" i="63" s="1"/>
  <c r="G547" i="63"/>
  <c r="H546" i="63"/>
  <c r="G546" i="63"/>
  <c r="H537" i="63"/>
  <c r="G537" i="63"/>
  <c r="H536" i="63"/>
  <c r="G536" i="63"/>
  <c r="H535" i="63"/>
  <c r="G535" i="63"/>
  <c r="H531" i="63"/>
  <c r="H501" i="63"/>
  <c r="G501" i="63"/>
  <c r="H500" i="63"/>
  <c r="G500" i="63"/>
  <c r="H499" i="63"/>
  <c r="G499" i="63"/>
  <c r="H490" i="63"/>
  <c r="G490" i="63"/>
  <c r="H489" i="63"/>
  <c r="G489" i="63"/>
  <c r="H488" i="63"/>
  <c r="G488" i="63"/>
  <c r="H484" i="63"/>
  <c r="H454" i="63"/>
  <c r="G454" i="63"/>
  <c r="H453" i="63"/>
  <c r="I453" i="63" s="1"/>
  <c r="G453" i="63"/>
  <c r="H452" i="63"/>
  <c r="G452" i="63"/>
  <c r="H443" i="63"/>
  <c r="G443" i="63"/>
  <c r="H442" i="63"/>
  <c r="G442" i="63"/>
  <c r="H441" i="63"/>
  <c r="G441" i="63"/>
  <c r="H437" i="63"/>
  <c r="H407" i="63"/>
  <c r="G407" i="63"/>
  <c r="H406" i="63"/>
  <c r="G406" i="63"/>
  <c r="H405" i="63"/>
  <c r="G405" i="63"/>
  <c r="H396" i="63"/>
  <c r="G396" i="63"/>
  <c r="H395" i="63"/>
  <c r="G395" i="63"/>
  <c r="H394" i="63"/>
  <c r="G394" i="63"/>
  <c r="H390" i="63"/>
  <c r="H360" i="63"/>
  <c r="G360" i="63"/>
  <c r="H359" i="63"/>
  <c r="G359" i="63"/>
  <c r="H358" i="63"/>
  <c r="G358" i="63"/>
  <c r="H349" i="63"/>
  <c r="G349" i="63"/>
  <c r="H348" i="63"/>
  <c r="G348" i="63"/>
  <c r="H347" i="63"/>
  <c r="G347" i="63"/>
  <c r="H343" i="63"/>
  <c r="H313" i="63"/>
  <c r="G313" i="63"/>
  <c r="I313" i="63" s="1"/>
  <c r="H312" i="63"/>
  <c r="G312" i="63"/>
  <c r="H311" i="63"/>
  <c r="G311" i="63"/>
  <c r="H302" i="63"/>
  <c r="G302" i="63"/>
  <c r="H301" i="63"/>
  <c r="G301" i="63"/>
  <c r="H300" i="63"/>
  <c r="G300" i="63"/>
  <c r="H296" i="63"/>
  <c r="H266" i="63"/>
  <c r="G266" i="63"/>
  <c r="H265" i="63"/>
  <c r="G265" i="63"/>
  <c r="H264" i="63"/>
  <c r="G264" i="63"/>
  <c r="H255" i="63"/>
  <c r="G255" i="63"/>
  <c r="H254" i="63"/>
  <c r="G254" i="63"/>
  <c r="H253" i="63"/>
  <c r="G253" i="63"/>
  <c r="H249" i="63"/>
  <c r="H219" i="63"/>
  <c r="G219" i="63"/>
  <c r="H218" i="63"/>
  <c r="G218" i="63"/>
  <c r="H217" i="63"/>
  <c r="G217" i="63"/>
  <c r="H208" i="63"/>
  <c r="G208" i="63"/>
  <c r="H207" i="63"/>
  <c r="G207" i="63"/>
  <c r="H206" i="63"/>
  <c r="G206" i="63"/>
  <c r="H202" i="63"/>
  <c r="H172" i="63"/>
  <c r="G172" i="63"/>
  <c r="H171" i="63"/>
  <c r="G171" i="63"/>
  <c r="H170" i="63"/>
  <c r="G170" i="63"/>
  <c r="H161" i="63"/>
  <c r="G161" i="63"/>
  <c r="H160" i="63"/>
  <c r="I160" i="63" s="1"/>
  <c r="G160" i="63"/>
  <c r="H159" i="63"/>
  <c r="G159" i="63"/>
  <c r="H155" i="63"/>
  <c r="H125" i="63"/>
  <c r="I125" i="63" s="1"/>
  <c r="G125" i="63"/>
  <c r="H124" i="63"/>
  <c r="G124" i="63"/>
  <c r="H123" i="63"/>
  <c r="G123" i="63"/>
  <c r="H114" i="63"/>
  <c r="G114" i="63"/>
  <c r="H113" i="63"/>
  <c r="G113" i="63"/>
  <c r="H112" i="63"/>
  <c r="G112" i="63"/>
  <c r="H108" i="63"/>
  <c r="H78" i="63"/>
  <c r="G78" i="63"/>
  <c r="I78" i="63" s="1"/>
  <c r="H77" i="63"/>
  <c r="G77" i="63"/>
  <c r="H76" i="63"/>
  <c r="G76" i="63"/>
  <c r="H67" i="63"/>
  <c r="G67" i="63"/>
  <c r="H66" i="63"/>
  <c r="G66" i="63"/>
  <c r="H65" i="63"/>
  <c r="G65" i="63"/>
  <c r="H61" i="63"/>
  <c r="H800" i="64"/>
  <c r="H794" i="64"/>
  <c r="H797" i="64" s="1"/>
  <c r="H759" i="64"/>
  <c r="H753" i="64"/>
  <c r="H756" i="64" s="1"/>
  <c r="C734" i="64"/>
  <c r="H721" i="64"/>
  <c r="H718" i="64"/>
  <c r="H715" i="64"/>
  <c r="H712" i="64"/>
  <c r="H677" i="64"/>
  <c r="H671" i="64"/>
  <c r="H674" i="64" s="1"/>
  <c r="H636" i="64"/>
  <c r="H633" i="64"/>
  <c r="C652" i="64" s="1"/>
  <c r="H630" i="64"/>
  <c r="H595" i="64"/>
  <c r="H592" i="64"/>
  <c r="C611" i="64" s="1"/>
  <c r="H589" i="64"/>
  <c r="H554" i="64"/>
  <c r="H551" i="64"/>
  <c r="C570" i="64" s="1"/>
  <c r="H548" i="64"/>
  <c r="H513" i="64"/>
  <c r="H507" i="64"/>
  <c r="H510" i="64" s="1"/>
  <c r="C488" i="64"/>
  <c r="H472" i="64"/>
  <c r="H469" i="64"/>
  <c r="H475" i="64" s="1"/>
  <c r="H466" i="64"/>
  <c r="H431" i="64"/>
  <c r="H425" i="64"/>
  <c r="H428" i="64" s="1"/>
  <c r="H390" i="64"/>
  <c r="H387" i="64"/>
  <c r="C406" i="64" s="1"/>
  <c r="H384" i="64"/>
  <c r="H349" i="64"/>
  <c r="H343" i="64"/>
  <c r="H346" i="64" s="1"/>
  <c r="H308" i="64"/>
  <c r="H302" i="64"/>
  <c r="H305" i="64" s="1"/>
  <c r="H267" i="64"/>
  <c r="H261" i="64"/>
  <c r="H264" i="64" s="1"/>
  <c r="C242" i="64"/>
  <c r="H229" i="64"/>
  <c r="H226" i="64"/>
  <c r="H223" i="64"/>
  <c r="H220" i="64"/>
  <c r="H185" i="64"/>
  <c r="H179" i="64"/>
  <c r="H182" i="64" s="1"/>
  <c r="H144" i="64"/>
  <c r="H141" i="64"/>
  <c r="C160" i="64" s="1"/>
  <c r="H138" i="64"/>
  <c r="H103" i="64"/>
  <c r="H100" i="64"/>
  <c r="C119" i="64" s="1"/>
  <c r="H97" i="64"/>
  <c r="H62" i="64"/>
  <c r="H56" i="64"/>
  <c r="H59" i="64" s="1"/>
  <c r="H14" i="63"/>
  <c r="I1373" i="68"/>
  <c r="G1373" i="68"/>
  <c r="D1363" i="68"/>
  <c r="D1362" i="68"/>
  <c r="B1361" i="68"/>
  <c r="C1361" i="68" s="1"/>
  <c r="D1361" i="68" s="1"/>
  <c r="E1361" i="68" s="1"/>
  <c r="F1361" i="68" s="1"/>
  <c r="B1360" i="68"/>
  <c r="C1360" i="68" s="1"/>
  <c r="D1360" i="68" s="1"/>
  <c r="E1360" i="68" s="1"/>
  <c r="F1360" i="68" s="1"/>
  <c r="E1359" i="68"/>
  <c r="E1363" i="68" s="1"/>
  <c r="B1359" i="68"/>
  <c r="B1363" i="68" s="1"/>
  <c r="E1358" i="68"/>
  <c r="E1362" i="68" s="1"/>
  <c r="B1358" i="68"/>
  <c r="C1358" i="68" s="1"/>
  <c r="C1362" i="68" s="1"/>
  <c r="E1357" i="68"/>
  <c r="F1357" i="68" s="1"/>
  <c r="C1357" i="68"/>
  <c r="H1354" i="68"/>
  <c r="I1359" i="68" s="1"/>
  <c r="H1353" i="68"/>
  <c r="I1358" i="68" s="1"/>
  <c r="I1345" i="68"/>
  <c r="G1345" i="68"/>
  <c r="I1344" i="68"/>
  <c r="G1344" i="68"/>
  <c r="I1327" i="68"/>
  <c r="G1327" i="68"/>
  <c r="D1317" i="68"/>
  <c r="D1316" i="68"/>
  <c r="B1315" i="68"/>
  <c r="C1315" i="68" s="1"/>
  <c r="D1315" i="68" s="1"/>
  <c r="E1315" i="68" s="1"/>
  <c r="F1315" i="68" s="1"/>
  <c r="B1314" i="68"/>
  <c r="C1314" i="68" s="1"/>
  <c r="D1314" i="68" s="1"/>
  <c r="E1314" i="68" s="1"/>
  <c r="F1314" i="68" s="1"/>
  <c r="E1313" i="68"/>
  <c r="E1317" i="68" s="1"/>
  <c r="B1313" i="68"/>
  <c r="C1313" i="68" s="1"/>
  <c r="C1317" i="68" s="1"/>
  <c r="E1312" i="68"/>
  <c r="E1316" i="68" s="1"/>
  <c r="B1312" i="68"/>
  <c r="B1316" i="68" s="1"/>
  <c r="E1311" i="68"/>
  <c r="F1311" i="68" s="1"/>
  <c r="C1311" i="68"/>
  <c r="H1308" i="68"/>
  <c r="I1313" i="68" s="1"/>
  <c r="H1307" i="68"/>
  <c r="I1312" i="68" s="1"/>
  <c r="I1299" i="68"/>
  <c r="G1299" i="68"/>
  <c r="I1298" i="68"/>
  <c r="G1298" i="68"/>
  <c r="I1281" i="68"/>
  <c r="G1281" i="68"/>
  <c r="D1271" i="68"/>
  <c r="D1270" i="68"/>
  <c r="B1269" i="68"/>
  <c r="C1269" i="68" s="1"/>
  <c r="D1269" i="68" s="1"/>
  <c r="E1269" i="68" s="1"/>
  <c r="F1269" i="68" s="1"/>
  <c r="B1268" i="68"/>
  <c r="C1268" i="68" s="1"/>
  <c r="D1268" i="68" s="1"/>
  <c r="E1268" i="68" s="1"/>
  <c r="F1268" i="68" s="1"/>
  <c r="E1267" i="68"/>
  <c r="E1271" i="68" s="1"/>
  <c r="B1267" i="68"/>
  <c r="B1271" i="68" s="1"/>
  <c r="E1266" i="68"/>
  <c r="E1270" i="68" s="1"/>
  <c r="B1266" i="68"/>
  <c r="B1270" i="68" s="1"/>
  <c r="E1265" i="68"/>
  <c r="F1265" i="68" s="1"/>
  <c r="C1265" i="68"/>
  <c r="H1262" i="68"/>
  <c r="I1267" i="68" s="1"/>
  <c r="H1261" i="68"/>
  <c r="I1266" i="68" s="1"/>
  <c r="I1253" i="68"/>
  <c r="G1253" i="68"/>
  <c r="I1252" i="68"/>
  <c r="G1252" i="68"/>
  <c r="I1235" i="68"/>
  <c r="G1235" i="68"/>
  <c r="D1225" i="68"/>
  <c r="D1224" i="68"/>
  <c r="B1223" i="68"/>
  <c r="C1223" i="68" s="1"/>
  <c r="D1223" i="68" s="1"/>
  <c r="E1223" i="68" s="1"/>
  <c r="F1223" i="68" s="1"/>
  <c r="B1222" i="68"/>
  <c r="C1222" i="68" s="1"/>
  <c r="D1222" i="68" s="1"/>
  <c r="E1222" i="68" s="1"/>
  <c r="F1222" i="68" s="1"/>
  <c r="E1221" i="68"/>
  <c r="E1225" i="68" s="1"/>
  <c r="B1221" i="68"/>
  <c r="C1221" i="68" s="1"/>
  <c r="C1225" i="68" s="1"/>
  <c r="E1220" i="68"/>
  <c r="E1224" i="68" s="1"/>
  <c r="B1220" i="68"/>
  <c r="C1220" i="68" s="1"/>
  <c r="C1224" i="68" s="1"/>
  <c r="E1219" i="68"/>
  <c r="F1219" i="68" s="1"/>
  <c r="C1219" i="68"/>
  <c r="H1216" i="68"/>
  <c r="I1221" i="68" s="1"/>
  <c r="H1215" i="68"/>
  <c r="I1220" i="68" s="1"/>
  <c r="I1207" i="68"/>
  <c r="G1207" i="68"/>
  <c r="I1206" i="68"/>
  <c r="G1206" i="68"/>
  <c r="I1189" i="68"/>
  <c r="G1189" i="68"/>
  <c r="D1179" i="68"/>
  <c r="D1178" i="68"/>
  <c r="B1177" i="68"/>
  <c r="C1177" i="68" s="1"/>
  <c r="D1177" i="68" s="1"/>
  <c r="E1177" i="68" s="1"/>
  <c r="F1177" i="68" s="1"/>
  <c r="B1176" i="68"/>
  <c r="C1176" i="68" s="1"/>
  <c r="D1176" i="68" s="1"/>
  <c r="E1176" i="68" s="1"/>
  <c r="F1176" i="68" s="1"/>
  <c r="E1175" i="68"/>
  <c r="E1179" i="68" s="1"/>
  <c r="B1175" i="68"/>
  <c r="C1175" i="68" s="1"/>
  <c r="C1179" i="68" s="1"/>
  <c r="E1174" i="68"/>
  <c r="E1178" i="68" s="1"/>
  <c r="B1174" i="68"/>
  <c r="C1174" i="68" s="1"/>
  <c r="C1178" i="68" s="1"/>
  <c r="E1173" i="68"/>
  <c r="F1173" i="68" s="1"/>
  <c r="C1173" i="68"/>
  <c r="H1170" i="68"/>
  <c r="I1175" i="68" s="1"/>
  <c r="H1169" i="68"/>
  <c r="I1174" i="68" s="1"/>
  <c r="I1161" i="68"/>
  <c r="G1161" i="68"/>
  <c r="I1160" i="68"/>
  <c r="G1160" i="68"/>
  <c r="I1143" i="68"/>
  <c r="G1143" i="68"/>
  <c r="D1133" i="68"/>
  <c r="D1132" i="68"/>
  <c r="B1131" i="68"/>
  <c r="C1131" i="68" s="1"/>
  <c r="D1131" i="68" s="1"/>
  <c r="E1131" i="68" s="1"/>
  <c r="F1131" i="68" s="1"/>
  <c r="B1130" i="68"/>
  <c r="C1130" i="68" s="1"/>
  <c r="D1130" i="68" s="1"/>
  <c r="E1130" i="68" s="1"/>
  <c r="F1130" i="68" s="1"/>
  <c r="E1129" i="68"/>
  <c r="E1133" i="68" s="1"/>
  <c r="B1129" i="68"/>
  <c r="B1133" i="68" s="1"/>
  <c r="E1128" i="68"/>
  <c r="E1132" i="68" s="1"/>
  <c r="B1128" i="68"/>
  <c r="C1128" i="68" s="1"/>
  <c r="C1132" i="68" s="1"/>
  <c r="E1127" i="68"/>
  <c r="F1127" i="68" s="1"/>
  <c r="C1127" i="68"/>
  <c r="H1124" i="68"/>
  <c r="I1129" i="68" s="1"/>
  <c r="H1123" i="68"/>
  <c r="I1128" i="68" s="1"/>
  <c r="I1115" i="68"/>
  <c r="G1115" i="68"/>
  <c r="I1114" i="68"/>
  <c r="G1114" i="68"/>
  <c r="I1097" i="68"/>
  <c r="G1097" i="68"/>
  <c r="D1087" i="68"/>
  <c r="D1086" i="68"/>
  <c r="B1085" i="68"/>
  <c r="C1085" i="68" s="1"/>
  <c r="D1085" i="68" s="1"/>
  <c r="E1085" i="68" s="1"/>
  <c r="F1085" i="68" s="1"/>
  <c r="B1084" i="68"/>
  <c r="C1084" i="68" s="1"/>
  <c r="D1084" i="68" s="1"/>
  <c r="E1084" i="68" s="1"/>
  <c r="F1084" i="68" s="1"/>
  <c r="E1083" i="68"/>
  <c r="E1087" i="68" s="1"/>
  <c r="B1083" i="68"/>
  <c r="B1087" i="68" s="1"/>
  <c r="E1082" i="68"/>
  <c r="E1086" i="68" s="1"/>
  <c r="B1082" i="68"/>
  <c r="B1086" i="68" s="1"/>
  <c r="E1081" i="68"/>
  <c r="F1081" i="68" s="1"/>
  <c r="C1081" i="68"/>
  <c r="H1078" i="68"/>
  <c r="I1083" i="68" s="1"/>
  <c r="H1077" i="68"/>
  <c r="I1082" i="68" s="1"/>
  <c r="I1069" i="68"/>
  <c r="G1069" i="68"/>
  <c r="I1068" i="68"/>
  <c r="G1068" i="68"/>
  <c r="I1051" i="68"/>
  <c r="G1051" i="68"/>
  <c r="D1041" i="68"/>
  <c r="D1040" i="68"/>
  <c r="B1039" i="68"/>
  <c r="C1039" i="68" s="1"/>
  <c r="D1039" i="68" s="1"/>
  <c r="E1039" i="68" s="1"/>
  <c r="F1039" i="68" s="1"/>
  <c r="B1038" i="68"/>
  <c r="C1038" i="68" s="1"/>
  <c r="D1038" i="68" s="1"/>
  <c r="E1038" i="68" s="1"/>
  <c r="F1038" i="68" s="1"/>
  <c r="E1037" i="68"/>
  <c r="E1041" i="68" s="1"/>
  <c r="B1037" i="68"/>
  <c r="B1041" i="68" s="1"/>
  <c r="E1036" i="68"/>
  <c r="E1040" i="68" s="1"/>
  <c r="B1036" i="68"/>
  <c r="B1040" i="68" s="1"/>
  <c r="E1035" i="68"/>
  <c r="F1035" i="68" s="1"/>
  <c r="C1035" i="68"/>
  <c r="H1032" i="68"/>
  <c r="I1037" i="68" s="1"/>
  <c r="H1031" i="68"/>
  <c r="I1036" i="68" s="1"/>
  <c r="I1023" i="68"/>
  <c r="G1023" i="68"/>
  <c r="I1022" i="68"/>
  <c r="G1022" i="68"/>
  <c r="I1005" i="68"/>
  <c r="G1005" i="68"/>
  <c r="D995" i="68"/>
  <c r="D994" i="68"/>
  <c r="B993" i="68"/>
  <c r="C993" i="68" s="1"/>
  <c r="D993" i="68" s="1"/>
  <c r="E993" i="68" s="1"/>
  <c r="F993" i="68" s="1"/>
  <c r="B992" i="68"/>
  <c r="C992" i="68" s="1"/>
  <c r="D992" i="68" s="1"/>
  <c r="E992" i="68" s="1"/>
  <c r="F992" i="68" s="1"/>
  <c r="E991" i="68"/>
  <c r="E995" i="68" s="1"/>
  <c r="B991" i="68"/>
  <c r="C991" i="68" s="1"/>
  <c r="C995" i="68" s="1"/>
  <c r="E990" i="68"/>
  <c r="E994" i="68" s="1"/>
  <c r="B990" i="68"/>
  <c r="B994" i="68" s="1"/>
  <c r="E989" i="68"/>
  <c r="F989" i="68" s="1"/>
  <c r="C989" i="68"/>
  <c r="H986" i="68"/>
  <c r="I991" i="68" s="1"/>
  <c r="H985" i="68"/>
  <c r="I990" i="68" s="1"/>
  <c r="G977" i="68"/>
  <c r="I977" i="68" s="1"/>
  <c r="G976" i="68"/>
  <c r="I976" i="68" s="1"/>
  <c r="I959" i="68"/>
  <c r="G959" i="68"/>
  <c r="D949" i="68"/>
  <c r="D948" i="68"/>
  <c r="B947" i="68"/>
  <c r="C947" i="68" s="1"/>
  <c r="D947" i="68" s="1"/>
  <c r="E947" i="68" s="1"/>
  <c r="F947" i="68" s="1"/>
  <c r="B946" i="68"/>
  <c r="C946" i="68" s="1"/>
  <c r="D946" i="68" s="1"/>
  <c r="E946" i="68" s="1"/>
  <c r="F946" i="68" s="1"/>
  <c r="E945" i="68"/>
  <c r="E949" i="68" s="1"/>
  <c r="B945" i="68"/>
  <c r="C945" i="68" s="1"/>
  <c r="C949" i="68" s="1"/>
  <c r="E944" i="68"/>
  <c r="E948" i="68" s="1"/>
  <c r="B944" i="68"/>
  <c r="B948" i="68" s="1"/>
  <c r="E943" i="68"/>
  <c r="F943" i="68" s="1"/>
  <c r="C943" i="68"/>
  <c r="H940" i="68"/>
  <c r="I945" i="68" s="1"/>
  <c r="H939" i="68"/>
  <c r="I944" i="68" s="1"/>
  <c r="I931" i="68"/>
  <c r="G931" i="68"/>
  <c r="I930" i="68"/>
  <c r="G930" i="68"/>
  <c r="I913" i="68"/>
  <c r="G913" i="68"/>
  <c r="D903" i="68"/>
  <c r="D902" i="68"/>
  <c r="B901" i="68"/>
  <c r="C901" i="68" s="1"/>
  <c r="D901" i="68" s="1"/>
  <c r="E901" i="68" s="1"/>
  <c r="F901" i="68" s="1"/>
  <c r="B900" i="68"/>
  <c r="C900" i="68" s="1"/>
  <c r="D900" i="68" s="1"/>
  <c r="E900" i="68" s="1"/>
  <c r="F900" i="68" s="1"/>
  <c r="E899" i="68"/>
  <c r="E903" i="68" s="1"/>
  <c r="B899" i="68"/>
  <c r="B903" i="68" s="1"/>
  <c r="E898" i="68"/>
  <c r="E902" i="68" s="1"/>
  <c r="B898" i="68"/>
  <c r="B902" i="68" s="1"/>
  <c r="E897" i="68"/>
  <c r="F897" i="68" s="1"/>
  <c r="C897" i="68"/>
  <c r="H894" i="68"/>
  <c r="I899" i="68" s="1"/>
  <c r="H893" i="68"/>
  <c r="I898" i="68" s="1"/>
  <c r="I885" i="68"/>
  <c r="G885" i="68"/>
  <c r="I884" i="68"/>
  <c r="G884" i="68"/>
  <c r="I867" i="68"/>
  <c r="G867" i="68"/>
  <c r="D857" i="68"/>
  <c r="D856" i="68"/>
  <c r="B855" i="68"/>
  <c r="C855" i="68" s="1"/>
  <c r="D855" i="68" s="1"/>
  <c r="E855" i="68" s="1"/>
  <c r="F855" i="68" s="1"/>
  <c r="B854" i="68"/>
  <c r="C854" i="68" s="1"/>
  <c r="D854" i="68" s="1"/>
  <c r="E854" i="68" s="1"/>
  <c r="F854" i="68" s="1"/>
  <c r="E853" i="68"/>
  <c r="E857" i="68" s="1"/>
  <c r="B853" i="68"/>
  <c r="B857" i="68" s="1"/>
  <c r="E852" i="68"/>
  <c r="E856" i="68" s="1"/>
  <c r="B852" i="68"/>
  <c r="B856" i="68" s="1"/>
  <c r="E851" i="68"/>
  <c r="F851" i="68" s="1"/>
  <c r="C851" i="68"/>
  <c r="H848" i="68"/>
  <c r="I853" i="68" s="1"/>
  <c r="H847" i="68"/>
  <c r="I852" i="68" s="1"/>
  <c r="G839" i="68"/>
  <c r="I839" i="68" s="1"/>
  <c r="G838" i="68"/>
  <c r="I838" i="68" s="1"/>
  <c r="I821" i="68"/>
  <c r="G821" i="68"/>
  <c r="D811" i="68"/>
  <c r="D810" i="68"/>
  <c r="B809" i="68"/>
  <c r="C809" i="68" s="1"/>
  <c r="D809" i="68" s="1"/>
  <c r="E809" i="68" s="1"/>
  <c r="F809" i="68" s="1"/>
  <c r="B808" i="68"/>
  <c r="C808" i="68" s="1"/>
  <c r="D808" i="68" s="1"/>
  <c r="E808" i="68" s="1"/>
  <c r="F808" i="68" s="1"/>
  <c r="E807" i="68"/>
  <c r="E811" i="68" s="1"/>
  <c r="B807" i="68"/>
  <c r="C807" i="68" s="1"/>
  <c r="C811" i="68" s="1"/>
  <c r="E806" i="68"/>
  <c r="E810" i="68" s="1"/>
  <c r="B806" i="68"/>
  <c r="B810" i="68" s="1"/>
  <c r="E805" i="68"/>
  <c r="F805" i="68" s="1"/>
  <c r="C805" i="68"/>
  <c r="H802" i="68"/>
  <c r="I807" i="68" s="1"/>
  <c r="H801" i="68"/>
  <c r="I806" i="68" s="1"/>
  <c r="G793" i="68"/>
  <c r="I793" i="68" s="1"/>
  <c r="I792" i="68"/>
  <c r="G792" i="68"/>
  <c r="I775" i="68"/>
  <c r="G775" i="68"/>
  <c r="D765" i="68"/>
  <c r="D764" i="68"/>
  <c r="B763" i="68"/>
  <c r="C763" i="68" s="1"/>
  <c r="D763" i="68" s="1"/>
  <c r="E763" i="68" s="1"/>
  <c r="F763" i="68" s="1"/>
  <c r="B762" i="68"/>
  <c r="C762" i="68" s="1"/>
  <c r="D762" i="68" s="1"/>
  <c r="E762" i="68" s="1"/>
  <c r="F762" i="68" s="1"/>
  <c r="E761" i="68"/>
  <c r="E765" i="68" s="1"/>
  <c r="B761" i="68"/>
  <c r="C761" i="68" s="1"/>
  <c r="C765" i="68" s="1"/>
  <c r="E760" i="68"/>
  <c r="E764" i="68" s="1"/>
  <c r="B760" i="68"/>
  <c r="B764" i="68" s="1"/>
  <c r="E759" i="68"/>
  <c r="F759" i="68" s="1"/>
  <c r="C759" i="68"/>
  <c r="H756" i="68"/>
  <c r="I761" i="68" s="1"/>
  <c r="H755" i="68"/>
  <c r="I760" i="68" s="1"/>
  <c r="I747" i="68"/>
  <c r="G747" i="68"/>
  <c r="G746" i="68"/>
  <c r="I746" i="68" s="1"/>
  <c r="I729" i="68"/>
  <c r="G729" i="68"/>
  <c r="D719" i="68"/>
  <c r="D718" i="68"/>
  <c r="B717" i="68"/>
  <c r="C717" i="68" s="1"/>
  <c r="D717" i="68" s="1"/>
  <c r="E717" i="68" s="1"/>
  <c r="F717" i="68" s="1"/>
  <c r="B716" i="68"/>
  <c r="C716" i="68" s="1"/>
  <c r="D716" i="68" s="1"/>
  <c r="E716" i="68" s="1"/>
  <c r="F716" i="68" s="1"/>
  <c r="E715" i="68"/>
  <c r="E719" i="68" s="1"/>
  <c r="B715" i="68"/>
  <c r="B719" i="68" s="1"/>
  <c r="E714" i="68"/>
  <c r="E718" i="68" s="1"/>
  <c r="B714" i="68"/>
  <c r="B718" i="68" s="1"/>
  <c r="E713" i="68"/>
  <c r="F713" i="68" s="1"/>
  <c r="C713" i="68"/>
  <c r="H710" i="68"/>
  <c r="I715" i="68" s="1"/>
  <c r="H709" i="68"/>
  <c r="I714" i="68" s="1"/>
  <c r="G701" i="68"/>
  <c r="I701" i="68" s="1"/>
  <c r="I700" i="68"/>
  <c r="G700" i="68"/>
  <c r="I683" i="68"/>
  <c r="G683" i="68"/>
  <c r="D673" i="68"/>
  <c r="D672" i="68"/>
  <c r="B671" i="68"/>
  <c r="C671" i="68" s="1"/>
  <c r="D671" i="68" s="1"/>
  <c r="E671" i="68" s="1"/>
  <c r="F671" i="68" s="1"/>
  <c r="B670" i="68"/>
  <c r="C670" i="68" s="1"/>
  <c r="D670" i="68" s="1"/>
  <c r="E670" i="68" s="1"/>
  <c r="F670" i="68" s="1"/>
  <c r="E669" i="68"/>
  <c r="E673" i="68" s="1"/>
  <c r="B669" i="68"/>
  <c r="B673" i="68" s="1"/>
  <c r="E668" i="68"/>
  <c r="E672" i="68" s="1"/>
  <c r="B668" i="68"/>
  <c r="B672" i="68" s="1"/>
  <c r="E667" i="68"/>
  <c r="F667" i="68" s="1"/>
  <c r="C667" i="68"/>
  <c r="H664" i="68"/>
  <c r="I669" i="68" s="1"/>
  <c r="H663" i="68"/>
  <c r="I668" i="68" s="1"/>
  <c r="I655" i="68"/>
  <c r="G655" i="68"/>
  <c r="G654" i="68"/>
  <c r="I654" i="68" s="1"/>
  <c r="D627" i="68"/>
  <c r="D626" i="68"/>
  <c r="B625" i="68"/>
  <c r="C625" i="68" s="1"/>
  <c r="D625" i="68" s="1"/>
  <c r="E625" i="68" s="1"/>
  <c r="F625" i="68" s="1"/>
  <c r="B624" i="68"/>
  <c r="C624" i="68" s="1"/>
  <c r="D624" i="68" s="1"/>
  <c r="E624" i="68" s="1"/>
  <c r="F624" i="68" s="1"/>
  <c r="E623" i="68"/>
  <c r="E627" i="68" s="1"/>
  <c r="B623" i="68"/>
  <c r="C623" i="68" s="1"/>
  <c r="C627" i="68" s="1"/>
  <c r="E622" i="68"/>
  <c r="E626" i="68" s="1"/>
  <c r="B622" i="68"/>
  <c r="B626" i="68" s="1"/>
  <c r="E621" i="68"/>
  <c r="F621" i="68" s="1"/>
  <c r="C621" i="68"/>
  <c r="H618" i="68"/>
  <c r="I623" i="68" s="1"/>
  <c r="H617" i="68"/>
  <c r="I622" i="68" s="1"/>
  <c r="G609" i="68"/>
  <c r="I609" i="68" s="1"/>
  <c r="G608" i="68"/>
  <c r="I608" i="68" s="1"/>
  <c r="I591" i="68"/>
  <c r="D581" i="68"/>
  <c r="D580" i="68"/>
  <c r="B579" i="68"/>
  <c r="C579" i="68" s="1"/>
  <c r="D579" i="68" s="1"/>
  <c r="E579" i="68" s="1"/>
  <c r="F579" i="68" s="1"/>
  <c r="B578" i="68"/>
  <c r="C578" i="68" s="1"/>
  <c r="D578" i="68" s="1"/>
  <c r="E578" i="68" s="1"/>
  <c r="F578" i="68" s="1"/>
  <c r="E577" i="68"/>
  <c r="E581" i="68" s="1"/>
  <c r="B577" i="68"/>
  <c r="B581" i="68" s="1"/>
  <c r="E576" i="68"/>
  <c r="E580" i="68" s="1"/>
  <c r="B576" i="68"/>
  <c r="C576" i="68" s="1"/>
  <c r="C580" i="68" s="1"/>
  <c r="E575" i="68"/>
  <c r="F575" i="68" s="1"/>
  <c r="C575" i="68"/>
  <c r="H572" i="68"/>
  <c r="I577" i="68" s="1"/>
  <c r="H571" i="68"/>
  <c r="I576" i="68" s="1"/>
  <c r="G563" i="68"/>
  <c r="I563" i="68" s="1"/>
  <c r="G562" i="68"/>
  <c r="I562" i="68" s="1"/>
  <c r="D535" i="68"/>
  <c r="D534" i="68"/>
  <c r="B533" i="68"/>
  <c r="C533" i="68" s="1"/>
  <c r="D533" i="68" s="1"/>
  <c r="E533" i="68" s="1"/>
  <c r="F533" i="68" s="1"/>
  <c r="B532" i="68"/>
  <c r="C532" i="68" s="1"/>
  <c r="D532" i="68" s="1"/>
  <c r="E532" i="68" s="1"/>
  <c r="F532" i="68" s="1"/>
  <c r="E531" i="68"/>
  <c r="E535" i="68" s="1"/>
  <c r="B531" i="68"/>
  <c r="B535" i="68" s="1"/>
  <c r="E530" i="68"/>
  <c r="E534" i="68" s="1"/>
  <c r="B530" i="68"/>
  <c r="B534" i="68" s="1"/>
  <c r="E529" i="68"/>
  <c r="F529" i="68" s="1"/>
  <c r="C529" i="68"/>
  <c r="H526" i="68"/>
  <c r="I531" i="68" s="1"/>
  <c r="H525" i="68"/>
  <c r="I530" i="68" s="1"/>
  <c r="G517" i="68"/>
  <c r="I517" i="68" s="1"/>
  <c r="I516" i="68"/>
  <c r="G516" i="68"/>
  <c r="D489" i="68"/>
  <c r="D488" i="68"/>
  <c r="B487" i="68"/>
  <c r="C487" i="68" s="1"/>
  <c r="D487" i="68" s="1"/>
  <c r="E487" i="68" s="1"/>
  <c r="F487" i="68" s="1"/>
  <c r="B486" i="68"/>
  <c r="C486" i="68" s="1"/>
  <c r="D486" i="68" s="1"/>
  <c r="E486" i="68" s="1"/>
  <c r="F486" i="68" s="1"/>
  <c r="E485" i="68"/>
  <c r="E489" i="68" s="1"/>
  <c r="B485" i="68"/>
  <c r="B489" i="68" s="1"/>
  <c r="E484" i="68"/>
  <c r="E488" i="68" s="1"/>
  <c r="B484" i="68"/>
  <c r="C484" i="68" s="1"/>
  <c r="C488" i="68" s="1"/>
  <c r="E483" i="68"/>
  <c r="F483" i="68" s="1"/>
  <c r="C483" i="68"/>
  <c r="H480" i="68"/>
  <c r="I485" i="68" s="1"/>
  <c r="H479" i="68"/>
  <c r="I484" i="68" s="1"/>
  <c r="G471" i="68"/>
  <c r="I471" i="68" s="1"/>
  <c r="G470" i="68"/>
  <c r="I470" i="68" s="1"/>
  <c r="D443" i="68"/>
  <c r="D442" i="68"/>
  <c r="B441" i="68"/>
  <c r="C441" i="68" s="1"/>
  <c r="D441" i="68" s="1"/>
  <c r="E441" i="68" s="1"/>
  <c r="F441" i="68" s="1"/>
  <c r="B440" i="68"/>
  <c r="C440" i="68" s="1"/>
  <c r="D440" i="68" s="1"/>
  <c r="E440" i="68" s="1"/>
  <c r="F440" i="68" s="1"/>
  <c r="E439" i="68"/>
  <c r="E443" i="68" s="1"/>
  <c r="B439" i="68"/>
  <c r="C439" i="68" s="1"/>
  <c r="C443" i="68" s="1"/>
  <c r="E438" i="68"/>
  <c r="E442" i="68" s="1"/>
  <c r="B438" i="68"/>
  <c r="B442" i="68" s="1"/>
  <c r="E437" i="68"/>
  <c r="F437" i="68" s="1"/>
  <c r="C437" i="68"/>
  <c r="H434" i="68"/>
  <c r="I439" i="68" s="1"/>
  <c r="H433" i="68"/>
  <c r="I438" i="68" s="1"/>
  <c r="G425" i="68"/>
  <c r="I425" i="68" s="1"/>
  <c r="G424" i="68"/>
  <c r="I424" i="68" s="1"/>
  <c r="D397" i="68"/>
  <c r="D396" i="68"/>
  <c r="B395" i="68"/>
  <c r="C395" i="68" s="1"/>
  <c r="D395" i="68" s="1"/>
  <c r="E395" i="68" s="1"/>
  <c r="F395" i="68" s="1"/>
  <c r="B394" i="68"/>
  <c r="C394" i="68" s="1"/>
  <c r="D394" i="68" s="1"/>
  <c r="E394" i="68" s="1"/>
  <c r="F394" i="68" s="1"/>
  <c r="E393" i="68"/>
  <c r="E397" i="68" s="1"/>
  <c r="B393" i="68"/>
  <c r="B397" i="68" s="1"/>
  <c r="E392" i="68"/>
  <c r="E396" i="68" s="1"/>
  <c r="B392" i="68"/>
  <c r="B396" i="68" s="1"/>
  <c r="E391" i="68"/>
  <c r="F391" i="68" s="1"/>
  <c r="C391" i="68"/>
  <c r="H388" i="68"/>
  <c r="I393" i="68" s="1"/>
  <c r="H387" i="68"/>
  <c r="I392" i="68" s="1"/>
  <c r="G379" i="68"/>
  <c r="I379" i="68" s="1"/>
  <c r="G378" i="68"/>
  <c r="I378" i="68" s="1"/>
  <c r="D351" i="68"/>
  <c r="D350" i="68"/>
  <c r="B349" i="68"/>
  <c r="C349" i="68" s="1"/>
  <c r="D349" i="68" s="1"/>
  <c r="E349" i="68" s="1"/>
  <c r="F349" i="68" s="1"/>
  <c r="B348" i="68"/>
  <c r="C348" i="68" s="1"/>
  <c r="D348" i="68" s="1"/>
  <c r="E348" i="68" s="1"/>
  <c r="F348" i="68" s="1"/>
  <c r="E347" i="68"/>
  <c r="E351" i="68" s="1"/>
  <c r="B347" i="68"/>
  <c r="B351" i="68" s="1"/>
  <c r="E346" i="68"/>
  <c r="E350" i="68" s="1"/>
  <c r="B346" i="68"/>
  <c r="B350" i="68" s="1"/>
  <c r="E345" i="68"/>
  <c r="F345" i="68" s="1"/>
  <c r="C345" i="68"/>
  <c r="H342" i="68"/>
  <c r="I347" i="68" s="1"/>
  <c r="H341" i="68"/>
  <c r="I346" i="68" s="1"/>
  <c r="I333" i="68"/>
  <c r="G333" i="68"/>
  <c r="G332" i="68"/>
  <c r="I332" i="68" s="1"/>
  <c r="D305" i="68"/>
  <c r="D304" i="68"/>
  <c r="B303" i="68"/>
  <c r="C303" i="68" s="1"/>
  <c r="D303" i="68" s="1"/>
  <c r="E303" i="68" s="1"/>
  <c r="F303" i="68" s="1"/>
  <c r="B302" i="68"/>
  <c r="C302" i="68" s="1"/>
  <c r="D302" i="68" s="1"/>
  <c r="E302" i="68" s="1"/>
  <c r="F302" i="68" s="1"/>
  <c r="E301" i="68"/>
  <c r="E305" i="68" s="1"/>
  <c r="B301" i="68"/>
  <c r="B305" i="68" s="1"/>
  <c r="E300" i="68"/>
  <c r="E304" i="68" s="1"/>
  <c r="B300" i="68"/>
  <c r="B304" i="68" s="1"/>
  <c r="E299" i="68"/>
  <c r="F299" i="68" s="1"/>
  <c r="C299" i="68"/>
  <c r="H296" i="68"/>
  <c r="I301" i="68" s="1"/>
  <c r="H295" i="68"/>
  <c r="I300" i="68" s="1"/>
  <c r="G287" i="68"/>
  <c r="I287" i="68" s="1"/>
  <c r="G286" i="68"/>
  <c r="I286" i="68" s="1"/>
  <c r="D259" i="68"/>
  <c r="D258" i="68"/>
  <c r="B257" i="68"/>
  <c r="C257" i="68" s="1"/>
  <c r="D257" i="68" s="1"/>
  <c r="E257" i="68" s="1"/>
  <c r="F257" i="68" s="1"/>
  <c r="B256" i="68"/>
  <c r="C256" i="68" s="1"/>
  <c r="D256" i="68" s="1"/>
  <c r="E256" i="68" s="1"/>
  <c r="F256" i="68" s="1"/>
  <c r="E255" i="68"/>
  <c r="E259" i="68" s="1"/>
  <c r="B255" i="68"/>
  <c r="C255" i="68" s="1"/>
  <c r="C259" i="68" s="1"/>
  <c r="E254" i="68"/>
  <c r="E258" i="68" s="1"/>
  <c r="B254" i="68"/>
  <c r="B258" i="68" s="1"/>
  <c r="E253" i="68"/>
  <c r="F253" i="68" s="1"/>
  <c r="C253" i="68"/>
  <c r="H250" i="68"/>
  <c r="I255" i="68" s="1"/>
  <c r="H249" i="68"/>
  <c r="I254" i="68" s="1"/>
  <c r="G241" i="68"/>
  <c r="I241" i="68" s="1"/>
  <c r="G240" i="68"/>
  <c r="I240" i="68" s="1"/>
  <c r="D213" i="68"/>
  <c r="D212" i="68"/>
  <c r="B211" i="68"/>
  <c r="C211" i="68" s="1"/>
  <c r="D211" i="68" s="1"/>
  <c r="E211" i="68" s="1"/>
  <c r="F211" i="68" s="1"/>
  <c r="B210" i="68"/>
  <c r="C210" i="68" s="1"/>
  <c r="D210" i="68" s="1"/>
  <c r="E210" i="68" s="1"/>
  <c r="F210" i="68" s="1"/>
  <c r="E209" i="68"/>
  <c r="E213" i="68" s="1"/>
  <c r="B209" i="68"/>
  <c r="B213" i="68" s="1"/>
  <c r="E208" i="68"/>
  <c r="E212" i="68" s="1"/>
  <c r="B208" i="68"/>
  <c r="B212" i="68" s="1"/>
  <c r="E207" i="68"/>
  <c r="F207" i="68" s="1"/>
  <c r="C207" i="68"/>
  <c r="H204" i="68"/>
  <c r="I209" i="68" s="1"/>
  <c r="H203" i="68"/>
  <c r="I208" i="68" s="1"/>
  <c r="G195" i="68"/>
  <c r="I195" i="68" s="1"/>
  <c r="G194" i="68"/>
  <c r="I194" i="68" s="1"/>
  <c r="D167" i="68"/>
  <c r="D166" i="68"/>
  <c r="B165" i="68"/>
  <c r="C165" i="68" s="1"/>
  <c r="D165" i="68" s="1"/>
  <c r="E165" i="68" s="1"/>
  <c r="F165" i="68" s="1"/>
  <c r="B164" i="68"/>
  <c r="C164" i="68" s="1"/>
  <c r="D164" i="68" s="1"/>
  <c r="E164" i="68" s="1"/>
  <c r="F164" i="68" s="1"/>
  <c r="E163" i="68"/>
  <c r="E167" i="68" s="1"/>
  <c r="B163" i="68"/>
  <c r="C163" i="68" s="1"/>
  <c r="C167" i="68" s="1"/>
  <c r="E162" i="68"/>
  <c r="E166" i="68" s="1"/>
  <c r="B162" i="68"/>
  <c r="B166" i="68" s="1"/>
  <c r="E161" i="68"/>
  <c r="F161" i="68" s="1"/>
  <c r="C161" i="68"/>
  <c r="H158" i="68"/>
  <c r="I163" i="68" s="1"/>
  <c r="H157" i="68"/>
  <c r="I162" i="68" s="1"/>
  <c r="G149" i="68"/>
  <c r="I149" i="68" s="1"/>
  <c r="G148" i="68"/>
  <c r="I148" i="68" s="1"/>
  <c r="D121" i="68"/>
  <c r="D120" i="68"/>
  <c r="B119" i="68"/>
  <c r="C119" i="68" s="1"/>
  <c r="D119" i="68" s="1"/>
  <c r="E119" i="68" s="1"/>
  <c r="F119" i="68" s="1"/>
  <c r="B118" i="68"/>
  <c r="C118" i="68" s="1"/>
  <c r="D118" i="68" s="1"/>
  <c r="E118" i="68" s="1"/>
  <c r="F118" i="68" s="1"/>
  <c r="E117" i="68"/>
  <c r="E121" i="68" s="1"/>
  <c r="B117" i="68"/>
  <c r="B121" i="68" s="1"/>
  <c r="E116" i="68"/>
  <c r="E120" i="68" s="1"/>
  <c r="B116" i="68"/>
  <c r="C116" i="68" s="1"/>
  <c r="C120" i="68" s="1"/>
  <c r="E115" i="68"/>
  <c r="F115" i="68" s="1"/>
  <c r="C115" i="68"/>
  <c r="H112" i="68"/>
  <c r="I117" i="68" s="1"/>
  <c r="H111" i="68"/>
  <c r="I116" i="68" s="1"/>
  <c r="G103" i="68"/>
  <c r="I103" i="68" s="1"/>
  <c r="G102" i="68"/>
  <c r="I102" i="68" s="1"/>
  <c r="D75" i="68"/>
  <c r="D74" i="68"/>
  <c r="B73" i="68"/>
  <c r="C73" i="68" s="1"/>
  <c r="D73" i="68" s="1"/>
  <c r="E73" i="68" s="1"/>
  <c r="F73" i="68" s="1"/>
  <c r="B72" i="68"/>
  <c r="C72" i="68" s="1"/>
  <c r="D72" i="68" s="1"/>
  <c r="E72" i="68" s="1"/>
  <c r="F72" i="68" s="1"/>
  <c r="E71" i="68"/>
  <c r="E75" i="68" s="1"/>
  <c r="B71" i="68"/>
  <c r="B75" i="68" s="1"/>
  <c r="E70" i="68"/>
  <c r="E74" i="68" s="1"/>
  <c r="B70" i="68"/>
  <c r="B74" i="68" s="1"/>
  <c r="E69" i="68"/>
  <c r="F69" i="68" s="1"/>
  <c r="C69" i="68"/>
  <c r="H66" i="68"/>
  <c r="I71" i="68" s="1"/>
  <c r="H65" i="68"/>
  <c r="I70" i="68" s="1"/>
  <c r="G57" i="68"/>
  <c r="I57" i="68" s="1"/>
  <c r="G56" i="68"/>
  <c r="I56" i="68" s="1"/>
  <c r="H21" i="64"/>
  <c r="H15" i="64"/>
  <c r="H18" i="64" s="1"/>
  <c r="H31" i="63"/>
  <c r="G31" i="63"/>
  <c r="H30" i="63"/>
  <c r="G30" i="63"/>
  <c r="H29" i="63"/>
  <c r="G29" i="63"/>
  <c r="H20" i="63"/>
  <c r="G20" i="63"/>
  <c r="H19" i="63"/>
  <c r="G19" i="63"/>
  <c r="H18" i="63"/>
  <c r="G18" i="63"/>
  <c r="Y35" i="46" l="1"/>
  <c r="I453" i="68"/>
  <c r="G499" i="68"/>
  <c r="G545" i="68"/>
  <c r="I545" i="68"/>
  <c r="G591" i="68"/>
  <c r="I315" i="68"/>
  <c r="C318" i="68" s="1"/>
  <c r="G361" i="68"/>
  <c r="I637" i="68"/>
  <c r="I269" i="68"/>
  <c r="G637" i="68"/>
  <c r="I499" i="68"/>
  <c r="C502" i="68" s="1"/>
  <c r="I361" i="68"/>
  <c r="G407" i="68"/>
  <c r="I407" i="68"/>
  <c r="C410" i="68" s="1"/>
  <c r="G453" i="68"/>
  <c r="C456" i="68" s="1"/>
  <c r="G177" i="68"/>
  <c r="G85" i="68"/>
  <c r="I131" i="68"/>
  <c r="I177" i="68"/>
  <c r="C548" i="68"/>
  <c r="G223" i="68"/>
  <c r="I223" i="68"/>
  <c r="G269" i="68"/>
  <c r="C272" i="68" s="1"/>
  <c r="G315" i="68"/>
  <c r="G131" i="68"/>
  <c r="Y25" i="46"/>
  <c r="Y23" i="46"/>
  <c r="X13" i="46"/>
  <c r="X25" i="46"/>
  <c r="X33" i="46"/>
  <c r="X37" i="46"/>
  <c r="Y33" i="46"/>
  <c r="Y15" i="46"/>
  <c r="Y13" i="46"/>
  <c r="Y37" i="46"/>
  <c r="X26" i="46"/>
  <c r="X34" i="46"/>
  <c r="Y10" i="46"/>
  <c r="Y14" i="46"/>
  <c r="Y18" i="46"/>
  <c r="Y22" i="46"/>
  <c r="Y26" i="46"/>
  <c r="Y34" i="46"/>
  <c r="X11" i="46"/>
  <c r="X15" i="46"/>
  <c r="X19" i="46"/>
  <c r="X23" i="46"/>
  <c r="X27" i="46"/>
  <c r="X31" i="46"/>
  <c r="X35" i="46"/>
  <c r="Y11" i="46"/>
  <c r="Y19" i="46"/>
  <c r="Y27" i="46"/>
  <c r="Y31" i="46"/>
  <c r="X24" i="46"/>
  <c r="X36" i="46"/>
  <c r="Y12" i="46"/>
  <c r="Y16" i="46"/>
  <c r="Y24" i="46"/>
  <c r="Y28" i="46"/>
  <c r="Y36" i="46"/>
  <c r="X12" i="46"/>
  <c r="X16" i="46"/>
  <c r="X20" i="46"/>
  <c r="X28" i="46"/>
  <c r="Y20" i="46"/>
  <c r="X17" i="46"/>
  <c r="X21" i="46"/>
  <c r="X29" i="46"/>
  <c r="Y17" i="46"/>
  <c r="Y21" i="46"/>
  <c r="Y29" i="46"/>
  <c r="X10" i="46"/>
  <c r="X14" i="46"/>
  <c r="X18" i="46"/>
  <c r="X22" i="46"/>
  <c r="X30" i="46"/>
  <c r="Y30" i="46"/>
  <c r="C715" i="68"/>
  <c r="C719" i="68" s="1"/>
  <c r="B1317" i="68"/>
  <c r="I501" i="63"/>
  <c r="I594" i="63"/>
  <c r="I687" i="63"/>
  <c r="I781" i="63"/>
  <c r="I443" i="63"/>
  <c r="I66" i="63"/>
  <c r="I159" i="63"/>
  <c r="I452" i="63"/>
  <c r="I630" i="63"/>
  <c r="I723" i="63"/>
  <c r="I407" i="63"/>
  <c r="B1178" i="68"/>
  <c r="I77" i="63"/>
  <c r="I170" i="63"/>
  <c r="I255" i="63"/>
  <c r="I395" i="63"/>
  <c r="I734" i="63"/>
  <c r="I442" i="63"/>
  <c r="I535" i="63"/>
  <c r="I358" i="63"/>
  <c r="I629" i="63"/>
  <c r="I112" i="63"/>
  <c r="I583" i="63"/>
  <c r="I724" i="63"/>
  <c r="I593" i="63"/>
  <c r="I864" i="63"/>
  <c r="C778" i="68"/>
  <c r="B1362" i="68"/>
  <c r="C732" i="68"/>
  <c r="B1132" i="68"/>
  <c r="C916" i="68"/>
  <c r="B1224" i="68"/>
  <c r="C1376" i="68"/>
  <c r="C686" i="68"/>
  <c r="C1238" i="68"/>
  <c r="I266" i="63"/>
  <c r="I396" i="63"/>
  <c r="I595" i="63"/>
  <c r="I642" i="63"/>
  <c r="I688" i="63"/>
  <c r="I865" i="63"/>
  <c r="I253" i="63"/>
  <c r="I359" i="63"/>
  <c r="I536" i="63"/>
  <c r="I689" i="63"/>
  <c r="H691" i="63" s="1"/>
  <c r="I254" i="63"/>
  <c r="I300" i="63"/>
  <c r="I537" i="63"/>
  <c r="H539" i="63" s="1"/>
  <c r="H541" i="63" s="1"/>
  <c r="I676" i="63"/>
  <c r="I783" i="63"/>
  <c r="I829" i="63"/>
  <c r="I124" i="63"/>
  <c r="I301" i="63"/>
  <c r="I347" i="63"/>
  <c r="I500" i="63"/>
  <c r="I584" i="63"/>
  <c r="I217" i="63"/>
  <c r="I348" i="63"/>
  <c r="I454" i="63"/>
  <c r="H456" i="63" s="1"/>
  <c r="I770" i="63"/>
  <c r="H774" i="63" s="1"/>
  <c r="H776" i="63" s="1"/>
  <c r="I218" i="63"/>
  <c r="I349" i="63"/>
  <c r="I441" i="63"/>
  <c r="I641" i="63"/>
  <c r="I772" i="63"/>
  <c r="I172" i="63"/>
  <c r="I67" i="63"/>
  <c r="I171" i="63"/>
  <c r="I360" i="63"/>
  <c r="H362" i="63" s="1"/>
  <c r="I406" i="63"/>
  <c r="I489" i="63"/>
  <c r="I548" i="63"/>
  <c r="I631" i="63"/>
  <c r="I735" i="63"/>
  <c r="I113" i="63"/>
  <c r="I677" i="63"/>
  <c r="I264" i="63"/>
  <c r="I394" i="63"/>
  <c r="H398" i="63" s="1"/>
  <c r="H400" i="63" s="1"/>
  <c r="I866" i="63"/>
  <c r="I114" i="63"/>
  <c r="I499" i="63"/>
  <c r="H503" i="63" s="1"/>
  <c r="I678" i="63"/>
  <c r="H680" i="63" s="1"/>
  <c r="H682" i="63" s="1"/>
  <c r="I736" i="63"/>
  <c r="H738" i="63" s="1"/>
  <c r="I302" i="63"/>
  <c r="I582" i="63"/>
  <c r="I828" i="63"/>
  <c r="H832" i="63" s="1"/>
  <c r="I123" i="63"/>
  <c r="H127" i="63" s="1"/>
  <c r="I206" i="63"/>
  <c r="I219" i="63"/>
  <c r="I265" i="63"/>
  <c r="I311" i="63"/>
  <c r="H315" i="63" s="1"/>
  <c r="H597" i="63"/>
  <c r="I875" i="63"/>
  <c r="I490" i="63"/>
  <c r="I65" i="63"/>
  <c r="I161" i="63"/>
  <c r="H163" i="63" s="1"/>
  <c r="H165" i="63" s="1"/>
  <c r="I207" i="63"/>
  <c r="I312" i="63"/>
  <c r="I546" i="63"/>
  <c r="I725" i="63"/>
  <c r="I771" i="63"/>
  <c r="I876" i="63"/>
  <c r="I922" i="63"/>
  <c r="I640" i="63"/>
  <c r="H644" i="63" s="1"/>
  <c r="H257" i="63"/>
  <c r="H259" i="63" s="1"/>
  <c r="H821" i="63"/>
  <c r="H823" i="63" s="1"/>
  <c r="I76" i="63"/>
  <c r="I208" i="63"/>
  <c r="I488" i="63"/>
  <c r="I405" i="63"/>
  <c r="I923" i="63"/>
  <c r="I924" i="63"/>
  <c r="I911" i="63"/>
  <c r="I912" i="63"/>
  <c r="I913" i="63"/>
  <c r="H926" i="63"/>
  <c r="H174" i="63"/>
  <c r="H221" i="63"/>
  <c r="H351" i="63"/>
  <c r="H353" i="63" s="1"/>
  <c r="H445" i="63"/>
  <c r="H447" i="63" s="1"/>
  <c r="H868" i="63"/>
  <c r="H870" i="63" s="1"/>
  <c r="H785" i="63"/>
  <c r="I18" i="63"/>
  <c r="H516" i="64"/>
  <c r="C529" i="64"/>
  <c r="H680" i="64"/>
  <c r="C693" i="64"/>
  <c r="C365" i="64"/>
  <c r="H352" i="64"/>
  <c r="C201" i="64"/>
  <c r="H188" i="64"/>
  <c r="C324" i="64"/>
  <c r="H311" i="64"/>
  <c r="C78" i="64"/>
  <c r="H65" i="64"/>
  <c r="C775" i="64"/>
  <c r="H762" i="64"/>
  <c r="H434" i="64"/>
  <c r="C447" i="64"/>
  <c r="C816" i="64"/>
  <c r="H803" i="64"/>
  <c r="C283" i="64"/>
  <c r="H270" i="64"/>
  <c r="H147" i="64"/>
  <c r="H639" i="64"/>
  <c r="H557" i="64"/>
  <c r="H393" i="64"/>
  <c r="H106" i="64"/>
  <c r="H598" i="64"/>
  <c r="H24" i="64"/>
  <c r="C37" i="64"/>
  <c r="C1100" i="68"/>
  <c r="C1146" i="68"/>
  <c r="C594" i="68"/>
  <c r="C530" i="68"/>
  <c r="C534" i="68" s="1"/>
  <c r="C870" i="68"/>
  <c r="C1192" i="68"/>
  <c r="C1008" i="68"/>
  <c r="B949" i="68"/>
  <c r="C1266" i="68"/>
  <c r="C1270" i="68" s="1"/>
  <c r="B488" i="68"/>
  <c r="B627" i="68"/>
  <c r="C714" i="68"/>
  <c r="C718" i="68" s="1"/>
  <c r="C944" i="68"/>
  <c r="C948" i="68" s="1"/>
  <c r="B580" i="68"/>
  <c r="C760" i="68"/>
  <c r="C764" i="68" s="1"/>
  <c r="B765" i="68"/>
  <c r="B811" i="68"/>
  <c r="C898" i="68"/>
  <c r="C902" i="68" s="1"/>
  <c r="C852" i="68"/>
  <c r="C856" i="68" s="1"/>
  <c r="C824" i="68"/>
  <c r="C669" i="68"/>
  <c r="C673" i="68" s="1"/>
  <c r="C1330" i="68"/>
  <c r="B1179" i="68"/>
  <c r="B1225" i="68"/>
  <c r="C531" i="68"/>
  <c r="C535" i="68" s="1"/>
  <c r="C1284" i="68"/>
  <c r="C577" i="68"/>
  <c r="C581" i="68" s="1"/>
  <c r="C640" i="68"/>
  <c r="C668" i="68"/>
  <c r="C672" i="68" s="1"/>
  <c r="C1312" i="68"/>
  <c r="C1316" i="68" s="1"/>
  <c r="B995" i="68"/>
  <c r="C1054" i="68"/>
  <c r="C1082" i="68"/>
  <c r="C1086" i="68" s="1"/>
  <c r="C1129" i="68"/>
  <c r="C1133" i="68" s="1"/>
  <c r="C1359" i="68"/>
  <c r="C1363" i="68" s="1"/>
  <c r="C1267" i="68"/>
  <c r="C1271" i="68" s="1"/>
  <c r="C485" i="68"/>
  <c r="C489" i="68" s="1"/>
  <c r="C622" i="68"/>
  <c r="C626" i="68" s="1"/>
  <c r="C806" i="68"/>
  <c r="C810" i="68" s="1"/>
  <c r="C1083" i="68"/>
  <c r="C1087" i="68" s="1"/>
  <c r="C899" i="68"/>
  <c r="C903" i="68" s="1"/>
  <c r="C962" i="68"/>
  <c r="C990" i="68"/>
  <c r="C994" i="68" s="1"/>
  <c r="C1036" i="68"/>
  <c r="C1040" i="68" s="1"/>
  <c r="C853" i="68"/>
  <c r="C857" i="68" s="1"/>
  <c r="C1037" i="68"/>
  <c r="C1041" i="68" s="1"/>
  <c r="C134" i="68"/>
  <c r="C162" i="68"/>
  <c r="C166" i="68" s="1"/>
  <c r="C301" i="68"/>
  <c r="C305" i="68" s="1"/>
  <c r="C392" i="68"/>
  <c r="C396" i="68" s="1"/>
  <c r="B167" i="68"/>
  <c r="C300" i="68"/>
  <c r="C304" i="68" s="1"/>
  <c r="I30" i="63"/>
  <c r="I31" i="63"/>
  <c r="B120" i="68"/>
  <c r="C364" i="68"/>
  <c r="C226" i="68"/>
  <c r="C393" i="68"/>
  <c r="C397" i="68" s="1"/>
  <c r="I85" i="68"/>
  <c r="C88" i="68" s="1"/>
  <c r="C70" i="68"/>
  <c r="C74" i="68" s="1"/>
  <c r="C71" i="68"/>
  <c r="C75" i="68" s="1"/>
  <c r="B259" i="68"/>
  <c r="B443" i="68"/>
  <c r="C209" i="68"/>
  <c r="C213" i="68" s="1"/>
  <c r="C346" i="68"/>
  <c r="C350" i="68" s="1"/>
  <c r="C117" i="68"/>
  <c r="C121" i="68" s="1"/>
  <c r="C254" i="68"/>
  <c r="C258" i="68" s="1"/>
  <c r="C347" i="68"/>
  <c r="C351" i="68" s="1"/>
  <c r="C438" i="68"/>
  <c r="C442" i="68" s="1"/>
  <c r="C180" i="68"/>
  <c r="C208" i="68"/>
  <c r="C212" i="68" s="1"/>
  <c r="I19" i="63"/>
  <c r="I20" i="63"/>
  <c r="I29" i="63"/>
  <c r="H80" i="63" l="1"/>
  <c r="H69" i="63"/>
  <c r="H71" i="63" s="1"/>
  <c r="H409" i="63"/>
  <c r="H411" i="63" s="1"/>
  <c r="H413" i="63" s="1"/>
  <c r="H492" i="63"/>
  <c r="H494" i="63" s="1"/>
  <c r="H304" i="63"/>
  <c r="H306" i="63" s="1"/>
  <c r="H879" i="63"/>
  <c r="H727" i="63"/>
  <c r="H729" i="63" s="1"/>
  <c r="H550" i="63"/>
  <c r="H552" i="63" s="1"/>
  <c r="H554" i="63" s="1"/>
  <c r="H210" i="63"/>
  <c r="H212" i="63" s="1"/>
  <c r="H586" i="63"/>
  <c r="H588" i="63" s="1"/>
  <c r="C607" i="63" s="1"/>
  <c r="H633" i="63"/>
  <c r="H635" i="63" s="1"/>
  <c r="H915" i="63"/>
  <c r="H917" i="63" s="1"/>
  <c r="H928" i="63" s="1"/>
  <c r="H930" i="63" s="1"/>
  <c r="H116" i="63"/>
  <c r="H118" i="63" s="1"/>
  <c r="H129" i="63" s="1"/>
  <c r="H131" i="63" s="1"/>
  <c r="C560" i="63"/>
  <c r="H268" i="63"/>
  <c r="H458" i="63"/>
  <c r="H460" i="63" s="1"/>
  <c r="C466" i="63"/>
  <c r="H317" i="63"/>
  <c r="H319" i="63" s="1"/>
  <c r="C325" i="63"/>
  <c r="C231" i="63"/>
  <c r="H223" i="63"/>
  <c r="H225" i="63" s="1"/>
  <c r="C889" i="63"/>
  <c r="H881" i="63"/>
  <c r="H883" i="63" s="1"/>
  <c r="C654" i="63"/>
  <c r="H646" i="63"/>
  <c r="H648" i="63" s="1"/>
  <c r="C795" i="63"/>
  <c r="H787" i="63"/>
  <c r="H789" i="63" s="1"/>
  <c r="C278" i="63"/>
  <c r="H270" i="63"/>
  <c r="H272" i="63" s="1"/>
  <c r="C748" i="63"/>
  <c r="H740" i="63"/>
  <c r="H742" i="63" s="1"/>
  <c r="C90" i="63"/>
  <c r="H82" i="63"/>
  <c r="H84" i="63" s="1"/>
  <c r="C184" i="63"/>
  <c r="H176" i="63"/>
  <c r="H178" i="63" s="1"/>
  <c r="C936" i="63"/>
  <c r="C419" i="63"/>
  <c r="C701" i="63"/>
  <c r="H693" i="63"/>
  <c r="H695" i="63" s="1"/>
  <c r="C513" i="63"/>
  <c r="H505" i="63"/>
  <c r="H507" i="63" s="1"/>
  <c r="C372" i="63"/>
  <c r="H364" i="63"/>
  <c r="H366" i="63" s="1"/>
  <c r="C842" i="63"/>
  <c r="H834" i="63"/>
  <c r="H836" i="63" s="1"/>
  <c r="H33" i="63"/>
  <c r="H22" i="63"/>
  <c r="H24" i="63" s="1"/>
  <c r="C43" i="63" s="1"/>
  <c r="B152" i="17"/>
  <c r="B153" i="17"/>
  <c r="B151" i="17"/>
  <c r="B150" i="17"/>
  <c r="B149" i="17"/>
  <c r="B6" i="17"/>
  <c r="C2" i="67"/>
  <c r="B27" i="68"/>
  <c r="H599" i="63" l="1"/>
  <c r="H601" i="63" s="1"/>
  <c r="C137" i="63"/>
  <c r="H35" i="63"/>
  <c r="H37" i="63" s="1"/>
  <c r="B26" i="68" l="1"/>
  <c r="D28" i="68"/>
  <c r="D7" i="51" l="1"/>
  <c r="D8" i="51"/>
  <c r="D9" i="51"/>
  <c r="D10" i="51"/>
  <c r="D6" i="51"/>
  <c r="E23" i="68" l="1"/>
  <c r="F23" i="68" s="1"/>
  <c r="H20" i="68"/>
  <c r="I39" i="68" s="1"/>
  <c r="D29" i="68"/>
  <c r="C27" i="68"/>
  <c r="D27" i="68" s="1"/>
  <c r="E27" i="68" s="1"/>
  <c r="F27" i="68" s="1"/>
  <c r="C26" i="68"/>
  <c r="D26" i="68" s="1"/>
  <c r="E29" i="68"/>
  <c r="B25" i="68"/>
  <c r="B29" i="68" s="1"/>
  <c r="E28" i="68"/>
  <c r="B24" i="68"/>
  <c r="C23" i="68"/>
  <c r="I24" i="68"/>
  <c r="G11" i="68"/>
  <c r="I11" i="68" s="1"/>
  <c r="G10" i="68"/>
  <c r="I10" i="68" s="1"/>
  <c r="E26" i="68" l="1"/>
  <c r="F26" i="68" s="1"/>
  <c r="C24" i="68"/>
  <c r="C28" i="68" s="1"/>
  <c r="B28" i="68"/>
  <c r="G39" i="68"/>
  <c r="C42" i="68" s="1"/>
  <c r="I25" i="68"/>
  <c r="C25" i="68"/>
  <c r="C29" i="68" s="1"/>
  <c r="S3" i="66" l="1"/>
  <c r="T3" i="66"/>
  <c r="S4" i="66"/>
  <c r="T4" i="66"/>
  <c r="S5" i="66"/>
  <c r="T5" i="66"/>
  <c r="S6" i="66"/>
  <c r="T6" i="66"/>
  <c r="S7" i="66"/>
  <c r="T7" i="66"/>
  <c r="S8" i="66"/>
  <c r="T8" i="66"/>
  <c r="S9" i="66"/>
  <c r="T9" i="66"/>
  <c r="S10" i="66"/>
  <c r="T10" i="66"/>
  <c r="S11" i="66"/>
  <c r="T11" i="66"/>
  <c r="S12" i="66"/>
  <c r="T12" i="66"/>
  <c r="H4" i="66"/>
  <c r="H5" i="66"/>
  <c r="H6" i="66"/>
  <c r="H7" i="66"/>
  <c r="H8" i="66"/>
  <c r="H9" i="66"/>
  <c r="H10" i="66"/>
  <c r="H11" i="66"/>
  <c r="H12" i="66"/>
  <c r="H13" i="66"/>
  <c r="H14" i="66"/>
  <c r="H15" i="66"/>
  <c r="H16" i="66"/>
  <c r="H17" i="66"/>
  <c r="H18" i="66"/>
  <c r="H19" i="66"/>
  <c r="H20" i="66"/>
  <c r="H21" i="66"/>
  <c r="H22" i="66"/>
  <c r="H23" i="66"/>
  <c r="H24" i="66"/>
  <c r="H25" i="66"/>
  <c r="H26" i="66"/>
  <c r="H27" i="66"/>
  <c r="H28" i="66"/>
  <c r="H29" i="66"/>
  <c r="H30" i="66"/>
  <c r="H31" i="66"/>
  <c r="H32" i="66"/>
  <c r="H33" i="66"/>
  <c r="H34" i="66"/>
  <c r="H35" i="66"/>
  <c r="H36" i="66"/>
  <c r="H37" i="66"/>
  <c r="H38" i="66"/>
  <c r="H39" i="66"/>
  <c r="H40" i="66"/>
  <c r="H41" i="66"/>
  <c r="H42" i="66"/>
  <c r="H43" i="66"/>
  <c r="H44" i="66"/>
  <c r="H45" i="66"/>
  <c r="H46" i="66"/>
  <c r="H47" i="66"/>
  <c r="H48" i="66"/>
  <c r="H49" i="66"/>
  <c r="H50" i="66"/>
  <c r="H51" i="66"/>
  <c r="H52" i="66"/>
  <c r="H53" i="66"/>
  <c r="H54" i="66"/>
  <c r="H55" i="66"/>
  <c r="H56" i="66"/>
  <c r="H57" i="66"/>
  <c r="H58" i="66"/>
  <c r="H59" i="66"/>
  <c r="H60" i="66"/>
  <c r="H61" i="66"/>
  <c r="H62" i="66"/>
  <c r="H63" i="66"/>
  <c r="H64" i="66"/>
  <c r="H65" i="66"/>
  <c r="H66" i="66"/>
  <c r="H67" i="66"/>
  <c r="H68" i="66"/>
  <c r="H69" i="66"/>
  <c r="H70" i="66"/>
  <c r="H71" i="66"/>
  <c r="H72" i="66"/>
  <c r="H73" i="66"/>
  <c r="H74" i="66"/>
  <c r="H75" i="66"/>
  <c r="H76" i="66"/>
  <c r="H77" i="66"/>
  <c r="H78" i="66"/>
  <c r="H79" i="66"/>
  <c r="H80" i="66"/>
  <c r="H81" i="66"/>
  <c r="H82" i="66"/>
  <c r="H83" i="66"/>
  <c r="H84" i="66"/>
  <c r="H85" i="66"/>
  <c r="H86" i="66"/>
  <c r="H87" i="66"/>
  <c r="H88" i="66"/>
  <c r="H89" i="66"/>
  <c r="H90" i="66"/>
  <c r="H91" i="66"/>
  <c r="H92" i="66"/>
  <c r="H93" i="66"/>
  <c r="H94" i="66"/>
  <c r="H95" i="66"/>
  <c r="H96" i="66"/>
  <c r="H97" i="66"/>
  <c r="H98" i="66"/>
  <c r="H99" i="66"/>
  <c r="H100" i="66"/>
  <c r="H101" i="66"/>
  <c r="H102" i="66"/>
  <c r="H103" i="66"/>
  <c r="AX4" i="66" l="1" a="1"/>
  <c r="AX4" i="66" s="1"/>
  <c r="B9" i="4"/>
  <c r="F3" i="4" l="1"/>
  <c r="D8" i="47"/>
  <c r="E8" i="47"/>
  <c r="F8" i="47"/>
  <c r="G8" i="47"/>
  <c r="H8" i="47"/>
  <c r="I8" i="47"/>
  <c r="J8" i="47"/>
  <c r="K8" i="47"/>
  <c r="L8" i="47"/>
  <c r="M8" i="47"/>
  <c r="N8" i="47"/>
  <c r="O8" i="47"/>
  <c r="P8" i="47"/>
  <c r="Q8" i="47"/>
  <c r="R8" i="47"/>
  <c r="S8" i="47"/>
  <c r="T8" i="47"/>
  <c r="U8" i="47"/>
  <c r="V8" i="47"/>
  <c r="D9" i="47"/>
  <c r="E9" i="47"/>
  <c r="F9" i="47"/>
  <c r="G9" i="47"/>
  <c r="H9" i="47"/>
  <c r="I9" i="47"/>
  <c r="J9" i="47"/>
  <c r="K9" i="47"/>
  <c r="L9" i="47"/>
  <c r="M9" i="47"/>
  <c r="N9" i="47"/>
  <c r="O9" i="47"/>
  <c r="P9" i="47"/>
  <c r="Q9" i="47"/>
  <c r="R9" i="47"/>
  <c r="S9" i="47"/>
  <c r="T9" i="47"/>
  <c r="U9" i="47"/>
  <c r="V9" i="47"/>
  <c r="D10" i="47"/>
  <c r="E10" i="47"/>
  <c r="F10" i="47"/>
  <c r="G10" i="47"/>
  <c r="H10" i="47"/>
  <c r="I10" i="47"/>
  <c r="J10" i="47"/>
  <c r="K10" i="47"/>
  <c r="L10" i="47"/>
  <c r="M10" i="47"/>
  <c r="N10" i="47"/>
  <c r="O10" i="47"/>
  <c r="P10" i="47"/>
  <c r="Q10" i="47"/>
  <c r="R10" i="47"/>
  <c r="S10" i="47"/>
  <c r="T10" i="47"/>
  <c r="U10" i="47"/>
  <c r="V10" i="47"/>
  <c r="D11" i="47"/>
  <c r="E11" i="47"/>
  <c r="F11" i="47"/>
  <c r="G11" i="47"/>
  <c r="H11" i="47"/>
  <c r="I11" i="47"/>
  <c r="J11" i="47"/>
  <c r="K11" i="47"/>
  <c r="L11" i="47"/>
  <c r="M11" i="47"/>
  <c r="N11" i="47"/>
  <c r="O11" i="47"/>
  <c r="P11" i="47"/>
  <c r="Q11" i="47"/>
  <c r="R11" i="47"/>
  <c r="S11" i="47"/>
  <c r="T11" i="47"/>
  <c r="U11" i="47"/>
  <c r="V11" i="47"/>
  <c r="D12" i="47"/>
  <c r="E12" i="47"/>
  <c r="F12" i="47"/>
  <c r="G12" i="47"/>
  <c r="H12" i="47"/>
  <c r="I12" i="47"/>
  <c r="J12" i="47"/>
  <c r="K12" i="47"/>
  <c r="L12" i="47"/>
  <c r="M12" i="47"/>
  <c r="N12" i="47"/>
  <c r="O12" i="47"/>
  <c r="P12" i="47"/>
  <c r="Q12" i="47"/>
  <c r="R12" i="47"/>
  <c r="S12" i="47"/>
  <c r="T12" i="47"/>
  <c r="U12" i="47"/>
  <c r="V12" i="47"/>
  <c r="D13" i="47"/>
  <c r="E13" i="47"/>
  <c r="F13" i="47"/>
  <c r="G13" i="47"/>
  <c r="H13" i="47"/>
  <c r="I13" i="47"/>
  <c r="J13" i="47"/>
  <c r="K13" i="47"/>
  <c r="L13" i="47"/>
  <c r="M13" i="47"/>
  <c r="N13" i="47"/>
  <c r="O13" i="47"/>
  <c r="P13" i="47"/>
  <c r="Q13" i="47"/>
  <c r="R13" i="47"/>
  <c r="S13" i="47"/>
  <c r="T13" i="47"/>
  <c r="U13" i="47"/>
  <c r="V13" i="47"/>
  <c r="D14" i="47"/>
  <c r="E14" i="47"/>
  <c r="F14" i="47"/>
  <c r="G14" i="47"/>
  <c r="H14" i="47"/>
  <c r="I14" i="47"/>
  <c r="J14" i="47"/>
  <c r="K14" i="47"/>
  <c r="L14" i="47"/>
  <c r="M14" i="47"/>
  <c r="N14" i="47"/>
  <c r="O14" i="47"/>
  <c r="P14" i="47"/>
  <c r="Q14" i="47"/>
  <c r="R14" i="47"/>
  <c r="S14" i="47"/>
  <c r="T14" i="47"/>
  <c r="U14" i="47"/>
  <c r="V14" i="47"/>
  <c r="D15" i="47"/>
  <c r="E15" i="47"/>
  <c r="F15" i="47"/>
  <c r="G15" i="47"/>
  <c r="H15" i="47"/>
  <c r="I15" i="47"/>
  <c r="J15" i="47"/>
  <c r="K15" i="47"/>
  <c r="L15" i="47"/>
  <c r="M15" i="47"/>
  <c r="N15" i="47"/>
  <c r="O15" i="47"/>
  <c r="P15" i="47"/>
  <c r="Q15" i="47"/>
  <c r="R15" i="47"/>
  <c r="S15" i="47"/>
  <c r="T15" i="47"/>
  <c r="U15" i="47"/>
  <c r="V15" i="47"/>
  <c r="D16" i="47"/>
  <c r="E16" i="47"/>
  <c r="F16" i="47"/>
  <c r="G16" i="47"/>
  <c r="H16" i="47"/>
  <c r="I16" i="47"/>
  <c r="J16" i="47"/>
  <c r="K16" i="47"/>
  <c r="L16" i="47"/>
  <c r="M16" i="47"/>
  <c r="N16" i="47"/>
  <c r="O16" i="47"/>
  <c r="P16" i="47"/>
  <c r="Q16" i="47"/>
  <c r="R16" i="47"/>
  <c r="S16" i="47"/>
  <c r="T16" i="47"/>
  <c r="U16" i="47"/>
  <c r="V16" i="47"/>
  <c r="D17" i="47"/>
  <c r="E17" i="47"/>
  <c r="F17" i="47"/>
  <c r="G17" i="47"/>
  <c r="H17" i="47"/>
  <c r="I17" i="47"/>
  <c r="J17" i="47"/>
  <c r="K17" i="47"/>
  <c r="L17" i="47"/>
  <c r="M17" i="47"/>
  <c r="N17" i="47"/>
  <c r="O17" i="47"/>
  <c r="P17" i="47"/>
  <c r="Q17" i="47"/>
  <c r="R17" i="47"/>
  <c r="S17" i="47"/>
  <c r="T17" i="47"/>
  <c r="U17" i="47"/>
  <c r="V17" i="47"/>
  <c r="D18" i="47"/>
  <c r="E18" i="47"/>
  <c r="F18" i="47"/>
  <c r="G18" i="47"/>
  <c r="H18" i="47"/>
  <c r="I18" i="47"/>
  <c r="J18" i="47"/>
  <c r="K18" i="47"/>
  <c r="L18" i="47"/>
  <c r="M18" i="47"/>
  <c r="N18" i="47"/>
  <c r="O18" i="47"/>
  <c r="P18" i="47"/>
  <c r="Q18" i="47"/>
  <c r="R18" i="47"/>
  <c r="S18" i="47"/>
  <c r="T18" i="47"/>
  <c r="U18" i="47"/>
  <c r="V18" i="47"/>
  <c r="D19" i="47"/>
  <c r="E19" i="47"/>
  <c r="F19" i="47"/>
  <c r="G19" i="47"/>
  <c r="H19" i="47"/>
  <c r="I19" i="47"/>
  <c r="J19" i="47"/>
  <c r="K19" i="47"/>
  <c r="L19" i="47"/>
  <c r="M19" i="47"/>
  <c r="N19" i="47"/>
  <c r="O19" i="47"/>
  <c r="P19" i="47"/>
  <c r="Q19" i="47"/>
  <c r="R19" i="47"/>
  <c r="S19" i="47"/>
  <c r="T19" i="47"/>
  <c r="U19" i="47"/>
  <c r="V19" i="47"/>
  <c r="D20" i="47"/>
  <c r="E20" i="47"/>
  <c r="F20" i="47"/>
  <c r="G20" i="47"/>
  <c r="H20" i="47"/>
  <c r="I20" i="47"/>
  <c r="J20" i="47"/>
  <c r="K20" i="47"/>
  <c r="L20" i="47"/>
  <c r="M20" i="47"/>
  <c r="N20" i="47"/>
  <c r="O20" i="47"/>
  <c r="P20" i="47"/>
  <c r="Q20" i="47"/>
  <c r="R20" i="47"/>
  <c r="S20" i="47"/>
  <c r="T20" i="47"/>
  <c r="U20" i="47"/>
  <c r="V20" i="47"/>
  <c r="D21" i="47"/>
  <c r="E21" i="47"/>
  <c r="F21" i="47"/>
  <c r="G21" i="47"/>
  <c r="H21" i="47"/>
  <c r="I21" i="47"/>
  <c r="J21" i="47"/>
  <c r="K21" i="47"/>
  <c r="L21" i="47"/>
  <c r="M21" i="47"/>
  <c r="N21" i="47"/>
  <c r="O21" i="47"/>
  <c r="P21" i="47"/>
  <c r="Q21" i="47"/>
  <c r="R21" i="47"/>
  <c r="S21" i="47"/>
  <c r="T21" i="47"/>
  <c r="U21" i="47"/>
  <c r="V21" i="47"/>
  <c r="D22" i="47"/>
  <c r="E22" i="47"/>
  <c r="F22" i="47"/>
  <c r="G22" i="47"/>
  <c r="H22" i="47"/>
  <c r="I22" i="47"/>
  <c r="J22" i="47"/>
  <c r="K22" i="47"/>
  <c r="L22" i="47"/>
  <c r="M22" i="47"/>
  <c r="N22" i="47"/>
  <c r="O22" i="47"/>
  <c r="P22" i="47"/>
  <c r="Q22" i="47"/>
  <c r="R22" i="47"/>
  <c r="S22" i="47"/>
  <c r="T22" i="47"/>
  <c r="U22" i="47"/>
  <c r="V22" i="47"/>
  <c r="D23" i="47"/>
  <c r="E23" i="47"/>
  <c r="F23" i="47"/>
  <c r="G23" i="47"/>
  <c r="H23" i="47"/>
  <c r="I23" i="47"/>
  <c r="J23" i="47"/>
  <c r="K23" i="47"/>
  <c r="L23" i="47"/>
  <c r="M23" i="47"/>
  <c r="N23" i="47"/>
  <c r="O23" i="47"/>
  <c r="P23" i="47"/>
  <c r="Q23" i="47"/>
  <c r="R23" i="47"/>
  <c r="S23" i="47"/>
  <c r="T23" i="47"/>
  <c r="U23" i="47"/>
  <c r="V23" i="47"/>
  <c r="D24" i="47"/>
  <c r="E24" i="47"/>
  <c r="F24" i="47"/>
  <c r="G24" i="47"/>
  <c r="H24" i="47"/>
  <c r="I24" i="47"/>
  <c r="J24" i="47"/>
  <c r="K24" i="47"/>
  <c r="L24" i="47"/>
  <c r="M24" i="47"/>
  <c r="N24" i="47"/>
  <c r="O24" i="47"/>
  <c r="P24" i="47"/>
  <c r="Q24" i="47"/>
  <c r="R24" i="47"/>
  <c r="S24" i="47"/>
  <c r="T24" i="47"/>
  <c r="U24" i="47"/>
  <c r="V24" i="47"/>
  <c r="D25" i="47"/>
  <c r="E25" i="47"/>
  <c r="F25" i="47"/>
  <c r="G25" i="47"/>
  <c r="H25" i="47"/>
  <c r="I25" i="47"/>
  <c r="J25" i="47"/>
  <c r="K25" i="47"/>
  <c r="L25" i="47"/>
  <c r="M25" i="47"/>
  <c r="N25" i="47"/>
  <c r="O25" i="47"/>
  <c r="P25" i="47"/>
  <c r="Q25" i="47"/>
  <c r="R25" i="47"/>
  <c r="S25" i="47"/>
  <c r="T25" i="47"/>
  <c r="U25" i="47"/>
  <c r="V25" i="47"/>
  <c r="D26" i="47"/>
  <c r="E26" i="47"/>
  <c r="F26" i="47"/>
  <c r="G26" i="47"/>
  <c r="H26" i="47"/>
  <c r="I26" i="47"/>
  <c r="J26" i="47"/>
  <c r="K26" i="47"/>
  <c r="L26" i="47"/>
  <c r="M26" i="47"/>
  <c r="N26" i="47"/>
  <c r="O26" i="47"/>
  <c r="P26" i="47"/>
  <c r="Q26" i="47"/>
  <c r="R26" i="47"/>
  <c r="S26" i="47"/>
  <c r="T26" i="47"/>
  <c r="U26" i="47"/>
  <c r="V26" i="47"/>
  <c r="D27" i="47"/>
  <c r="E27" i="47"/>
  <c r="F27" i="47"/>
  <c r="G27" i="47"/>
  <c r="H27" i="47"/>
  <c r="I27" i="47"/>
  <c r="J27" i="47"/>
  <c r="K27" i="47"/>
  <c r="L27" i="47"/>
  <c r="M27" i="47"/>
  <c r="N27" i="47"/>
  <c r="O27" i="47"/>
  <c r="P27" i="47"/>
  <c r="Q27" i="47"/>
  <c r="R27" i="47"/>
  <c r="S27" i="47"/>
  <c r="T27" i="47"/>
  <c r="U27" i="47"/>
  <c r="V27" i="47"/>
  <c r="D28" i="47"/>
  <c r="E28" i="47"/>
  <c r="F28" i="47"/>
  <c r="G28" i="47"/>
  <c r="H28" i="47"/>
  <c r="I28" i="47"/>
  <c r="J28" i="47"/>
  <c r="K28" i="47"/>
  <c r="L28" i="47"/>
  <c r="M28" i="47"/>
  <c r="N28" i="47"/>
  <c r="O28" i="47"/>
  <c r="P28" i="47"/>
  <c r="Q28" i="47"/>
  <c r="R28" i="47"/>
  <c r="S28" i="47"/>
  <c r="T28" i="47"/>
  <c r="U28" i="47"/>
  <c r="V28" i="47"/>
  <c r="D29" i="47"/>
  <c r="E29" i="47"/>
  <c r="F29" i="47"/>
  <c r="G29" i="47"/>
  <c r="H29" i="47"/>
  <c r="I29" i="47"/>
  <c r="J29" i="47"/>
  <c r="K29" i="47"/>
  <c r="L29" i="47"/>
  <c r="M29" i="47"/>
  <c r="N29" i="47"/>
  <c r="O29" i="47"/>
  <c r="P29" i="47"/>
  <c r="Q29" i="47"/>
  <c r="R29" i="47"/>
  <c r="S29" i="47"/>
  <c r="T29" i="47"/>
  <c r="U29" i="47"/>
  <c r="V29" i="47"/>
  <c r="D30" i="47"/>
  <c r="E30" i="47"/>
  <c r="F30" i="47"/>
  <c r="G30" i="47"/>
  <c r="H30" i="47"/>
  <c r="I30" i="47"/>
  <c r="J30" i="47"/>
  <c r="K30" i="47"/>
  <c r="L30" i="47"/>
  <c r="M30" i="47"/>
  <c r="N30" i="47"/>
  <c r="O30" i="47"/>
  <c r="P30" i="47"/>
  <c r="Q30" i="47"/>
  <c r="R30" i="47"/>
  <c r="S30" i="47"/>
  <c r="T30" i="47"/>
  <c r="U30" i="47"/>
  <c r="V30" i="47"/>
  <c r="D31" i="47"/>
  <c r="E31" i="47"/>
  <c r="F31" i="47"/>
  <c r="G31" i="47"/>
  <c r="H31" i="47"/>
  <c r="I31" i="47"/>
  <c r="J31" i="47"/>
  <c r="K31" i="47"/>
  <c r="L31" i="47"/>
  <c r="M31" i="47"/>
  <c r="N31" i="47"/>
  <c r="O31" i="47"/>
  <c r="P31" i="47"/>
  <c r="Q31" i="47"/>
  <c r="R31" i="47"/>
  <c r="S31" i="47"/>
  <c r="T31" i="47"/>
  <c r="U31" i="47"/>
  <c r="V31" i="47"/>
  <c r="D32" i="47"/>
  <c r="E32" i="47"/>
  <c r="F32" i="47"/>
  <c r="G32" i="47"/>
  <c r="H32" i="47"/>
  <c r="I32" i="47"/>
  <c r="J32" i="47"/>
  <c r="K32" i="47"/>
  <c r="L32" i="47"/>
  <c r="M32" i="47"/>
  <c r="N32" i="47"/>
  <c r="O32" i="47"/>
  <c r="P32" i="47"/>
  <c r="Q32" i="47"/>
  <c r="R32" i="47"/>
  <c r="S32" i="47"/>
  <c r="T32" i="47"/>
  <c r="U32" i="47"/>
  <c r="V32" i="47"/>
  <c r="D33" i="47"/>
  <c r="E33" i="47"/>
  <c r="F33" i="47"/>
  <c r="G33" i="47"/>
  <c r="H33" i="47"/>
  <c r="I33" i="47"/>
  <c r="J33" i="47"/>
  <c r="K33" i="47"/>
  <c r="L33" i="47"/>
  <c r="M33" i="47"/>
  <c r="N33" i="47"/>
  <c r="O33" i="47"/>
  <c r="P33" i="47"/>
  <c r="Q33" i="47"/>
  <c r="R33" i="47"/>
  <c r="S33" i="47"/>
  <c r="T33" i="47"/>
  <c r="U33" i="47"/>
  <c r="V33" i="47"/>
  <c r="D34" i="47"/>
  <c r="E34" i="47"/>
  <c r="F34" i="47"/>
  <c r="G34" i="47"/>
  <c r="H34" i="47"/>
  <c r="I34" i="47"/>
  <c r="J34" i="47"/>
  <c r="K34" i="47"/>
  <c r="L34" i="47"/>
  <c r="M34" i="47"/>
  <c r="N34" i="47"/>
  <c r="O34" i="47"/>
  <c r="P34" i="47"/>
  <c r="Q34" i="47"/>
  <c r="R34" i="47"/>
  <c r="S34" i="47"/>
  <c r="T34" i="47"/>
  <c r="U34" i="47"/>
  <c r="V34" i="47"/>
  <c r="D35" i="47"/>
  <c r="E35" i="47"/>
  <c r="F35" i="47"/>
  <c r="G35" i="47"/>
  <c r="H35" i="47"/>
  <c r="I35" i="47"/>
  <c r="J35" i="47"/>
  <c r="K35" i="47"/>
  <c r="L35" i="47"/>
  <c r="M35" i="47"/>
  <c r="N35" i="47"/>
  <c r="O35" i="47"/>
  <c r="P35" i="47"/>
  <c r="Q35" i="47"/>
  <c r="R35" i="47"/>
  <c r="S35" i="47"/>
  <c r="T35" i="47"/>
  <c r="U35" i="47"/>
  <c r="V35" i="47"/>
  <c r="D36" i="47"/>
  <c r="E36" i="47"/>
  <c r="F36" i="47"/>
  <c r="G36" i="47"/>
  <c r="H36" i="47"/>
  <c r="I36" i="47"/>
  <c r="J36" i="47"/>
  <c r="K36" i="47"/>
  <c r="L36" i="47"/>
  <c r="M36" i="47"/>
  <c r="N36" i="47"/>
  <c r="O36" i="47"/>
  <c r="P36" i="47"/>
  <c r="Q36" i="47"/>
  <c r="R36" i="47"/>
  <c r="S36" i="47"/>
  <c r="T36" i="47"/>
  <c r="U36" i="47"/>
  <c r="V36" i="47"/>
  <c r="D37" i="47"/>
  <c r="E37" i="47"/>
  <c r="F37" i="47"/>
  <c r="G37" i="47"/>
  <c r="H37" i="47"/>
  <c r="I37" i="47"/>
  <c r="J37" i="47"/>
  <c r="K37" i="47"/>
  <c r="L37" i="47"/>
  <c r="M37" i="47"/>
  <c r="N37" i="47"/>
  <c r="O37" i="47"/>
  <c r="P37" i="47"/>
  <c r="Q37" i="47"/>
  <c r="R37" i="47"/>
  <c r="S37" i="47"/>
  <c r="T37" i="47"/>
  <c r="U37" i="47"/>
  <c r="V37" i="47"/>
  <c r="D38" i="47"/>
  <c r="E38" i="47"/>
  <c r="F38" i="47"/>
  <c r="G38" i="47"/>
  <c r="H38" i="47"/>
  <c r="I38" i="47"/>
  <c r="J38" i="47"/>
  <c r="K38" i="47"/>
  <c r="L38" i="47"/>
  <c r="M38" i="47"/>
  <c r="N38" i="47"/>
  <c r="O38" i="47"/>
  <c r="P38" i="47"/>
  <c r="Q38" i="47"/>
  <c r="R38" i="47"/>
  <c r="S38" i="47"/>
  <c r="T38" i="47"/>
  <c r="U38" i="47"/>
  <c r="V38" i="47"/>
  <c r="D39" i="47"/>
  <c r="E39" i="47"/>
  <c r="F39" i="47"/>
  <c r="G39" i="47"/>
  <c r="H39" i="47"/>
  <c r="I39" i="47"/>
  <c r="J39" i="47"/>
  <c r="K39" i="47"/>
  <c r="L39" i="47"/>
  <c r="M39" i="47"/>
  <c r="N39" i="47"/>
  <c r="O39" i="47"/>
  <c r="P39" i="47"/>
  <c r="Q39" i="47"/>
  <c r="R39" i="47"/>
  <c r="S39" i="47"/>
  <c r="T39" i="47"/>
  <c r="U39" i="47"/>
  <c r="V39" i="47"/>
  <c r="D40" i="47"/>
  <c r="E40" i="47"/>
  <c r="F40" i="47"/>
  <c r="G40" i="47"/>
  <c r="H40" i="47"/>
  <c r="I40" i="47"/>
  <c r="J40" i="47"/>
  <c r="K40" i="47"/>
  <c r="L40" i="47"/>
  <c r="M40" i="47"/>
  <c r="N40" i="47"/>
  <c r="O40" i="47"/>
  <c r="P40" i="47"/>
  <c r="Q40" i="47"/>
  <c r="R40" i="47"/>
  <c r="S40" i="47"/>
  <c r="T40" i="47"/>
  <c r="U40" i="47"/>
  <c r="V40" i="47"/>
  <c r="D41" i="47"/>
  <c r="E41" i="47"/>
  <c r="F41" i="47"/>
  <c r="G41" i="47"/>
  <c r="H41" i="47"/>
  <c r="I41" i="47"/>
  <c r="J41" i="47"/>
  <c r="K41" i="47"/>
  <c r="L41" i="47"/>
  <c r="M41" i="47"/>
  <c r="N41" i="47"/>
  <c r="O41" i="47"/>
  <c r="P41" i="47"/>
  <c r="Q41" i="47"/>
  <c r="R41" i="47"/>
  <c r="S41" i="47"/>
  <c r="T41" i="47"/>
  <c r="U41" i="47"/>
  <c r="V41" i="47"/>
  <c r="D42" i="47"/>
  <c r="E42" i="47"/>
  <c r="F42" i="47"/>
  <c r="G42" i="47"/>
  <c r="H42" i="47"/>
  <c r="I42" i="47"/>
  <c r="J42" i="47"/>
  <c r="K42" i="47"/>
  <c r="L42" i="47"/>
  <c r="M42" i="47"/>
  <c r="N42" i="47"/>
  <c r="O42" i="47"/>
  <c r="P42" i="47"/>
  <c r="Q42" i="47"/>
  <c r="R42" i="47"/>
  <c r="S42" i="47"/>
  <c r="T42" i="47"/>
  <c r="U42" i="47"/>
  <c r="V42" i="47"/>
  <c r="D43" i="47"/>
  <c r="E43" i="47"/>
  <c r="F43" i="47"/>
  <c r="G43" i="47"/>
  <c r="H43" i="47"/>
  <c r="I43" i="47"/>
  <c r="J43" i="47"/>
  <c r="K43" i="47"/>
  <c r="L43" i="47"/>
  <c r="M43" i="47"/>
  <c r="N43" i="47"/>
  <c r="O43" i="47"/>
  <c r="P43" i="47"/>
  <c r="Q43" i="47"/>
  <c r="R43" i="47"/>
  <c r="S43" i="47"/>
  <c r="T43" i="47"/>
  <c r="U43" i="47"/>
  <c r="V43" i="47"/>
  <c r="D44" i="47"/>
  <c r="E44" i="47"/>
  <c r="F44" i="47"/>
  <c r="G44" i="47"/>
  <c r="H44" i="47"/>
  <c r="I44" i="47"/>
  <c r="J44" i="47"/>
  <c r="K44" i="47"/>
  <c r="L44" i="47"/>
  <c r="M44" i="47"/>
  <c r="N44" i="47"/>
  <c r="O44" i="47"/>
  <c r="P44" i="47"/>
  <c r="Q44" i="47"/>
  <c r="R44" i="47"/>
  <c r="S44" i="47"/>
  <c r="T44" i="47"/>
  <c r="U44" i="47"/>
  <c r="V44" i="47"/>
  <c r="D45" i="47"/>
  <c r="E45" i="47"/>
  <c r="F45" i="47"/>
  <c r="G45" i="47"/>
  <c r="H45" i="47"/>
  <c r="I45" i="47"/>
  <c r="J45" i="47"/>
  <c r="K45" i="47"/>
  <c r="L45" i="47"/>
  <c r="M45" i="47"/>
  <c r="N45" i="47"/>
  <c r="O45" i="47"/>
  <c r="P45" i="47"/>
  <c r="Q45" i="47"/>
  <c r="R45" i="47"/>
  <c r="S45" i="47"/>
  <c r="T45" i="47"/>
  <c r="U45" i="47"/>
  <c r="V45" i="47"/>
  <c r="D46" i="47"/>
  <c r="E46" i="47"/>
  <c r="F46" i="47"/>
  <c r="G46" i="47"/>
  <c r="H46" i="47"/>
  <c r="I46" i="47"/>
  <c r="J46" i="47"/>
  <c r="K46" i="47"/>
  <c r="L46" i="47"/>
  <c r="M46" i="47"/>
  <c r="N46" i="47"/>
  <c r="O46" i="47"/>
  <c r="P46" i="47"/>
  <c r="Q46" i="47"/>
  <c r="R46" i="47"/>
  <c r="S46" i="47"/>
  <c r="T46" i="47"/>
  <c r="U46" i="47"/>
  <c r="V46" i="47"/>
  <c r="D47" i="47"/>
  <c r="E47" i="47"/>
  <c r="F47" i="47"/>
  <c r="G47" i="47"/>
  <c r="H47" i="47"/>
  <c r="I47" i="47"/>
  <c r="J47" i="47"/>
  <c r="K47" i="47"/>
  <c r="L47" i="47"/>
  <c r="M47" i="47"/>
  <c r="N47" i="47"/>
  <c r="O47" i="47"/>
  <c r="P47" i="47"/>
  <c r="Q47" i="47"/>
  <c r="R47" i="47"/>
  <c r="S47" i="47"/>
  <c r="T47" i="47"/>
  <c r="U47" i="47"/>
  <c r="V47" i="47"/>
  <c r="D48" i="47"/>
  <c r="E48" i="47"/>
  <c r="F48" i="47"/>
  <c r="G48" i="47"/>
  <c r="H48" i="47"/>
  <c r="I48" i="47"/>
  <c r="J48" i="47"/>
  <c r="K48" i="47"/>
  <c r="L48" i="47"/>
  <c r="M48" i="47"/>
  <c r="N48" i="47"/>
  <c r="O48" i="47"/>
  <c r="P48" i="47"/>
  <c r="Q48" i="47"/>
  <c r="R48" i="47"/>
  <c r="S48" i="47"/>
  <c r="T48" i="47"/>
  <c r="U48" i="47"/>
  <c r="V48" i="47"/>
  <c r="D49" i="47"/>
  <c r="E49" i="47"/>
  <c r="F49" i="47"/>
  <c r="G49" i="47"/>
  <c r="H49" i="47"/>
  <c r="I49" i="47"/>
  <c r="J49" i="47"/>
  <c r="K49" i="47"/>
  <c r="L49" i="47"/>
  <c r="M49" i="47"/>
  <c r="N49" i="47"/>
  <c r="O49" i="47"/>
  <c r="P49" i="47"/>
  <c r="Q49" i="47"/>
  <c r="R49" i="47"/>
  <c r="S49" i="47"/>
  <c r="T49" i="47"/>
  <c r="U49" i="47"/>
  <c r="V49" i="47"/>
  <c r="D50" i="47"/>
  <c r="E50" i="47"/>
  <c r="F50" i="47"/>
  <c r="G50" i="47"/>
  <c r="H50" i="47"/>
  <c r="I50" i="47"/>
  <c r="J50" i="47"/>
  <c r="K50" i="47"/>
  <c r="L50" i="47"/>
  <c r="M50" i="47"/>
  <c r="N50" i="47"/>
  <c r="O50" i="47"/>
  <c r="P50" i="47"/>
  <c r="Q50" i="47"/>
  <c r="R50" i="47"/>
  <c r="S50" i="47"/>
  <c r="T50" i="47"/>
  <c r="U50" i="47"/>
  <c r="V50" i="47"/>
  <c r="D51" i="47"/>
  <c r="E51" i="47"/>
  <c r="F51" i="47"/>
  <c r="G51" i="47"/>
  <c r="H51" i="47"/>
  <c r="I51" i="47"/>
  <c r="J51" i="47"/>
  <c r="K51" i="47"/>
  <c r="L51" i="47"/>
  <c r="M51" i="47"/>
  <c r="N51" i="47"/>
  <c r="O51" i="47"/>
  <c r="P51" i="47"/>
  <c r="Q51" i="47"/>
  <c r="R51" i="47"/>
  <c r="S51" i="47"/>
  <c r="T51" i="47"/>
  <c r="U51" i="47"/>
  <c r="V51" i="47"/>
  <c r="D52" i="47"/>
  <c r="E52" i="47"/>
  <c r="F52" i="47"/>
  <c r="G52" i="47"/>
  <c r="H52" i="47"/>
  <c r="I52" i="47"/>
  <c r="J52" i="47"/>
  <c r="K52" i="47"/>
  <c r="L52" i="47"/>
  <c r="M52" i="47"/>
  <c r="N52" i="47"/>
  <c r="O52" i="47"/>
  <c r="P52" i="47"/>
  <c r="Q52" i="47"/>
  <c r="R52" i="47"/>
  <c r="S52" i="47"/>
  <c r="T52" i="47"/>
  <c r="U52" i="47"/>
  <c r="V52" i="47"/>
  <c r="D53" i="47"/>
  <c r="E53" i="47"/>
  <c r="F53" i="47"/>
  <c r="G53" i="47"/>
  <c r="H53" i="47"/>
  <c r="I53" i="47"/>
  <c r="J53" i="47"/>
  <c r="K53" i="47"/>
  <c r="L53" i="47"/>
  <c r="M53" i="47"/>
  <c r="N53" i="47"/>
  <c r="O53" i="47"/>
  <c r="P53" i="47"/>
  <c r="Q53" i="47"/>
  <c r="R53" i="47"/>
  <c r="S53" i="47"/>
  <c r="T53" i="47"/>
  <c r="U53" i="47"/>
  <c r="V53" i="47"/>
  <c r="D54" i="47"/>
  <c r="E54" i="47"/>
  <c r="F54" i="47"/>
  <c r="G54" i="47"/>
  <c r="H54" i="47"/>
  <c r="I54" i="47"/>
  <c r="J54" i="47"/>
  <c r="K54" i="47"/>
  <c r="L54" i="47"/>
  <c r="M54" i="47"/>
  <c r="N54" i="47"/>
  <c r="O54" i="47"/>
  <c r="P54" i="47"/>
  <c r="Q54" i="47"/>
  <c r="R54" i="47"/>
  <c r="S54" i="47"/>
  <c r="T54" i="47"/>
  <c r="U54" i="47"/>
  <c r="V54" i="47"/>
  <c r="D55" i="47"/>
  <c r="E55" i="47"/>
  <c r="F55" i="47"/>
  <c r="G55" i="47"/>
  <c r="H55" i="47"/>
  <c r="I55" i="47"/>
  <c r="J55" i="47"/>
  <c r="K55" i="47"/>
  <c r="L55" i="47"/>
  <c r="M55" i="47"/>
  <c r="N55" i="47"/>
  <c r="O55" i="47"/>
  <c r="P55" i="47"/>
  <c r="Q55" i="47"/>
  <c r="R55" i="47"/>
  <c r="S55" i="47"/>
  <c r="T55" i="47"/>
  <c r="U55" i="47"/>
  <c r="V55" i="47"/>
  <c r="D56" i="47"/>
  <c r="E56" i="47"/>
  <c r="F56" i="47"/>
  <c r="G56" i="47"/>
  <c r="H56" i="47"/>
  <c r="I56" i="47"/>
  <c r="J56" i="47"/>
  <c r="K56" i="47"/>
  <c r="L56" i="47"/>
  <c r="M56" i="47"/>
  <c r="N56" i="47"/>
  <c r="O56" i="47"/>
  <c r="P56" i="47"/>
  <c r="Q56" i="47"/>
  <c r="R56" i="47"/>
  <c r="S56" i="47"/>
  <c r="T56" i="47"/>
  <c r="U56" i="47"/>
  <c r="V56" i="47"/>
  <c r="D57" i="47"/>
  <c r="E57" i="47"/>
  <c r="F57" i="47"/>
  <c r="G57" i="47"/>
  <c r="H57" i="47"/>
  <c r="I57" i="47"/>
  <c r="J57" i="47"/>
  <c r="K57" i="47"/>
  <c r="L57" i="47"/>
  <c r="M57" i="47"/>
  <c r="N57" i="47"/>
  <c r="O57" i="47"/>
  <c r="P57" i="47"/>
  <c r="Q57" i="47"/>
  <c r="R57" i="47"/>
  <c r="S57" i="47"/>
  <c r="T57" i="47"/>
  <c r="U57" i="47"/>
  <c r="V57" i="47"/>
  <c r="D58" i="47"/>
  <c r="E58" i="47"/>
  <c r="F58" i="47"/>
  <c r="G58" i="47"/>
  <c r="H58" i="47"/>
  <c r="I58" i="47"/>
  <c r="J58" i="47"/>
  <c r="K58" i="47"/>
  <c r="L58" i="47"/>
  <c r="M58" i="47"/>
  <c r="N58" i="47"/>
  <c r="O58" i="47"/>
  <c r="P58" i="47"/>
  <c r="Q58" i="47"/>
  <c r="R58" i="47"/>
  <c r="S58" i="47"/>
  <c r="T58" i="47"/>
  <c r="U58" i="47"/>
  <c r="V58" i="47"/>
  <c r="D59" i="47"/>
  <c r="E59" i="47"/>
  <c r="F59" i="47"/>
  <c r="G59" i="47"/>
  <c r="H59" i="47"/>
  <c r="I59" i="47"/>
  <c r="J59" i="47"/>
  <c r="K59" i="47"/>
  <c r="L59" i="47"/>
  <c r="M59" i="47"/>
  <c r="N59" i="47"/>
  <c r="O59" i="47"/>
  <c r="P59" i="47"/>
  <c r="Q59" i="47"/>
  <c r="R59" i="47"/>
  <c r="S59" i="47"/>
  <c r="T59" i="47"/>
  <c r="U59" i="47"/>
  <c r="V59" i="47"/>
  <c r="D60" i="47"/>
  <c r="E60" i="47"/>
  <c r="F60" i="47"/>
  <c r="G60" i="47"/>
  <c r="H60" i="47"/>
  <c r="I60" i="47"/>
  <c r="J60" i="47"/>
  <c r="K60" i="47"/>
  <c r="L60" i="47"/>
  <c r="M60" i="47"/>
  <c r="N60" i="47"/>
  <c r="O60" i="47"/>
  <c r="P60" i="47"/>
  <c r="Q60" i="47"/>
  <c r="R60" i="47"/>
  <c r="S60" i="47"/>
  <c r="T60" i="47"/>
  <c r="U60" i="47"/>
  <c r="V60" i="47"/>
  <c r="D61" i="47"/>
  <c r="E61" i="47"/>
  <c r="F61" i="47"/>
  <c r="G61" i="47"/>
  <c r="H61" i="47"/>
  <c r="I61" i="47"/>
  <c r="J61" i="47"/>
  <c r="K61" i="47"/>
  <c r="L61" i="47"/>
  <c r="M61" i="47"/>
  <c r="N61" i="47"/>
  <c r="O61" i="47"/>
  <c r="P61" i="47"/>
  <c r="Q61" i="47"/>
  <c r="R61" i="47"/>
  <c r="S61" i="47"/>
  <c r="T61" i="47"/>
  <c r="U61" i="47"/>
  <c r="V61" i="47"/>
  <c r="D62" i="47"/>
  <c r="E62" i="47"/>
  <c r="F62" i="47"/>
  <c r="G62" i="47"/>
  <c r="H62" i="47"/>
  <c r="I62" i="47"/>
  <c r="J62" i="47"/>
  <c r="K62" i="47"/>
  <c r="L62" i="47"/>
  <c r="M62" i="47"/>
  <c r="N62" i="47"/>
  <c r="O62" i="47"/>
  <c r="P62" i="47"/>
  <c r="Q62" i="47"/>
  <c r="R62" i="47"/>
  <c r="S62" i="47"/>
  <c r="T62" i="47"/>
  <c r="U62" i="47"/>
  <c r="V62" i="47"/>
  <c r="D63" i="47"/>
  <c r="E63" i="47"/>
  <c r="F63" i="47"/>
  <c r="G63" i="47"/>
  <c r="H63" i="47"/>
  <c r="I63" i="47"/>
  <c r="J63" i="47"/>
  <c r="K63" i="47"/>
  <c r="L63" i="47"/>
  <c r="M63" i="47"/>
  <c r="N63" i="47"/>
  <c r="O63" i="47"/>
  <c r="P63" i="47"/>
  <c r="Q63" i="47"/>
  <c r="R63" i="47"/>
  <c r="S63" i="47"/>
  <c r="T63" i="47"/>
  <c r="U63" i="47"/>
  <c r="V63" i="47"/>
  <c r="D64" i="47"/>
  <c r="E64" i="47"/>
  <c r="F64" i="47"/>
  <c r="G64" i="47"/>
  <c r="H64" i="47"/>
  <c r="I64" i="47"/>
  <c r="J64" i="47"/>
  <c r="K64" i="47"/>
  <c r="L64" i="47"/>
  <c r="M64" i="47"/>
  <c r="N64" i="47"/>
  <c r="O64" i="47"/>
  <c r="P64" i="47"/>
  <c r="Q64" i="47"/>
  <c r="R64" i="47"/>
  <c r="S64" i="47"/>
  <c r="T64" i="47"/>
  <c r="U64" i="47"/>
  <c r="V64" i="47"/>
  <c r="D65" i="47"/>
  <c r="E65" i="47"/>
  <c r="F65" i="47"/>
  <c r="G65" i="47"/>
  <c r="H65" i="47"/>
  <c r="I65" i="47"/>
  <c r="J65" i="47"/>
  <c r="K65" i="47"/>
  <c r="L65" i="47"/>
  <c r="M65" i="47"/>
  <c r="N65" i="47"/>
  <c r="O65" i="47"/>
  <c r="P65" i="47"/>
  <c r="Q65" i="47"/>
  <c r="R65" i="47"/>
  <c r="S65" i="47"/>
  <c r="T65" i="47"/>
  <c r="U65" i="47"/>
  <c r="V65" i="47"/>
  <c r="D66" i="47"/>
  <c r="E66" i="47"/>
  <c r="F66" i="47"/>
  <c r="G66" i="47"/>
  <c r="H66" i="47"/>
  <c r="I66" i="47"/>
  <c r="J66" i="47"/>
  <c r="K66" i="47"/>
  <c r="L66" i="47"/>
  <c r="M66" i="47"/>
  <c r="N66" i="47"/>
  <c r="O66" i="47"/>
  <c r="P66" i="47"/>
  <c r="Q66" i="47"/>
  <c r="R66" i="47"/>
  <c r="S66" i="47"/>
  <c r="T66" i="47"/>
  <c r="U66" i="47"/>
  <c r="V66" i="47"/>
  <c r="D67" i="47"/>
  <c r="E67" i="47"/>
  <c r="F67" i="47"/>
  <c r="G67" i="47"/>
  <c r="H67" i="47"/>
  <c r="I67" i="47"/>
  <c r="J67" i="47"/>
  <c r="K67" i="47"/>
  <c r="L67" i="47"/>
  <c r="M67" i="47"/>
  <c r="N67" i="47"/>
  <c r="O67" i="47"/>
  <c r="P67" i="47"/>
  <c r="Q67" i="47"/>
  <c r="R67" i="47"/>
  <c r="S67" i="47"/>
  <c r="T67" i="47"/>
  <c r="U67" i="47"/>
  <c r="V67" i="47"/>
  <c r="D68" i="47"/>
  <c r="E68" i="47"/>
  <c r="F68" i="47"/>
  <c r="G68" i="47"/>
  <c r="H68" i="47"/>
  <c r="I68" i="47"/>
  <c r="J68" i="47"/>
  <c r="K68" i="47"/>
  <c r="L68" i="47"/>
  <c r="M68" i="47"/>
  <c r="N68" i="47"/>
  <c r="O68" i="47"/>
  <c r="P68" i="47"/>
  <c r="Q68" i="47"/>
  <c r="R68" i="47"/>
  <c r="S68" i="47"/>
  <c r="T68" i="47"/>
  <c r="U68" i="47"/>
  <c r="V68" i="47"/>
  <c r="D69" i="47"/>
  <c r="E69" i="47"/>
  <c r="F69" i="47"/>
  <c r="G69" i="47"/>
  <c r="H69" i="47"/>
  <c r="I69" i="47"/>
  <c r="J69" i="47"/>
  <c r="K69" i="47"/>
  <c r="L69" i="47"/>
  <c r="M69" i="47"/>
  <c r="N69" i="47"/>
  <c r="O69" i="47"/>
  <c r="P69" i="47"/>
  <c r="Q69" i="47"/>
  <c r="R69" i="47"/>
  <c r="S69" i="47"/>
  <c r="T69" i="47"/>
  <c r="U69" i="47"/>
  <c r="V69" i="47"/>
  <c r="D70" i="47"/>
  <c r="E70" i="47"/>
  <c r="F70" i="47"/>
  <c r="G70" i="47"/>
  <c r="H70" i="47"/>
  <c r="I70" i="47"/>
  <c r="J70" i="47"/>
  <c r="K70" i="47"/>
  <c r="L70" i="47"/>
  <c r="M70" i="47"/>
  <c r="N70" i="47"/>
  <c r="O70" i="47"/>
  <c r="P70" i="47"/>
  <c r="Q70" i="47"/>
  <c r="R70" i="47"/>
  <c r="S70" i="47"/>
  <c r="T70" i="47"/>
  <c r="U70" i="47"/>
  <c r="V70" i="47"/>
  <c r="D71" i="47"/>
  <c r="E71" i="47"/>
  <c r="F71" i="47"/>
  <c r="G71" i="47"/>
  <c r="H71" i="47"/>
  <c r="I71" i="47"/>
  <c r="J71" i="47"/>
  <c r="K71" i="47"/>
  <c r="L71" i="47"/>
  <c r="M71" i="47"/>
  <c r="N71" i="47"/>
  <c r="O71" i="47"/>
  <c r="P71" i="47"/>
  <c r="Q71" i="47"/>
  <c r="R71" i="47"/>
  <c r="S71" i="47"/>
  <c r="T71" i="47"/>
  <c r="U71" i="47"/>
  <c r="V71" i="47"/>
  <c r="D72" i="47"/>
  <c r="E72" i="47"/>
  <c r="F72" i="47"/>
  <c r="G72" i="47"/>
  <c r="H72" i="47"/>
  <c r="I72" i="47"/>
  <c r="J72" i="47"/>
  <c r="K72" i="47"/>
  <c r="L72" i="47"/>
  <c r="M72" i="47"/>
  <c r="N72" i="47"/>
  <c r="O72" i="47"/>
  <c r="P72" i="47"/>
  <c r="Q72" i="47"/>
  <c r="R72" i="47"/>
  <c r="S72" i="47"/>
  <c r="T72" i="47"/>
  <c r="U72" i="47"/>
  <c r="V72" i="47"/>
  <c r="D73" i="47"/>
  <c r="E73" i="47"/>
  <c r="F73" i="47"/>
  <c r="G73" i="47"/>
  <c r="H73" i="47"/>
  <c r="I73" i="47"/>
  <c r="J73" i="47"/>
  <c r="K73" i="47"/>
  <c r="L73" i="47"/>
  <c r="M73" i="47"/>
  <c r="N73" i="47"/>
  <c r="O73" i="47"/>
  <c r="P73" i="47"/>
  <c r="Q73" i="47"/>
  <c r="R73" i="47"/>
  <c r="S73" i="47"/>
  <c r="T73" i="47"/>
  <c r="U73" i="47"/>
  <c r="V73" i="47"/>
  <c r="D74" i="47"/>
  <c r="E74" i="47"/>
  <c r="F74" i="47"/>
  <c r="G74" i="47"/>
  <c r="H74" i="47"/>
  <c r="I74" i="47"/>
  <c r="J74" i="47"/>
  <c r="K74" i="47"/>
  <c r="L74" i="47"/>
  <c r="M74" i="47"/>
  <c r="N74" i="47"/>
  <c r="O74" i="47"/>
  <c r="P74" i="47"/>
  <c r="Q74" i="47"/>
  <c r="R74" i="47"/>
  <c r="S74" i="47"/>
  <c r="T74" i="47"/>
  <c r="U74" i="47"/>
  <c r="V74" i="47"/>
  <c r="D75" i="47"/>
  <c r="E75" i="47"/>
  <c r="F75" i="47"/>
  <c r="G75" i="47"/>
  <c r="H75" i="47"/>
  <c r="I75" i="47"/>
  <c r="J75" i="47"/>
  <c r="K75" i="47"/>
  <c r="L75" i="47"/>
  <c r="M75" i="47"/>
  <c r="N75" i="47"/>
  <c r="O75" i="47"/>
  <c r="P75" i="47"/>
  <c r="Q75" i="47"/>
  <c r="R75" i="47"/>
  <c r="S75" i="47"/>
  <c r="T75" i="47"/>
  <c r="U75" i="47"/>
  <c r="V75" i="47"/>
  <c r="D76" i="47"/>
  <c r="E76" i="47"/>
  <c r="F76" i="47"/>
  <c r="G76" i="47"/>
  <c r="H76" i="47"/>
  <c r="I76" i="47"/>
  <c r="J76" i="47"/>
  <c r="K76" i="47"/>
  <c r="L76" i="47"/>
  <c r="M76" i="47"/>
  <c r="N76" i="47"/>
  <c r="O76" i="47"/>
  <c r="P76" i="47"/>
  <c r="Q76" i="47"/>
  <c r="R76" i="47"/>
  <c r="S76" i="47"/>
  <c r="T76" i="47"/>
  <c r="U76" i="47"/>
  <c r="V76" i="47"/>
  <c r="D77" i="47"/>
  <c r="E77" i="47"/>
  <c r="F77" i="47"/>
  <c r="G77" i="47"/>
  <c r="H77" i="47"/>
  <c r="I77" i="47"/>
  <c r="J77" i="47"/>
  <c r="K77" i="47"/>
  <c r="L77" i="47"/>
  <c r="M77" i="47"/>
  <c r="N77" i="47"/>
  <c r="O77" i="47"/>
  <c r="P77" i="47"/>
  <c r="Q77" i="47"/>
  <c r="R77" i="47"/>
  <c r="S77" i="47"/>
  <c r="T77" i="47"/>
  <c r="U77" i="47"/>
  <c r="V77" i="47"/>
  <c r="D78" i="47"/>
  <c r="E78" i="47"/>
  <c r="F78" i="47"/>
  <c r="G78" i="47"/>
  <c r="H78" i="47"/>
  <c r="I78" i="47"/>
  <c r="J78" i="47"/>
  <c r="K78" i="47"/>
  <c r="L78" i="47"/>
  <c r="M78" i="47"/>
  <c r="N78" i="47"/>
  <c r="O78" i="47"/>
  <c r="P78" i="47"/>
  <c r="Q78" i="47"/>
  <c r="R78" i="47"/>
  <c r="S78" i="47"/>
  <c r="T78" i="47"/>
  <c r="U78" i="47"/>
  <c r="V78" i="47"/>
  <c r="D79" i="47"/>
  <c r="E79" i="47"/>
  <c r="F79" i="47"/>
  <c r="G79" i="47"/>
  <c r="H79" i="47"/>
  <c r="I79" i="47"/>
  <c r="J79" i="47"/>
  <c r="K79" i="47"/>
  <c r="L79" i="47"/>
  <c r="M79" i="47"/>
  <c r="N79" i="47"/>
  <c r="O79" i="47"/>
  <c r="P79" i="47"/>
  <c r="Q79" i="47"/>
  <c r="R79" i="47"/>
  <c r="S79" i="47"/>
  <c r="T79" i="47"/>
  <c r="U79" i="47"/>
  <c r="V79" i="47"/>
  <c r="D80" i="47"/>
  <c r="E80" i="47"/>
  <c r="F80" i="47"/>
  <c r="G80" i="47"/>
  <c r="H80" i="47"/>
  <c r="I80" i="47"/>
  <c r="J80" i="47"/>
  <c r="K80" i="47"/>
  <c r="L80" i="47"/>
  <c r="M80" i="47"/>
  <c r="N80" i="47"/>
  <c r="O80" i="47"/>
  <c r="P80" i="47"/>
  <c r="Q80" i="47"/>
  <c r="R80" i="47"/>
  <c r="S80" i="47"/>
  <c r="T80" i="47"/>
  <c r="U80" i="47"/>
  <c r="V80" i="47"/>
  <c r="D81" i="47"/>
  <c r="E81" i="47"/>
  <c r="F81" i="47"/>
  <c r="G81" i="47"/>
  <c r="H81" i="47"/>
  <c r="I81" i="47"/>
  <c r="J81" i="47"/>
  <c r="K81" i="47"/>
  <c r="L81" i="47"/>
  <c r="M81" i="47"/>
  <c r="N81" i="47"/>
  <c r="O81" i="47"/>
  <c r="P81" i="47"/>
  <c r="Q81" i="47"/>
  <c r="R81" i="47"/>
  <c r="S81" i="47"/>
  <c r="T81" i="47"/>
  <c r="U81" i="47"/>
  <c r="V81" i="47"/>
  <c r="D82" i="47"/>
  <c r="E82" i="47"/>
  <c r="F82" i="47"/>
  <c r="G82" i="47"/>
  <c r="H82" i="47"/>
  <c r="I82" i="47"/>
  <c r="J82" i="47"/>
  <c r="K82" i="47"/>
  <c r="L82" i="47"/>
  <c r="M82" i="47"/>
  <c r="N82" i="47"/>
  <c r="O82" i="47"/>
  <c r="P82" i="47"/>
  <c r="Q82" i="47"/>
  <c r="R82" i="47"/>
  <c r="S82" i="47"/>
  <c r="T82" i="47"/>
  <c r="U82" i="47"/>
  <c r="V82" i="47"/>
  <c r="D83" i="47"/>
  <c r="E83" i="47"/>
  <c r="F83" i="47"/>
  <c r="G83" i="47"/>
  <c r="H83" i="47"/>
  <c r="I83" i="47"/>
  <c r="J83" i="47"/>
  <c r="K83" i="47"/>
  <c r="L83" i="47"/>
  <c r="M83" i="47"/>
  <c r="N83" i="47"/>
  <c r="O83" i="47"/>
  <c r="P83" i="47"/>
  <c r="Q83" i="47"/>
  <c r="R83" i="47"/>
  <c r="S83" i="47"/>
  <c r="T83" i="47"/>
  <c r="U83" i="47"/>
  <c r="V83" i="47"/>
  <c r="D84" i="47"/>
  <c r="E84" i="47"/>
  <c r="F84" i="47"/>
  <c r="G84" i="47"/>
  <c r="H84" i="47"/>
  <c r="I84" i="47"/>
  <c r="J84" i="47"/>
  <c r="K84" i="47"/>
  <c r="L84" i="47"/>
  <c r="M84" i="47"/>
  <c r="N84" i="47"/>
  <c r="O84" i="47"/>
  <c r="P84" i="47"/>
  <c r="Q84" i="47"/>
  <c r="R84" i="47"/>
  <c r="S84" i="47"/>
  <c r="T84" i="47"/>
  <c r="U84" i="47"/>
  <c r="V84" i="47"/>
  <c r="D85" i="47"/>
  <c r="E85" i="47"/>
  <c r="F85" i="47"/>
  <c r="G85" i="47"/>
  <c r="H85" i="47"/>
  <c r="I85" i="47"/>
  <c r="J85" i="47"/>
  <c r="K85" i="47"/>
  <c r="L85" i="47"/>
  <c r="M85" i="47"/>
  <c r="N85" i="47"/>
  <c r="O85" i="47"/>
  <c r="P85" i="47"/>
  <c r="Q85" i="47"/>
  <c r="R85" i="47"/>
  <c r="S85" i="47"/>
  <c r="T85" i="47"/>
  <c r="U85" i="47"/>
  <c r="V85" i="47"/>
  <c r="D86" i="47"/>
  <c r="E86" i="47"/>
  <c r="F86" i="47"/>
  <c r="G86" i="47"/>
  <c r="H86" i="47"/>
  <c r="I86" i="47"/>
  <c r="J86" i="47"/>
  <c r="K86" i="47"/>
  <c r="L86" i="47"/>
  <c r="M86" i="47"/>
  <c r="N86" i="47"/>
  <c r="O86" i="47"/>
  <c r="P86" i="47"/>
  <c r="Q86" i="47"/>
  <c r="R86" i="47"/>
  <c r="S86" i="47"/>
  <c r="T86" i="47"/>
  <c r="U86" i="47"/>
  <c r="V86" i="47"/>
  <c r="D87" i="47"/>
  <c r="E87" i="47"/>
  <c r="F87" i="47"/>
  <c r="G87" i="47"/>
  <c r="H87" i="47"/>
  <c r="I87" i="47"/>
  <c r="J87" i="47"/>
  <c r="K87" i="47"/>
  <c r="L87" i="47"/>
  <c r="M87" i="47"/>
  <c r="N87" i="47"/>
  <c r="O87" i="47"/>
  <c r="P87" i="47"/>
  <c r="Q87" i="47"/>
  <c r="R87" i="47"/>
  <c r="S87" i="47"/>
  <c r="T87" i="47"/>
  <c r="U87" i="47"/>
  <c r="V87" i="47"/>
  <c r="D88" i="47"/>
  <c r="E88" i="47"/>
  <c r="F88" i="47"/>
  <c r="G88" i="47"/>
  <c r="H88" i="47"/>
  <c r="I88" i="47"/>
  <c r="J88" i="47"/>
  <c r="K88" i="47"/>
  <c r="L88" i="47"/>
  <c r="M88" i="47"/>
  <c r="N88" i="47"/>
  <c r="O88" i="47"/>
  <c r="P88" i="47"/>
  <c r="Q88" i="47"/>
  <c r="R88" i="47"/>
  <c r="S88" i="47"/>
  <c r="T88" i="47"/>
  <c r="U88" i="47"/>
  <c r="V88" i="47"/>
  <c r="D89" i="47"/>
  <c r="E89" i="47"/>
  <c r="F89" i="47"/>
  <c r="G89" i="47"/>
  <c r="H89" i="47"/>
  <c r="I89" i="47"/>
  <c r="J89" i="47"/>
  <c r="K89" i="47"/>
  <c r="L89" i="47"/>
  <c r="M89" i="47"/>
  <c r="N89" i="47"/>
  <c r="O89" i="47"/>
  <c r="P89" i="47"/>
  <c r="Q89" i="47"/>
  <c r="R89" i="47"/>
  <c r="S89" i="47"/>
  <c r="T89" i="47"/>
  <c r="U89" i="47"/>
  <c r="V89" i="47"/>
  <c r="D90" i="47"/>
  <c r="E90" i="47"/>
  <c r="F90" i="47"/>
  <c r="G90" i="47"/>
  <c r="H90" i="47"/>
  <c r="I90" i="47"/>
  <c r="J90" i="47"/>
  <c r="K90" i="47"/>
  <c r="L90" i="47"/>
  <c r="M90" i="47"/>
  <c r="N90" i="47"/>
  <c r="O90" i="47"/>
  <c r="P90" i="47"/>
  <c r="Q90" i="47"/>
  <c r="R90" i="47"/>
  <c r="S90" i="47"/>
  <c r="T90" i="47"/>
  <c r="U90" i="47"/>
  <c r="V90" i="47"/>
  <c r="D91" i="47"/>
  <c r="E91" i="47"/>
  <c r="F91" i="47"/>
  <c r="G91" i="47"/>
  <c r="H91" i="47"/>
  <c r="I91" i="47"/>
  <c r="J91" i="47"/>
  <c r="K91" i="47"/>
  <c r="L91" i="47"/>
  <c r="M91" i="47"/>
  <c r="N91" i="47"/>
  <c r="O91" i="47"/>
  <c r="P91" i="47"/>
  <c r="Q91" i="47"/>
  <c r="R91" i="47"/>
  <c r="S91" i="47"/>
  <c r="T91" i="47"/>
  <c r="U91" i="47"/>
  <c r="V91" i="47"/>
  <c r="D92" i="47"/>
  <c r="E92" i="47"/>
  <c r="F92" i="47"/>
  <c r="G92" i="47"/>
  <c r="H92" i="47"/>
  <c r="I92" i="47"/>
  <c r="J92" i="47"/>
  <c r="K92" i="47"/>
  <c r="L92" i="47"/>
  <c r="M92" i="47"/>
  <c r="N92" i="47"/>
  <c r="O92" i="47"/>
  <c r="P92" i="47"/>
  <c r="Q92" i="47"/>
  <c r="R92" i="47"/>
  <c r="S92" i="47"/>
  <c r="T92" i="47"/>
  <c r="U92" i="47"/>
  <c r="V92" i="47"/>
  <c r="D93" i="47"/>
  <c r="E93" i="47"/>
  <c r="F93" i="47"/>
  <c r="G93" i="47"/>
  <c r="H93" i="47"/>
  <c r="I93" i="47"/>
  <c r="J93" i="47"/>
  <c r="K93" i="47"/>
  <c r="L93" i="47"/>
  <c r="M93" i="47"/>
  <c r="N93" i="47"/>
  <c r="O93" i="47"/>
  <c r="P93" i="47"/>
  <c r="Q93" i="47"/>
  <c r="R93" i="47"/>
  <c r="S93" i="47"/>
  <c r="T93" i="47"/>
  <c r="U93" i="47"/>
  <c r="V93" i="47"/>
  <c r="D94" i="47"/>
  <c r="E94" i="47"/>
  <c r="F94" i="47"/>
  <c r="G94" i="47"/>
  <c r="H94" i="47"/>
  <c r="I94" i="47"/>
  <c r="J94" i="47"/>
  <c r="K94" i="47"/>
  <c r="L94" i="47"/>
  <c r="M94" i="47"/>
  <c r="N94" i="47"/>
  <c r="O94" i="47"/>
  <c r="P94" i="47"/>
  <c r="Q94" i="47"/>
  <c r="R94" i="47"/>
  <c r="S94" i="47"/>
  <c r="T94" i="47"/>
  <c r="U94" i="47"/>
  <c r="V94" i="47"/>
  <c r="D95" i="47"/>
  <c r="E95" i="47"/>
  <c r="F95" i="47"/>
  <c r="G95" i="47"/>
  <c r="H95" i="47"/>
  <c r="I95" i="47"/>
  <c r="J95" i="47"/>
  <c r="K95" i="47"/>
  <c r="L95" i="47"/>
  <c r="M95" i="47"/>
  <c r="N95" i="47"/>
  <c r="O95" i="47"/>
  <c r="P95" i="47"/>
  <c r="Q95" i="47"/>
  <c r="R95" i="47"/>
  <c r="S95" i="47"/>
  <c r="T95" i="47"/>
  <c r="U95" i="47"/>
  <c r="V95" i="47"/>
  <c r="D96" i="47"/>
  <c r="E96" i="47"/>
  <c r="F96" i="47"/>
  <c r="G96" i="47"/>
  <c r="H96" i="47"/>
  <c r="I96" i="47"/>
  <c r="J96" i="47"/>
  <c r="K96" i="47"/>
  <c r="L96" i="47"/>
  <c r="M96" i="47"/>
  <c r="N96" i="47"/>
  <c r="O96" i="47"/>
  <c r="P96" i="47"/>
  <c r="Q96" i="47"/>
  <c r="R96" i="47"/>
  <c r="S96" i="47"/>
  <c r="T96" i="47"/>
  <c r="U96" i="47"/>
  <c r="V96" i="47"/>
  <c r="D97" i="47"/>
  <c r="E97" i="47"/>
  <c r="F97" i="47"/>
  <c r="G97" i="47"/>
  <c r="H97" i="47"/>
  <c r="I97" i="47"/>
  <c r="J97" i="47"/>
  <c r="K97" i="47"/>
  <c r="L97" i="47"/>
  <c r="M97" i="47"/>
  <c r="N97" i="47"/>
  <c r="O97" i="47"/>
  <c r="P97" i="47"/>
  <c r="Q97" i="47"/>
  <c r="R97" i="47"/>
  <c r="S97" i="47"/>
  <c r="T97" i="47"/>
  <c r="U97" i="47"/>
  <c r="V97" i="47"/>
  <c r="D98" i="47"/>
  <c r="E98" i="47"/>
  <c r="F98" i="47"/>
  <c r="G98" i="47"/>
  <c r="H98" i="47"/>
  <c r="I98" i="47"/>
  <c r="J98" i="47"/>
  <c r="K98" i="47"/>
  <c r="L98" i="47"/>
  <c r="M98" i="47"/>
  <c r="N98" i="47"/>
  <c r="O98" i="47"/>
  <c r="P98" i="47"/>
  <c r="Q98" i="47"/>
  <c r="R98" i="47"/>
  <c r="S98" i="47"/>
  <c r="T98" i="47"/>
  <c r="U98" i="47"/>
  <c r="V98" i="47"/>
  <c r="D99" i="47"/>
  <c r="E99" i="47"/>
  <c r="F99" i="47"/>
  <c r="G99" i="47"/>
  <c r="H99" i="47"/>
  <c r="I99" i="47"/>
  <c r="J99" i="47"/>
  <c r="K99" i="47"/>
  <c r="L99" i="47"/>
  <c r="M99" i="47"/>
  <c r="N99" i="47"/>
  <c r="O99" i="47"/>
  <c r="P99" i="47"/>
  <c r="Q99" i="47"/>
  <c r="R99" i="47"/>
  <c r="S99" i="47"/>
  <c r="T99" i="47"/>
  <c r="U99" i="47"/>
  <c r="V99" i="47"/>
  <c r="D100" i="47"/>
  <c r="E100" i="47"/>
  <c r="F100" i="47"/>
  <c r="G100" i="47"/>
  <c r="H100" i="47"/>
  <c r="I100" i="47"/>
  <c r="J100" i="47"/>
  <c r="K100" i="47"/>
  <c r="L100" i="47"/>
  <c r="M100" i="47"/>
  <c r="N100" i="47"/>
  <c r="O100" i="47"/>
  <c r="P100" i="47"/>
  <c r="Q100" i="47"/>
  <c r="R100" i="47"/>
  <c r="S100" i="47"/>
  <c r="T100" i="47"/>
  <c r="U100" i="47"/>
  <c r="V100" i="47"/>
  <c r="D101" i="47"/>
  <c r="E101" i="47"/>
  <c r="F101" i="47"/>
  <c r="G101" i="47"/>
  <c r="H101" i="47"/>
  <c r="I101" i="47"/>
  <c r="J101" i="47"/>
  <c r="K101" i="47"/>
  <c r="L101" i="47"/>
  <c r="M101" i="47"/>
  <c r="N101" i="47"/>
  <c r="O101" i="47"/>
  <c r="P101" i="47"/>
  <c r="Q101" i="47"/>
  <c r="R101" i="47"/>
  <c r="S101" i="47"/>
  <c r="T101" i="47"/>
  <c r="U101" i="47"/>
  <c r="V101" i="47"/>
  <c r="D102" i="47"/>
  <c r="E102" i="47"/>
  <c r="F102" i="47"/>
  <c r="G102" i="47"/>
  <c r="H102" i="47"/>
  <c r="I102" i="47"/>
  <c r="J102" i="47"/>
  <c r="K102" i="47"/>
  <c r="L102" i="47"/>
  <c r="M102" i="47"/>
  <c r="N102" i="47"/>
  <c r="O102" i="47"/>
  <c r="P102" i="47"/>
  <c r="Q102" i="47"/>
  <c r="R102" i="47"/>
  <c r="S102" i="47"/>
  <c r="T102" i="47"/>
  <c r="U102" i="47"/>
  <c r="V102" i="47"/>
  <c r="D103" i="47"/>
  <c r="E103" i="47"/>
  <c r="F103" i="47"/>
  <c r="G103" i="47"/>
  <c r="H103" i="47"/>
  <c r="I103" i="47"/>
  <c r="J103" i="47"/>
  <c r="K103" i="47"/>
  <c r="L103" i="47"/>
  <c r="M103" i="47"/>
  <c r="N103" i="47"/>
  <c r="O103" i="47"/>
  <c r="P103" i="47"/>
  <c r="Q103" i="47"/>
  <c r="R103" i="47"/>
  <c r="S103" i="47"/>
  <c r="T103" i="47"/>
  <c r="U103" i="47"/>
  <c r="V103" i="47"/>
  <c r="D104" i="47"/>
  <c r="E104" i="47"/>
  <c r="F104" i="47"/>
  <c r="G104" i="47"/>
  <c r="H104" i="47"/>
  <c r="I104" i="47"/>
  <c r="J104" i="47"/>
  <c r="K104" i="47"/>
  <c r="L104" i="47"/>
  <c r="M104" i="47"/>
  <c r="N104" i="47"/>
  <c r="O104" i="47"/>
  <c r="P104" i="47"/>
  <c r="Q104" i="47"/>
  <c r="R104" i="47"/>
  <c r="S104" i="47"/>
  <c r="T104" i="47"/>
  <c r="U104" i="47"/>
  <c r="V104" i="47"/>
  <c r="D105" i="47"/>
  <c r="E105" i="47"/>
  <c r="F105" i="47"/>
  <c r="G105" i="47"/>
  <c r="H105" i="47"/>
  <c r="I105" i="47"/>
  <c r="J105" i="47"/>
  <c r="K105" i="47"/>
  <c r="L105" i="47"/>
  <c r="M105" i="47"/>
  <c r="N105" i="47"/>
  <c r="O105" i="47"/>
  <c r="P105" i="47"/>
  <c r="Q105" i="47"/>
  <c r="R105" i="47"/>
  <c r="S105" i="47"/>
  <c r="T105" i="47"/>
  <c r="U105" i="47"/>
  <c r="V105" i="47"/>
  <c r="D106" i="47"/>
  <c r="E106" i="47"/>
  <c r="F106" i="47"/>
  <c r="G106" i="47"/>
  <c r="H106" i="47"/>
  <c r="I106" i="47"/>
  <c r="J106" i="47"/>
  <c r="K106" i="47"/>
  <c r="L106" i="47"/>
  <c r="M106" i="47"/>
  <c r="N106" i="47"/>
  <c r="O106" i="47"/>
  <c r="P106" i="47"/>
  <c r="Q106" i="47"/>
  <c r="R106" i="47"/>
  <c r="S106" i="47"/>
  <c r="T106" i="47"/>
  <c r="U106" i="47"/>
  <c r="V106" i="47"/>
  <c r="D107" i="47"/>
  <c r="E107" i="47"/>
  <c r="F107" i="47"/>
  <c r="G107" i="47"/>
  <c r="H107" i="47"/>
  <c r="I107" i="47"/>
  <c r="J107" i="47"/>
  <c r="K107" i="47"/>
  <c r="L107" i="47"/>
  <c r="M107" i="47"/>
  <c r="N107" i="47"/>
  <c r="O107" i="47"/>
  <c r="P107" i="47"/>
  <c r="Q107" i="47"/>
  <c r="R107" i="47"/>
  <c r="S107" i="47"/>
  <c r="T107" i="47"/>
  <c r="U107" i="47"/>
  <c r="V107" i="47"/>
  <c r="X107" i="47" l="1"/>
  <c r="W107" i="47"/>
  <c r="X106" i="47"/>
  <c r="W106" i="47"/>
  <c r="X105" i="47"/>
  <c r="W105" i="47"/>
  <c r="X104" i="47"/>
  <c r="W104" i="47"/>
  <c r="X103" i="47"/>
  <c r="W103" i="47"/>
  <c r="X102" i="47"/>
  <c r="W102" i="47"/>
  <c r="X101" i="47"/>
  <c r="W101" i="47"/>
  <c r="X100" i="47"/>
  <c r="W100" i="47"/>
  <c r="X99" i="47"/>
  <c r="W99" i="47"/>
  <c r="X98" i="47"/>
  <c r="W98" i="47"/>
  <c r="X97" i="47"/>
  <c r="W97" i="47"/>
  <c r="X96" i="47"/>
  <c r="W96" i="47"/>
  <c r="X95" i="47"/>
  <c r="W95" i="47"/>
  <c r="X94" i="47"/>
  <c r="W94" i="47"/>
  <c r="X93" i="47"/>
  <c r="W93" i="47"/>
  <c r="X92" i="47"/>
  <c r="W92" i="47"/>
  <c r="X91" i="47"/>
  <c r="W91" i="47"/>
  <c r="X90" i="47"/>
  <c r="W90" i="47"/>
  <c r="X89" i="47"/>
  <c r="W89" i="47"/>
  <c r="X88" i="47"/>
  <c r="W88" i="47"/>
  <c r="X87" i="47"/>
  <c r="W87" i="47"/>
  <c r="X86" i="47"/>
  <c r="W86" i="47"/>
  <c r="X85" i="47"/>
  <c r="W85" i="47"/>
  <c r="X84" i="47"/>
  <c r="W84" i="47"/>
  <c r="X83" i="47"/>
  <c r="W83" i="47"/>
  <c r="X82" i="47"/>
  <c r="W82" i="47"/>
  <c r="X81" i="47"/>
  <c r="W81" i="47"/>
  <c r="X80" i="47"/>
  <c r="W80" i="47"/>
  <c r="X79" i="47"/>
  <c r="W79" i="47"/>
  <c r="X78" i="47"/>
  <c r="W78" i="47"/>
  <c r="X77" i="47"/>
  <c r="W77" i="47"/>
  <c r="X76" i="47"/>
  <c r="W76" i="47"/>
  <c r="X75" i="47"/>
  <c r="W75" i="47"/>
  <c r="X74" i="47"/>
  <c r="W74" i="47"/>
  <c r="X73" i="47"/>
  <c r="W73" i="47"/>
  <c r="X72" i="47"/>
  <c r="W72" i="47"/>
  <c r="X71" i="47"/>
  <c r="W71" i="47"/>
  <c r="X70" i="47"/>
  <c r="W70" i="47"/>
  <c r="X69" i="47"/>
  <c r="W69" i="47"/>
  <c r="X68" i="47"/>
  <c r="W68" i="47"/>
  <c r="X67" i="47"/>
  <c r="W67" i="47"/>
  <c r="X66" i="47"/>
  <c r="W66" i="47"/>
  <c r="X65" i="47"/>
  <c r="W65" i="47"/>
  <c r="X64" i="47"/>
  <c r="W64" i="47"/>
  <c r="X63" i="47"/>
  <c r="W63" i="47"/>
  <c r="X62" i="47"/>
  <c r="W62" i="47"/>
  <c r="X61" i="47"/>
  <c r="W61" i="47"/>
  <c r="X60" i="47"/>
  <c r="W60" i="47"/>
  <c r="X59" i="47"/>
  <c r="W59" i="47"/>
  <c r="X58" i="47"/>
  <c r="W58" i="47"/>
  <c r="X57" i="47"/>
  <c r="W57" i="47"/>
  <c r="X56" i="47"/>
  <c r="W56" i="47"/>
  <c r="X55" i="47"/>
  <c r="W55" i="47"/>
  <c r="X54" i="47"/>
  <c r="W54" i="47"/>
  <c r="X53" i="47"/>
  <c r="W53" i="47"/>
  <c r="X52" i="47"/>
  <c r="W52" i="47"/>
  <c r="X51" i="47"/>
  <c r="W51" i="47"/>
  <c r="X50" i="47"/>
  <c r="W50" i="47"/>
  <c r="X49" i="47"/>
  <c r="W49" i="47"/>
  <c r="X48" i="47"/>
  <c r="W48" i="47"/>
  <c r="X47" i="47"/>
  <c r="W47" i="47"/>
  <c r="X46" i="47"/>
  <c r="W46" i="47"/>
  <c r="X45" i="47"/>
  <c r="W45" i="47"/>
  <c r="X44" i="47"/>
  <c r="W44" i="47"/>
  <c r="X43" i="47"/>
  <c r="W43" i="47"/>
  <c r="X42" i="47"/>
  <c r="W42" i="47"/>
  <c r="X41" i="47"/>
  <c r="W41" i="47"/>
  <c r="X40" i="47"/>
  <c r="W40" i="47"/>
  <c r="X39" i="47"/>
  <c r="W39" i="47"/>
  <c r="X38" i="47"/>
  <c r="W38" i="47"/>
  <c r="X37" i="47"/>
  <c r="W37" i="47"/>
  <c r="X36" i="47"/>
  <c r="W36" i="47"/>
  <c r="X35" i="47"/>
  <c r="W35" i="47"/>
  <c r="X34" i="47"/>
  <c r="W34" i="47"/>
  <c r="X33" i="47"/>
  <c r="W33" i="47"/>
  <c r="X32" i="47"/>
  <c r="W32" i="47"/>
  <c r="X31" i="47"/>
  <c r="W31" i="47"/>
  <c r="X30" i="47"/>
  <c r="W30" i="47"/>
  <c r="X29" i="47"/>
  <c r="W29" i="47"/>
  <c r="X28" i="47"/>
  <c r="W28" i="47"/>
  <c r="I24" i="71" l="1"/>
  <c r="P3" i="46" l="1"/>
  <c r="L3" i="5"/>
  <c r="H2" i="51"/>
  <c r="H2" i="48"/>
  <c r="H2" i="49"/>
  <c r="O3" i="47"/>
  <c r="K12" i="4" l="1"/>
  <c r="J12" i="4"/>
  <c r="K11" i="4"/>
  <c r="J11" i="4"/>
  <c r="K10" i="4"/>
  <c r="J10" i="4"/>
  <c r="K9" i="4"/>
  <c r="J9" i="4"/>
  <c r="E10" i="5" l="1"/>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9" i="5"/>
  <c r="E105" i="51" l="1"/>
  <c r="D105" i="51"/>
  <c r="C105" i="51"/>
  <c r="B105" i="51"/>
  <c r="E104" i="51"/>
  <c r="D104" i="51"/>
  <c r="C104" i="51"/>
  <c r="B104" i="51"/>
  <c r="E103" i="51"/>
  <c r="D103" i="51"/>
  <c r="C103" i="51"/>
  <c r="B103" i="51"/>
  <c r="E102" i="51"/>
  <c r="D102" i="51"/>
  <c r="C102" i="51"/>
  <c r="B102" i="51"/>
  <c r="E101" i="51"/>
  <c r="D101" i="51"/>
  <c r="C101" i="51"/>
  <c r="B101" i="51"/>
  <c r="E100" i="51"/>
  <c r="D100" i="51"/>
  <c r="C100" i="51"/>
  <c r="B100" i="51"/>
  <c r="E99" i="51"/>
  <c r="D99" i="51"/>
  <c r="C99" i="51"/>
  <c r="B99" i="51"/>
  <c r="E98" i="51"/>
  <c r="D98" i="51"/>
  <c r="C98" i="51"/>
  <c r="B98" i="51"/>
  <c r="E97" i="51"/>
  <c r="D97" i="51"/>
  <c r="C97" i="51"/>
  <c r="B97" i="51"/>
  <c r="E96" i="51"/>
  <c r="D96" i="51"/>
  <c r="C96" i="51"/>
  <c r="B96" i="51"/>
  <c r="E95" i="51"/>
  <c r="D95" i="51"/>
  <c r="C95" i="51"/>
  <c r="B95" i="51"/>
  <c r="E94" i="51"/>
  <c r="D94" i="51"/>
  <c r="C94" i="51"/>
  <c r="B94" i="51"/>
  <c r="E93" i="51"/>
  <c r="D93" i="51"/>
  <c r="C93" i="51"/>
  <c r="B93" i="51"/>
  <c r="E92" i="51"/>
  <c r="D92" i="51"/>
  <c r="C92" i="51"/>
  <c r="B92" i="51"/>
  <c r="E91" i="51"/>
  <c r="D91" i="51"/>
  <c r="C91" i="51"/>
  <c r="B91" i="51"/>
  <c r="E90" i="51"/>
  <c r="D90" i="51"/>
  <c r="C90" i="51"/>
  <c r="B90" i="51"/>
  <c r="E89" i="51"/>
  <c r="D89" i="51"/>
  <c r="C89" i="51"/>
  <c r="B89" i="51"/>
  <c r="E88" i="51"/>
  <c r="D88" i="51"/>
  <c r="C88" i="51"/>
  <c r="B88" i="51"/>
  <c r="E87" i="51"/>
  <c r="D87" i="51"/>
  <c r="C87" i="51"/>
  <c r="B87" i="51"/>
  <c r="E86" i="51"/>
  <c r="D86" i="51"/>
  <c r="C86" i="51"/>
  <c r="B86" i="51"/>
  <c r="E85" i="51"/>
  <c r="D85" i="51"/>
  <c r="C85" i="51"/>
  <c r="B85" i="51"/>
  <c r="E84" i="51"/>
  <c r="D84" i="51"/>
  <c r="C84" i="51"/>
  <c r="B84" i="51"/>
  <c r="E83" i="51"/>
  <c r="D83" i="51"/>
  <c r="C83" i="51"/>
  <c r="B83" i="51"/>
  <c r="E82" i="51"/>
  <c r="D82" i="51"/>
  <c r="C82" i="51"/>
  <c r="B82" i="51"/>
  <c r="E81" i="51"/>
  <c r="D81" i="51"/>
  <c r="C81" i="51"/>
  <c r="B81" i="51"/>
  <c r="E80" i="51"/>
  <c r="D80" i="51"/>
  <c r="C80" i="51"/>
  <c r="B80" i="51"/>
  <c r="E79" i="51"/>
  <c r="D79" i="51"/>
  <c r="C79" i="51"/>
  <c r="B79" i="51"/>
  <c r="E78" i="51"/>
  <c r="D78" i="51"/>
  <c r="C78" i="51"/>
  <c r="B78" i="51"/>
  <c r="E77" i="51"/>
  <c r="D77" i="51"/>
  <c r="C77" i="51"/>
  <c r="B77" i="51"/>
  <c r="E76" i="51"/>
  <c r="D76" i="51"/>
  <c r="C76" i="51"/>
  <c r="B76" i="51"/>
  <c r="E75" i="51"/>
  <c r="D75" i="51"/>
  <c r="C75" i="51"/>
  <c r="B75" i="51"/>
  <c r="E74" i="51"/>
  <c r="D74" i="51"/>
  <c r="C74" i="51"/>
  <c r="B74" i="51"/>
  <c r="E73" i="51"/>
  <c r="D73" i="51"/>
  <c r="C73" i="51"/>
  <c r="B73" i="51"/>
  <c r="E72" i="51"/>
  <c r="D72" i="51"/>
  <c r="C72" i="51"/>
  <c r="B72" i="51"/>
  <c r="E71" i="51"/>
  <c r="D71" i="51"/>
  <c r="C71" i="51"/>
  <c r="B71" i="51"/>
  <c r="E70" i="51"/>
  <c r="D70" i="51"/>
  <c r="C70" i="51"/>
  <c r="B70" i="51"/>
  <c r="E69" i="51"/>
  <c r="D69" i="51"/>
  <c r="C69" i="51"/>
  <c r="B69" i="51"/>
  <c r="E68" i="51"/>
  <c r="D68" i="51"/>
  <c r="C68" i="51"/>
  <c r="B68" i="51"/>
  <c r="E67" i="51"/>
  <c r="D67" i="51"/>
  <c r="C67" i="51"/>
  <c r="B67" i="51"/>
  <c r="E66" i="51"/>
  <c r="D66" i="51"/>
  <c r="C66" i="51"/>
  <c r="B66" i="51"/>
  <c r="E65" i="51"/>
  <c r="D65" i="51"/>
  <c r="C65" i="51"/>
  <c r="B65" i="51"/>
  <c r="E64" i="51"/>
  <c r="D64" i="51"/>
  <c r="C64" i="51"/>
  <c r="B64" i="51"/>
  <c r="E63" i="51"/>
  <c r="D63" i="51"/>
  <c r="C63" i="51"/>
  <c r="B63" i="51"/>
  <c r="E62" i="51"/>
  <c r="D62" i="51"/>
  <c r="C62" i="51"/>
  <c r="B62" i="51"/>
  <c r="E61" i="51"/>
  <c r="D61" i="51"/>
  <c r="C61" i="51"/>
  <c r="B61" i="51"/>
  <c r="E60" i="51"/>
  <c r="D60" i="51"/>
  <c r="C60" i="51"/>
  <c r="B60" i="51"/>
  <c r="E59" i="51"/>
  <c r="D59" i="51"/>
  <c r="C59" i="51"/>
  <c r="B59" i="51"/>
  <c r="E58" i="51"/>
  <c r="D58" i="51"/>
  <c r="C58" i="51"/>
  <c r="B58" i="51"/>
  <c r="E57" i="51"/>
  <c r="D57" i="51"/>
  <c r="C57" i="51"/>
  <c r="B57" i="51"/>
  <c r="E56" i="51"/>
  <c r="D56" i="51"/>
  <c r="C56" i="51"/>
  <c r="B56" i="51"/>
  <c r="E55" i="51"/>
  <c r="D55" i="51"/>
  <c r="C55" i="51"/>
  <c r="B55" i="51"/>
  <c r="E54" i="51"/>
  <c r="D54" i="51"/>
  <c r="C54" i="51"/>
  <c r="B54" i="51"/>
  <c r="E53" i="51"/>
  <c r="D53" i="51"/>
  <c r="C53" i="51"/>
  <c r="B53" i="51"/>
  <c r="E52" i="51"/>
  <c r="D52" i="51"/>
  <c r="C52" i="51"/>
  <c r="B52" i="51"/>
  <c r="E51" i="51"/>
  <c r="D51" i="51"/>
  <c r="C51" i="51"/>
  <c r="B51" i="51"/>
  <c r="E50" i="51"/>
  <c r="D50" i="51"/>
  <c r="C50" i="51"/>
  <c r="B50" i="51"/>
  <c r="E49" i="51"/>
  <c r="D49" i="51"/>
  <c r="C49" i="51"/>
  <c r="B49" i="51"/>
  <c r="E48" i="51"/>
  <c r="D48" i="51"/>
  <c r="C48" i="51"/>
  <c r="B48" i="51"/>
  <c r="E47" i="51"/>
  <c r="D47" i="51"/>
  <c r="C47" i="51"/>
  <c r="B47" i="51"/>
  <c r="E46" i="51"/>
  <c r="D46" i="51"/>
  <c r="C46" i="51"/>
  <c r="B46" i="51"/>
  <c r="E45" i="51"/>
  <c r="D45" i="51"/>
  <c r="C45" i="51"/>
  <c r="B45" i="51"/>
  <c r="E44" i="51"/>
  <c r="D44" i="51"/>
  <c r="C44" i="51"/>
  <c r="B44" i="51"/>
  <c r="E43" i="51"/>
  <c r="D43" i="51"/>
  <c r="C43" i="51"/>
  <c r="B43" i="51"/>
  <c r="E42" i="51"/>
  <c r="D42" i="51"/>
  <c r="C42" i="51"/>
  <c r="B42" i="51"/>
  <c r="E41" i="51"/>
  <c r="D41" i="51"/>
  <c r="C41" i="51"/>
  <c r="B41" i="51"/>
  <c r="E40" i="51"/>
  <c r="D40" i="51"/>
  <c r="C40" i="51"/>
  <c r="B40" i="51"/>
  <c r="E39" i="51"/>
  <c r="D39" i="51"/>
  <c r="C39" i="51"/>
  <c r="B39" i="51"/>
  <c r="E38" i="51"/>
  <c r="D38" i="51"/>
  <c r="C38" i="51"/>
  <c r="B38" i="51"/>
  <c r="E37" i="51"/>
  <c r="D37" i="51"/>
  <c r="C37" i="51"/>
  <c r="B37" i="51"/>
  <c r="E36" i="51"/>
  <c r="D36" i="51"/>
  <c r="C36" i="51"/>
  <c r="B36" i="51"/>
  <c r="E35" i="51"/>
  <c r="D35" i="51"/>
  <c r="C35" i="51"/>
  <c r="B35" i="51"/>
  <c r="E34" i="51"/>
  <c r="D34" i="51"/>
  <c r="C34" i="51"/>
  <c r="B34" i="51"/>
  <c r="E33" i="51"/>
  <c r="D33" i="51"/>
  <c r="C33" i="51"/>
  <c r="B33" i="51"/>
  <c r="E32" i="51"/>
  <c r="D32" i="51"/>
  <c r="C32" i="51"/>
  <c r="B32" i="51"/>
  <c r="E31" i="51"/>
  <c r="D31" i="51"/>
  <c r="C31" i="51"/>
  <c r="B31" i="51"/>
  <c r="E30" i="51"/>
  <c r="D30" i="51"/>
  <c r="C30" i="51"/>
  <c r="B30" i="51"/>
  <c r="E29" i="51"/>
  <c r="D29" i="51"/>
  <c r="C29" i="51"/>
  <c r="B29" i="51"/>
  <c r="E28" i="51"/>
  <c r="D28" i="51"/>
  <c r="C28" i="51"/>
  <c r="B28" i="51"/>
  <c r="E27" i="51"/>
  <c r="D27" i="51"/>
  <c r="C27" i="51"/>
  <c r="B27" i="51"/>
  <c r="E26" i="51"/>
  <c r="D26" i="51"/>
  <c r="C26" i="51"/>
  <c r="B26" i="51"/>
  <c r="E25" i="51"/>
  <c r="D25" i="51"/>
  <c r="C25" i="51"/>
  <c r="B25" i="51"/>
  <c r="E24" i="51"/>
  <c r="D24" i="51"/>
  <c r="C24" i="51"/>
  <c r="B24" i="51"/>
  <c r="E23" i="51"/>
  <c r="D23" i="51"/>
  <c r="C23" i="51"/>
  <c r="B23" i="51"/>
  <c r="E22" i="51"/>
  <c r="D22" i="51"/>
  <c r="C22" i="51"/>
  <c r="B22" i="51"/>
  <c r="E21" i="51"/>
  <c r="D21" i="51"/>
  <c r="C21" i="51"/>
  <c r="B21" i="51"/>
  <c r="E20" i="51"/>
  <c r="D20" i="51"/>
  <c r="C20" i="51"/>
  <c r="B20" i="51"/>
  <c r="E19" i="51"/>
  <c r="D19" i="51"/>
  <c r="C19" i="51"/>
  <c r="B19" i="51"/>
  <c r="E18" i="51"/>
  <c r="D18" i="51"/>
  <c r="C18" i="51"/>
  <c r="B18" i="51"/>
  <c r="E17" i="51"/>
  <c r="D17" i="51"/>
  <c r="C17" i="51"/>
  <c r="B17" i="51"/>
  <c r="E16" i="51"/>
  <c r="D16" i="51"/>
  <c r="C16" i="51"/>
  <c r="B16" i="51"/>
  <c r="E15" i="51"/>
  <c r="D15" i="51"/>
  <c r="C15" i="51"/>
  <c r="B15" i="51"/>
  <c r="E14" i="51"/>
  <c r="D14" i="51"/>
  <c r="C14" i="51"/>
  <c r="B14" i="51"/>
  <c r="E13" i="51"/>
  <c r="D13" i="51"/>
  <c r="C13" i="51"/>
  <c r="B13" i="51"/>
  <c r="E12" i="51"/>
  <c r="D12" i="51"/>
  <c r="C12" i="51"/>
  <c r="B12" i="51"/>
  <c r="E11" i="51"/>
  <c r="D11" i="51"/>
  <c r="C11" i="51"/>
  <c r="B11" i="51"/>
  <c r="E10" i="51"/>
  <c r="C10" i="51"/>
  <c r="B10" i="51"/>
  <c r="E9" i="51"/>
  <c r="C9" i="51"/>
  <c r="B9" i="51"/>
  <c r="E8" i="51"/>
  <c r="C8" i="51"/>
  <c r="B8" i="51"/>
  <c r="E7" i="51"/>
  <c r="C7" i="51"/>
  <c r="B7" i="51"/>
  <c r="E6" i="51"/>
  <c r="C6" i="51"/>
  <c r="B6" i="51"/>
  <c r="E105" i="49"/>
  <c r="D105" i="49"/>
  <c r="C105" i="49"/>
  <c r="B105" i="49"/>
  <c r="E104" i="49"/>
  <c r="D104" i="49"/>
  <c r="C104" i="49"/>
  <c r="B104" i="49"/>
  <c r="E103" i="49"/>
  <c r="D103" i="49"/>
  <c r="C103" i="49"/>
  <c r="B103" i="49"/>
  <c r="E102" i="49"/>
  <c r="D102" i="49"/>
  <c r="C102" i="49"/>
  <c r="B102" i="49"/>
  <c r="E101" i="49"/>
  <c r="D101" i="49"/>
  <c r="C101" i="49"/>
  <c r="B101" i="49"/>
  <c r="E100" i="49"/>
  <c r="D100" i="49"/>
  <c r="C100" i="49"/>
  <c r="B100" i="49"/>
  <c r="E99" i="49"/>
  <c r="D99" i="49"/>
  <c r="C99" i="49"/>
  <c r="B99" i="49"/>
  <c r="E98" i="49"/>
  <c r="D98" i="49"/>
  <c r="C98" i="49"/>
  <c r="B98" i="49"/>
  <c r="E97" i="49"/>
  <c r="D97" i="49"/>
  <c r="C97" i="49"/>
  <c r="B97" i="49"/>
  <c r="E96" i="49"/>
  <c r="D96" i="49"/>
  <c r="C96" i="49"/>
  <c r="B96" i="49"/>
  <c r="E95" i="49"/>
  <c r="D95" i="49"/>
  <c r="C95" i="49"/>
  <c r="B95" i="49"/>
  <c r="E94" i="49"/>
  <c r="D94" i="49"/>
  <c r="C94" i="49"/>
  <c r="B94" i="49"/>
  <c r="E93" i="49"/>
  <c r="D93" i="49"/>
  <c r="C93" i="49"/>
  <c r="B93" i="49"/>
  <c r="E92" i="49"/>
  <c r="D92" i="49"/>
  <c r="C92" i="49"/>
  <c r="B92" i="49"/>
  <c r="E91" i="49"/>
  <c r="D91" i="49"/>
  <c r="C91" i="49"/>
  <c r="B91" i="49"/>
  <c r="E90" i="49"/>
  <c r="D90" i="49"/>
  <c r="C90" i="49"/>
  <c r="B90" i="49"/>
  <c r="E89" i="49"/>
  <c r="D89" i="49"/>
  <c r="C89" i="49"/>
  <c r="B89" i="49"/>
  <c r="E88" i="49"/>
  <c r="D88" i="49"/>
  <c r="C88" i="49"/>
  <c r="B88" i="49"/>
  <c r="E87" i="49"/>
  <c r="D87" i="49"/>
  <c r="C87" i="49"/>
  <c r="B87" i="49"/>
  <c r="E86" i="49"/>
  <c r="D86" i="49"/>
  <c r="C86" i="49"/>
  <c r="B86" i="49"/>
  <c r="E85" i="49"/>
  <c r="D85" i="49"/>
  <c r="C85" i="49"/>
  <c r="B85" i="49"/>
  <c r="E84" i="49"/>
  <c r="D84" i="49"/>
  <c r="C84" i="49"/>
  <c r="B84" i="49"/>
  <c r="E83" i="49"/>
  <c r="D83" i="49"/>
  <c r="C83" i="49"/>
  <c r="B83" i="49"/>
  <c r="E82" i="49"/>
  <c r="D82" i="49"/>
  <c r="C82" i="49"/>
  <c r="B82" i="49"/>
  <c r="E81" i="49"/>
  <c r="D81" i="49"/>
  <c r="C81" i="49"/>
  <c r="B81" i="49"/>
  <c r="E80" i="49"/>
  <c r="D80" i="49"/>
  <c r="C80" i="49"/>
  <c r="B80" i="49"/>
  <c r="E79" i="49"/>
  <c r="D79" i="49"/>
  <c r="C79" i="49"/>
  <c r="B79" i="49"/>
  <c r="E78" i="49"/>
  <c r="D78" i="49"/>
  <c r="C78" i="49"/>
  <c r="B78" i="49"/>
  <c r="E77" i="49"/>
  <c r="D77" i="49"/>
  <c r="C77" i="49"/>
  <c r="B77" i="49"/>
  <c r="E76" i="49"/>
  <c r="D76" i="49"/>
  <c r="C76" i="49"/>
  <c r="B76" i="49"/>
  <c r="E75" i="49"/>
  <c r="D75" i="49"/>
  <c r="C75" i="49"/>
  <c r="B75" i="49"/>
  <c r="E74" i="49"/>
  <c r="D74" i="49"/>
  <c r="C74" i="49"/>
  <c r="B74" i="49"/>
  <c r="E73" i="49"/>
  <c r="D73" i="49"/>
  <c r="C73" i="49"/>
  <c r="B73" i="49"/>
  <c r="E72" i="49"/>
  <c r="D72" i="49"/>
  <c r="C72" i="49"/>
  <c r="B72" i="49"/>
  <c r="E71" i="49"/>
  <c r="D71" i="49"/>
  <c r="C71" i="49"/>
  <c r="B71" i="49"/>
  <c r="E70" i="49"/>
  <c r="D70" i="49"/>
  <c r="C70" i="49"/>
  <c r="B70" i="49"/>
  <c r="E69" i="49"/>
  <c r="D69" i="49"/>
  <c r="C69" i="49"/>
  <c r="B69" i="49"/>
  <c r="E68" i="49"/>
  <c r="D68" i="49"/>
  <c r="C68" i="49"/>
  <c r="B68" i="49"/>
  <c r="E67" i="49"/>
  <c r="D67" i="49"/>
  <c r="C67" i="49"/>
  <c r="B67" i="49"/>
  <c r="E66" i="49"/>
  <c r="D66" i="49"/>
  <c r="C66" i="49"/>
  <c r="B66" i="49"/>
  <c r="E65" i="49"/>
  <c r="D65" i="49"/>
  <c r="C65" i="49"/>
  <c r="B65" i="49"/>
  <c r="E64" i="49"/>
  <c r="D64" i="49"/>
  <c r="C64" i="49"/>
  <c r="B64" i="49"/>
  <c r="E63" i="49"/>
  <c r="D63" i="49"/>
  <c r="C63" i="49"/>
  <c r="B63" i="49"/>
  <c r="E62" i="49"/>
  <c r="D62" i="49"/>
  <c r="C62" i="49"/>
  <c r="B62" i="49"/>
  <c r="E61" i="49"/>
  <c r="D61" i="49"/>
  <c r="C61" i="49"/>
  <c r="B61" i="49"/>
  <c r="E60" i="49"/>
  <c r="D60" i="49"/>
  <c r="C60" i="49"/>
  <c r="B60" i="49"/>
  <c r="E59" i="49"/>
  <c r="D59" i="49"/>
  <c r="C59" i="49"/>
  <c r="B59" i="49"/>
  <c r="E58" i="49"/>
  <c r="D58" i="49"/>
  <c r="C58" i="49"/>
  <c r="B58" i="49"/>
  <c r="E57" i="49"/>
  <c r="D57" i="49"/>
  <c r="C57" i="49"/>
  <c r="B57" i="49"/>
  <c r="E56" i="49"/>
  <c r="D56" i="49"/>
  <c r="C56" i="49"/>
  <c r="B56" i="49"/>
  <c r="E55" i="49"/>
  <c r="D55" i="49"/>
  <c r="C55" i="49"/>
  <c r="B55" i="49"/>
  <c r="E54" i="49"/>
  <c r="D54" i="49"/>
  <c r="C54" i="49"/>
  <c r="B54" i="49"/>
  <c r="E53" i="49"/>
  <c r="D53" i="49"/>
  <c r="C53" i="49"/>
  <c r="B53" i="49"/>
  <c r="E52" i="49"/>
  <c r="D52" i="49"/>
  <c r="C52" i="49"/>
  <c r="B52" i="49"/>
  <c r="E51" i="49"/>
  <c r="D51" i="49"/>
  <c r="C51" i="49"/>
  <c r="B51" i="49"/>
  <c r="E50" i="49"/>
  <c r="D50" i="49"/>
  <c r="C50" i="49"/>
  <c r="B50" i="49"/>
  <c r="E49" i="49"/>
  <c r="D49" i="49"/>
  <c r="C49" i="49"/>
  <c r="B49" i="49"/>
  <c r="E48" i="49"/>
  <c r="D48" i="49"/>
  <c r="C48" i="49"/>
  <c r="B48" i="49"/>
  <c r="E47" i="49"/>
  <c r="D47" i="49"/>
  <c r="C47" i="49"/>
  <c r="B47" i="49"/>
  <c r="E46" i="49"/>
  <c r="D46" i="49"/>
  <c r="C46" i="49"/>
  <c r="B46" i="49"/>
  <c r="E45" i="49"/>
  <c r="D45" i="49"/>
  <c r="C45" i="49"/>
  <c r="B45" i="49"/>
  <c r="E44" i="49"/>
  <c r="D44" i="49"/>
  <c r="C44" i="49"/>
  <c r="B44" i="49"/>
  <c r="E43" i="49"/>
  <c r="D43" i="49"/>
  <c r="C43" i="49"/>
  <c r="B43" i="49"/>
  <c r="E42" i="49"/>
  <c r="D42" i="49"/>
  <c r="C42" i="49"/>
  <c r="B42" i="49"/>
  <c r="E41" i="49"/>
  <c r="D41" i="49"/>
  <c r="C41" i="49"/>
  <c r="B41" i="49"/>
  <c r="E40" i="49"/>
  <c r="D40" i="49"/>
  <c r="C40" i="49"/>
  <c r="B40" i="49"/>
  <c r="E39" i="49"/>
  <c r="D39" i="49"/>
  <c r="C39" i="49"/>
  <c r="B39" i="49"/>
  <c r="E38" i="49"/>
  <c r="D38" i="49"/>
  <c r="C38" i="49"/>
  <c r="B38" i="49"/>
  <c r="E37" i="49"/>
  <c r="D37" i="49"/>
  <c r="C37" i="49"/>
  <c r="B37" i="49"/>
  <c r="E36" i="49"/>
  <c r="D36" i="49"/>
  <c r="C36" i="49"/>
  <c r="B36" i="49"/>
  <c r="E35" i="49"/>
  <c r="D35" i="49"/>
  <c r="C35" i="49"/>
  <c r="B35" i="49"/>
  <c r="E34" i="49"/>
  <c r="D34" i="49"/>
  <c r="C34" i="49"/>
  <c r="B34" i="49"/>
  <c r="E33" i="49"/>
  <c r="D33" i="49"/>
  <c r="C33" i="49"/>
  <c r="B33" i="49"/>
  <c r="E32" i="49"/>
  <c r="D32" i="49"/>
  <c r="C32" i="49"/>
  <c r="B32" i="49"/>
  <c r="E31" i="49"/>
  <c r="D31" i="49"/>
  <c r="C31" i="49"/>
  <c r="B31" i="49"/>
  <c r="E30" i="49"/>
  <c r="D30" i="49"/>
  <c r="C30" i="49"/>
  <c r="B30" i="49"/>
  <c r="E29" i="49"/>
  <c r="D29" i="49"/>
  <c r="C29" i="49"/>
  <c r="B29" i="49"/>
  <c r="E28" i="49"/>
  <c r="D28" i="49"/>
  <c r="C28" i="49"/>
  <c r="B28" i="49"/>
  <c r="E27" i="49"/>
  <c r="D27" i="49"/>
  <c r="C27" i="49"/>
  <c r="B27" i="49"/>
  <c r="E26" i="49"/>
  <c r="D26" i="49"/>
  <c r="C26" i="49"/>
  <c r="B26" i="49"/>
  <c r="E25" i="49"/>
  <c r="D25" i="49"/>
  <c r="C25" i="49"/>
  <c r="B25" i="49"/>
  <c r="E24" i="49"/>
  <c r="D24" i="49"/>
  <c r="C24" i="49"/>
  <c r="B24" i="49"/>
  <c r="E23" i="49"/>
  <c r="D23" i="49"/>
  <c r="C23" i="49"/>
  <c r="B23" i="49"/>
  <c r="E22" i="49"/>
  <c r="D22" i="49"/>
  <c r="C22" i="49"/>
  <c r="B22" i="49"/>
  <c r="E21" i="49"/>
  <c r="D21" i="49"/>
  <c r="C21" i="49"/>
  <c r="B21" i="49"/>
  <c r="E20" i="49"/>
  <c r="D20" i="49"/>
  <c r="C20" i="49"/>
  <c r="B20" i="49"/>
  <c r="E19" i="49"/>
  <c r="D19" i="49"/>
  <c r="C19" i="49"/>
  <c r="B19" i="49"/>
  <c r="E18" i="49"/>
  <c r="D18" i="49"/>
  <c r="C18" i="49"/>
  <c r="B18" i="49"/>
  <c r="E17" i="49"/>
  <c r="D17" i="49"/>
  <c r="C17" i="49"/>
  <c r="B17" i="49"/>
  <c r="E16" i="49"/>
  <c r="D16" i="49"/>
  <c r="C16" i="49"/>
  <c r="B16" i="49"/>
  <c r="E15" i="49"/>
  <c r="D15" i="49"/>
  <c r="C15" i="49"/>
  <c r="B15" i="49"/>
  <c r="E14" i="49"/>
  <c r="D14" i="49"/>
  <c r="C14" i="49"/>
  <c r="B14" i="49"/>
  <c r="E13" i="49"/>
  <c r="D13" i="49"/>
  <c r="C13" i="49"/>
  <c r="B13" i="49"/>
  <c r="E12" i="49"/>
  <c r="D12" i="49"/>
  <c r="C12" i="49"/>
  <c r="B12" i="49"/>
  <c r="E11" i="49"/>
  <c r="D11" i="49"/>
  <c r="C11" i="49"/>
  <c r="B11" i="49"/>
  <c r="E10" i="49"/>
  <c r="D10" i="49"/>
  <c r="C10" i="49"/>
  <c r="B10" i="49"/>
  <c r="E9" i="49"/>
  <c r="D9" i="49"/>
  <c r="C9" i="49"/>
  <c r="B9" i="49"/>
  <c r="E8" i="49"/>
  <c r="D8" i="49"/>
  <c r="C8" i="49"/>
  <c r="B8" i="49"/>
  <c r="E7" i="49"/>
  <c r="D7" i="49"/>
  <c r="C7" i="49"/>
  <c r="B7" i="49"/>
  <c r="E6" i="49"/>
  <c r="D6" i="49"/>
  <c r="C6" i="49"/>
  <c r="B6" i="49"/>
  <c r="E7" i="48"/>
  <c r="E8" i="48"/>
  <c r="E9" i="48"/>
  <c r="E10" i="48"/>
  <c r="E11" i="48"/>
  <c r="E12" i="48"/>
  <c r="E13" i="48"/>
  <c r="E14" i="48"/>
  <c r="E15" i="48"/>
  <c r="E16" i="48"/>
  <c r="E17" i="48"/>
  <c r="E18" i="48"/>
  <c r="E19" i="48"/>
  <c r="E20" i="48"/>
  <c r="E21" i="48"/>
  <c r="E22" i="48"/>
  <c r="E23" i="48"/>
  <c r="E24" i="48"/>
  <c r="E25" i="48"/>
  <c r="E26" i="48"/>
  <c r="E27" i="48"/>
  <c r="E28" i="48"/>
  <c r="E29" i="48"/>
  <c r="E30" i="48"/>
  <c r="E31" i="48"/>
  <c r="E32" i="48"/>
  <c r="E33" i="48"/>
  <c r="E34" i="48"/>
  <c r="E35" i="48"/>
  <c r="E36" i="48"/>
  <c r="E37" i="48"/>
  <c r="E38" i="48"/>
  <c r="E39" i="48"/>
  <c r="E40" i="48"/>
  <c r="E41" i="48"/>
  <c r="E42" i="48"/>
  <c r="E43" i="48"/>
  <c r="E44" i="48"/>
  <c r="E45" i="48"/>
  <c r="E46" i="48"/>
  <c r="E47" i="48"/>
  <c r="E48" i="48"/>
  <c r="E49" i="48"/>
  <c r="E50" i="48"/>
  <c r="E51" i="48"/>
  <c r="E52" i="48"/>
  <c r="E53" i="48"/>
  <c r="E54" i="48"/>
  <c r="E55" i="48"/>
  <c r="E56" i="48"/>
  <c r="E57" i="48"/>
  <c r="E58" i="48"/>
  <c r="E59" i="48"/>
  <c r="E60" i="48"/>
  <c r="E61" i="48"/>
  <c r="E62" i="48"/>
  <c r="E63" i="48"/>
  <c r="E64" i="48"/>
  <c r="E65" i="48"/>
  <c r="E66" i="48"/>
  <c r="E67" i="48"/>
  <c r="E68" i="48"/>
  <c r="E69" i="48"/>
  <c r="E70" i="48"/>
  <c r="E71" i="48"/>
  <c r="E72" i="48"/>
  <c r="E73" i="48"/>
  <c r="E74" i="48"/>
  <c r="E75" i="48"/>
  <c r="E76" i="48"/>
  <c r="E77" i="48"/>
  <c r="E78" i="48"/>
  <c r="E79" i="48"/>
  <c r="E80" i="48"/>
  <c r="E81" i="48"/>
  <c r="E82" i="48"/>
  <c r="E83" i="48"/>
  <c r="E84" i="48"/>
  <c r="E85" i="48"/>
  <c r="E86" i="48"/>
  <c r="E87" i="48"/>
  <c r="E88" i="48"/>
  <c r="E89" i="48"/>
  <c r="E90" i="48"/>
  <c r="E91" i="48"/>
  <c r="E92" i="48"/>
  <c r="E93" i="48"/>
  <c r="E94" i="48"/>
  <c r="E95" i="48"/>
  <c r="E96" i="48"/>
  <c r="E97" i="48"/>
  <c r="E98" i="48"/>
  <c r="E99" i="48"/>
  <c r="E100" i="48"/>
  <c r="E101" i="48"/>
  <c r="E102" i="48"/>
  <c r="E103" i="48"/>
  <c r="E104" i="48"/>
  <c r="E105" i="48"/>
  <c r="E6" i="48"/>
  <c r="B7" i="48"/>
  <c r="C7" i="48"/>
  <c r="D7" i="48"/>
  <c r="B8" i="48"/>
  <c r="C8" i="48"/>
  <c r="D8" i="48"/>
  <c r="B9" i="48"/>
  <c r="C9" i="48"/>
  <c r="D9" i="48"/>
  <c r="B10" i="48"/>
  <c r="C10" i="48"/>
  <c r="D10" i="48"/>
  <c r="B11" i="48"/>
  <c r="C11" i="48"/>
  <c r="D11" i="48"/>
  <c r="B12" i="48"/>
  <c r="C12" i="48"/>
  <c r="D12" i="48"/>
  <c r="B13" i="48"/>
  <c r="C13" i="48"/>
  <c r="D13" i="48"/>
  <c r="B14" i="48"/>
  <c r="C14" i="48"/>
  <c r="D14" i="48"/>
  <c r="B15" i="48"/>
  <c r="C15" i="48"/>
  <c r="D15" i="48"/>
  <c r="B16" i="48"/>
  <c r="C16" i="48"/>
  <c r="D16" i="48"/>
  <c r="B17" i="48"/>
  <c r="C17" i="48"/>
  <c r="D17" i="48"/>
  <c r="B18" i="48"/>
  <c r="C18" i="48"/>
  <c r="D18" i="48"/>
  <c r="B19" i="48"/>
  <c r="C19" i="48"/>
  <c r="D19" i="48"/>
  <c r="B20" i="48"/>
  <c r="C20" i="48"/>
  <c r="D20" i="48"/>
  <c r="B21" i="48"/>
  <c r="C21" i="48"/>
  <c r="D21" i="48"/>
  <c r="B22" i="48"/>
  <c r="C22" i="48"/>
  <c r="D22" i="48"/>
  <c r="B23" i="48"/>
  <c r="C23" i="48"/>
  <c r="D23" i="48"/>
  <c r="B24" i="48"/>
  <c r="C24" i="48"/>
  <c r="D24" i="48"/>
  <c r="B25" i="48"/>
  <c r="C25" i="48"/>
  <c r="D25" i="48"/>
  <c r="B26" i="48"/>
  <c r="C26" i="48"/>
  <c r="D26" i="48"/>
  <c r="B27" i="48"/>
  <c r="C27" i="48"/>
  <c r="D27" i="48"/>
  <c r="B28" i="48"/>
  <c r="C28" i="48"/>
  <c r="D28" i="48"/>
  <c r="B29" i="48"/>
  <c r="C29" i="48"/>
  <c r="D29" i="48"/>
  <c r="B30" i="48"/>
  <c r="C30" i="48"/>
  <c r="D30" i="48"/>
  <c r="B31" i="48"/>
  <c r="C31" i="48"/>
  <c r="D31" i="48"/>
  <c r="B32" i="48"/>
  <c r="C32" i="48"/>
  <c r="D32" i="48"/>
  <c r="B33" i="48"/>
  <c r="C33" i="48"/>
  <c r="D33" i="48"/>
  <c r="B34" i="48"/>
  <c r="C34" i="48"/>
  <c r="D34" i="48"/>
  <c r="B35" i="48"/>
  <c r="C35" i="48"/>
  <c r="D35" i="48"/>
  <c r="B36" i="48"/>
  <c r="C36" i="48"/>
  <c r="D36" i="48"/>
  <c r="B37" i="48"/>
  <c r="C37" i="48"/>
  <c r="D37" i="48"/>
  <c r="B38" i="48"/>
  <c r="C38" i="48"/>
  <c r="D38" i="48"/>
  <c r="B39" i="48"/>
  <c r="C39" i="48"/>
  <c r="D39" i="48"/>
  <c r="B40" i="48"/>
  <c r="C40" i="48"/>
  <c r="D40" i="48"/>
  <c r="B41" i="48"/>
  <c r="C41" i="48"/>
  <c r="D41" i="48"/>
  <c r="B42" i="48"/>
  <c r="C42" i="48"/>
  <c r="D42" i="48"/>
  <c r="B43" i="48"/>
  <c r="C43" i="48"/>
  <c r="D43" i="48"/>
  <c r="B44" i="48"/>
  <c r="C44" i="48"/>
  <c r="D44" i="48"/>
  <c r="B45" i="48"/>
  <c r="C45" i="48"/>
  <c r="D45" i="48"/>
  <c r="B46" i="48"/>
  <c r="C46" i="48"/>
  <c r="D46" i="48"/>
  <c r="B47" i="48"/>
  <c r="C47" i="48"/>
  <c r="D47" i="48"/>
  <c r="B48" i="48"/>
  <c r="C48" i="48"/>
  <c r="D48" i="48"/>
  <c r="B49" i="48"/>
  <c r="C49" i="48"/>
  <c r="D49" i="48"/>
  <c r="B50" i="48"/>
  <c r="C50" i="48"/>
  <c r="D50" i="48"/>
  <c r="B51" i="48"/>
  <c r="C51" i="48"/>
  <c r="D51" i="48"/>
  <c r="B52" i="48"/>
  <c r="C52" i="48"/>
  <c r="D52" i="48"/>
  <c r="B53" i="48"/>
  <c r="C53" i="48"/>
  <c r="D53" i="48"/>
  <c r="B54" i="48"/>
  <c r="C54" i="48"/>
  <c r="D54" i="48"/>
  <c r="B55" i="48"/>
  <c r="C55" i="48"/>
  <c r="D55" i="48"/>
  <c r="B56" i="48"/>
  <c r="C56" i="48"/>
  <c r="D56" i="48"/>
  <c r="B57" i="48"/>
  <c r="C57" i="48"/>
  <c r="D57" i="48"/>
  <c r="B58" i="48"/>
  <c r="C58" i="48"/>
  <c r="D58" i="48"/>
  <c r="B59" i="48"/>
  <c r="C59" i="48"/>
  <c r="D59" i="48"/>
  <c r="B60" i="48"/>
  <c r="C60" i="48"/>
  <c r="D60" i="48"/>
  <c r="B61" i="48"/>
  <c r="C61" i="48"/>
  <c r="D61" i="48"/>
  <c r="B62" i="48"/>
  <c r="C62" i="48"/>
  <c r="D62" i="48"/>
  <c r="B63" i="48"/>
  <c r="C63" i="48"/>
  <c r="D63" i="48"/>
  <c r="B64" i="48"/>
  <c r="C64" i="48"/>
  <c r="D64" i="48"/>
  <c r="B65" i="48"/>
  <c r="C65" i="48"/>
  <c r="D65" i="48"/>
  <c r="B66" i="48"/>
  <c r="C66" i="48"/>
  <c r="D66" i="48"/>
  <c r="B67" i="48"/>
  <c r="C67" i="48"/>
  <c r="D67" i="48"/>
  <c r="B68" i="48"/>
  <c r="C68" i="48"/>
  <c r="D68" i="48"/>
  <c r="B69" i="48"/>
  <c r="C69" i="48"/>
  <c r="D69" i="48"/>
  <c r="B70" i="48"/>
  <c r="C70" i="48"/>
  <c r="D70" i="48"/>
  <c r="B71" i="48"/>
  <c r="C71" i="48"/>
  <c r="D71" i="48"/>
  <c r="B72" i="48"/>
  <c r="C72" i="48"/>
  <c r="D72" i="48"/>
  <c r="B73" i="48"/>
  <c r="C73" i="48"/>
  <c r="D73" i="48"/>
  <c r="B74" i="48"/>
  <c r="C74" i="48"/>
  <c r="D74" i="48"/>
  <c r="B75" i="48"/>
  <c r="C75" i="48"/>
  <c r="D75" i="48"/>
  <c r="B76" i="48"/>
  <c r="C76" i="48"/>
  <c r="D76" i="48"/>
  <c r="B77" i="48"/>
  <c r="C77" i="48"/>
  <c r="D77" i="48"/>
  <c r="B78" i="48"/>
  <c r="C78" i="48"/>
  <c r="D78" i="48"/>
  <c r="B79" i="48"/>
  <c r="C79" i="48"/>
  <c r="D79" i="48"/>
  <c r="B80" i="48"/>
  <c r="C80" i="48"/>
  <c r="D80" i="48"/>
  <c r="B81" i="48"/>
  <c r="C81" i="48"/>
  <c r="D81" i="48"/>
  <c r="B82" i="48"/>
  <c r="C82" i="48"/>
  <c r="D82" i="48"/>
  <c r="B83" i="48"/>
  <c r="C83" i="48"/>
  <c r="D83" i="48"/>
  <c r="B84" i="48"/>
  <c r="C84" i="48"/>
  <c r="D84" i="48"/>
  <c r="B85" i="48"/>
  <c r="C85" i="48"/>
  <c r="D85" i="48"/>
  <c r="B86" i="48"/>
  <c r="C86" i="48"/>
  <c r="D86" i="48"/>
  <c r="B87" i="48"/>
  <c r="C87" i="48"/>
  <c r="D87" i="48"/>
  <c r="B88" i="48"/>
  <c r="C88" i="48"/>
  <c r="D88" i="48"/>
  <c r="B89" i="48"/>
  <c r="C89" i="48"/>
  <c r="D89" i="48"/>
  <c r="B90" i="48"/>
  <c r="C90" i="48"/>
  <c r="D90" i="48"/>
  <c r="B91" i="48"/>
  <c r="C91" i="48"/>
  <c r="D91" i="48"/>
  <c r="B92" i="48"/>
  <c r="C92" i="48"/>
  <c r="D92" i="48"/>
  <c r="B93" i="48"/>
  <c r="C93" i="48"/>
  <c r="D93" i="48"/>
  <c r="B94" i="48"/>
  <c r="C94" i="48"/>
  <c r="D94" i="48"/>
  <c r="B95" i="48"/>
  <c r="C95" i="48"/>
  <c r="D95" i="48"/>
  <c r="B96" i="48"/>
  <c r="C96" i="48"/>
  <c r="D96" i="48"/>
  <c r="B97" i="48"/>
  <c r="C97" i="48"/>
  <c r="D97" i="48"/>
  <c r="B98" i="48"/>
  <c r="C98" i="48"/>
  <c r="D98" i="48"/>
  <c r="B99" i="48"/>
  <c r="C99" i="48"/>
  <c r="D99" i="48"/>
  <c r="B100" i="48"/>
  <c r="C100" i="48"/>
  <c r="D100" i="48"/>
  <c r="B101" i="48"/>
  <c r="C101" i="48"/>
  <c r="D101" i="48"/>
  <c r="B102" i="48"/>
  <c r="C102" i="48"/>
  <c r="D102" i="48"/>
  <c r="B103" i="48"/>
  <c r="C103" i="48"/>
  <c r="D103" i="48"/>
  <c r="B104" i="48"/>
  <c r="C104" i="48"/>
  <c r="D104" i="48"/>
  <c r="B105" i="48"/>
  <c r="C105" i="48"/>
  <c r="D105" i="48"/>
  <c r="D6" i="48"/>
  <c r="C6" i="48"/>
  <c r="B6" i="48"/>
  <c r="C9" i="47" l="1"/>
  <c r="C10" i="47"/>
  <c r="C11" i="47"/>
  <c r="C12" i="47"/>
  <c r="C13" i="47"/>
  <c r="C14" i="47"/>
  <c r="C15" i="47"/>
  <c r="C16" i="47"/>
  <c r="C17" i="47"/>
  <c r="C18" i="47"/>
  <c r="C19" i="47"/>
  <c r="C20" i="47"/>
  <c r="C21" i="47"/>
  <c r="C22" i="47"/>
  <c r="C23" i="47"/>
  <c r="C24" i="47"/>
  <c r="C25" i="47"/>
  <c r="C26" i="47"/>
  <c r="C27" i="47"/>
  <c r="C28" i="47"/>
  <c r="C29" i="47"/>
  <c r="C30" i="47"/>
  <c r="C31" i="47"/>
  <c r="C32" i="47"/>
  <c r="C33" i="47"/>
  <c r="C34" i="47"/>
  <c r="C35" i="47"/>
  <c r="C36" i="47"/>
  <c r="C37" i="47"/>
  <c r="C38" i="47"/>
  <c r="C39" i="47"/>
  <c r="C40" i="47"/>
  <c r="C41" i="47"/>
  <c r="C42" i="47"/>
  <c r="C43" i="47"/>
  <c r="C44" i="47"/>
  <c r="C45" i="47"/>
  <c r="C46" i="47"/>
  <c r="C47" i="47"/>
  <c r="C48" i="47"/>
  <c r="C49" i="47"/>
  <c r="C50" i="47"/>
  <c r="C51" i="47"/>
  <c r="C52" i="47"/>
  <c r="C53" i="47"/>
  <c r="C54" i="47"/>
  <c r="C55" i="47"/>
  <c r="C56" i="47"/>
  <c r="C57" i="47"/>
  <c r="C58" i="47"/>
  <c r="C59" i="47"/>
  <c r="C60" i="47"/>
  <c r="C61" i="47"/>
  <c r="C62" i="47"/>
  <c r="C63" i="47"/>
  <c r="C64" i="47"/>
  <c r="C65" i="47"/>
  <c r="C66" i="47"/>
  <c r="C67" i="47"/>
  <c r="C68" i="47"/>
  <c r="C69" i="47"/>
  <c r="C70" i="47"/>
  <c r="C71" i="47"/>
  <c r="C72" i="47"/>
  <c r="C73" i="47"/>
  <c r="C74" i="47"/>
  <c r="C75" i="47"/>
  <c r="C76" i="47"/>
  <c r="C77" i="47"/>
  <c r="C78" i="47"/>
  <c r="C79" i="47"/>
  <c r="C80" i="47"/>
  <c r="C81" i="47"/>
  <c r="C82" i="47"/>
  <c r="C83" i="47"/>
  <c r="C84" i="47"/>
  <c r="C85" i="47"/>
  <c r="C86" i="47"/>
  <c r="C87" i="47"/>
  <c r="C88" i="47"/>
  <c r="C89" i="47"/>
  <c r="C90" i="47"/>
  <c r="C91" i="47"/>
  <c r="C92" i="47"/>
  <c r="C93" i="47"/>
  <c r="C94" i="47"/>
  <c r="C95" i="47"/>
  <c r="C96" i="47"/>
  <c r="C97" i="47"/>
  <c r="C98" i="47"/>
  <c r="C99" i="47"/>
  <c r="C100" i="47"/>
  <c r="C101" i="47"/>
  <c r="C102" i="47"/>
  <c r="C103" i="47"/>
  <c r="C104" i="47"/>
  <c r="C105" i="47"/>
  <c r="C106" i="47"/>
  <c r="C107" i="47"/>
  <c r="C8" i="47"/>
  <c r="D10" i="5" l="1"/>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9" i="5"/>
  <c r="W14" i="47" l="1"/>
  <c r="W16" i="47"/>
  <c r="W15" i="47"/>
  <c r="W12" i="47"/>
  <c r="W13" i="47"/>
  <c r="W11" i="47"/>
  <c r="W10" i="47"/>
  <c r="W27" i="47"/>
  <c r="X27" i="47"/>
  <c r="W26" i="47"/>
  <c r="X26" i="47"/>
  <c r="W25" i="47"/>
  <c r="X25" i="47"/>
  <c r="W24" i="47"/>
  <c r="X24" i="47"/>
  <c r="W23" i="47"/>
  <c r="X23" i="47"/>
  <c r="W22" i="47"/>
  <c r="X22" i="47"/>
  <c r="W21" i="47"/>
  <c r="X21" i="47"/>
  <c r="W20" i="47"/>
  <c r="X20" i="47"/>
  <c r="W19" i="47"/>
  <c r="X19" i="47"/>
  <c r="W18" i="47"/>
  <c r="X18" i="47"/>
  <c r="W17" i="47"/>
  <c r="X17" i="47"/>
  <c r="X16" i="47"/>
  <c r="X15" i="47"/>
  <c r="X14" i="47"/>
  <c r="X13" i="47"/>
  <c r="X12" i="47"/>
  <c r="X11" i="47"/>
  <c r="X10" i="47"/>
  <c r="W9" i="47" l="1"/>
  <c r="X9" i="47"/>
  <c r="K16" i="4" l="1"/>
  <c r="K17" i="4"/>
  <c r="J16" i="4"/>
  <c r="J17" i="4"/>
  <c r="K20" i="4"/>
  <c r="J20" i="4"/>
  <c r="K19" i="4"/>
  <c r="J19" i="4"/>
  <c r="K18" i="4"/>
  <c r="J18" i="4"/>
  <c r="K15" i="4"/>
  <c r="J15" i="4"/>
  <c r="K14" i="4"/>
  <c r="J14" i="4"/>
  <c r="K13" i="4"/>
  <c r="Y8" i="46" s="1"/>
  <c r="J13" i="4"/>
  <c r="X8" i="46" s="1"/>
  <c r="W8" i="47" l="1"/>
  <c r="X8" i="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tc={CB2231EA-531A-4475-BCD8-9832FD3F77AA}</author>
    <author>tc={FC8D0256-655F-4ED1-B3D1-FC442DBA0EA3}</author>
    <author>Jonas Magnusson</author>
    <author>Holmqvist Christian</author>
  </authors>
  <commentList>
    <comment ref="D6" authorId="0" shapeId="0" xr:uid="{CB2231EA-531A-4475-BCD8-9832FD3F77AA}">
      <text>
        <t>[Trådad kommentar]
I din version av Excel kan du läsa den här trådade kommentaren, men eventuella ändringar i den tas bort om filen öppnas i en senare version av Excel. Läs mer: https://go.microsoft.com/fwlink/?linkid=870924
Kommentar:
    Om det är både Invändig och utvändig besiktning som ska göras och på olika datum så väljer man det kortaste datumet här
Styrande besiktningsmånad är inte samma som sista besiktningsdag. Körförbud inträder 6 månader efter det här datumet</t>
      </text>
    </comment>
    <comment ref="Q6" authorId="1" shapeId="0" xr:uid="{FC8D0256-655F-4ED1-B3D1-FC442DBA0EA3}">
      <text>
        <t>[Trådad kommentar]
I din version av Excel kan du läsa den här trådade kommentaren, men eventuella ändringar i den tas bort om filen öppnas i en senare version av Excel. Läs mer: https://go.microsoft.com/fwlink/?linkid=870924
Kommentar:
    Är det flera Säkerhetsventiler så är det den med lägst tryck som ska in här</t>
      </text>
    </comment>
    <comment ref="T7" authorId="2" shapeId="0" xr:uid="{3A2CA450-594D-334A-B0B6-F4797C01F482}">
      <text>
        <r>
          <rPr>
            <sz val="10"/>
            <color rgb="FF000000"/>
            <rFont val="Tahoma"/>
            <family val="2"/>
          </rPr>
          <t xml:space="preserve">1a eller 2a
</t>
        </r>
        <r>
          <rPr>
            <sz val="10"/>
            <color rgb="FF000000"/>
            <rFont val="Tahoma"/>
            <family val="2"/>
          </rPr>
          <t>Förenklat: 1a är instabila(farliga) fluider, 2a är stabila fluider.</t>
        </r>
      </text>
    </comment>
    <comment ref="U7" authorId="3" shapeId="0" xr:uid="{00000000-0006-0000-0300-000001000000}">
      <text>
        <r>
          <rPr>
            <b/>
            <sz val="9"/>
            <color rgb="FF000000"/>
            <rFont val="Tahoma"/>
            <family val="2"/>
          </rPr>
          <t>Objekt i klass A, B &amp; Ö (Övriga objekt) ska tas med i den fortölpande tillsynen.</t>
        </r>
        <r>
          <rPr>
            <sz val="9"/>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Ambjörnsson David</author>
    <author>Fredrik Rosengren</author>
  </authors>
  <commentList>
    <comment ref="B7" authorId="0" shapeId="0" xr:uid="{00000000-0006-0000-0400-000001000000}">
      <text>
        <r>
          <rPr>
            <sz val="9"/>
            <color rgb="FF000000"/>
            <rFont val="Tahoma"/>
            <family val="2"/>
          </rPr>
          <t>Skriv om vilket objekt riskbedömningen gäller för. Kan gälla för flera objekt. Till ex. Tryckluftbehållare</t>
        </r>
      </text>
    </comment>
    <comment ref="G7" authorId="1" shapeId="0" xr:uid="{00000000-0006-0000-0400-000002000000}">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7" authorId="1" shapeId="0" xr:uid="{00000000-0006-0000-0400-000003000000}">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8" authorId="1" shapeId="0" xr:uid="{00000000-0006-0000-0400-000004000000}">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8" authorId="1" shapeId="0" xr:uid="{00000000-0006-0000-0400-000005000000}">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28" authorId="0" shapeId="0" xr:uid="{E1C3A0ED-005D-4765-B76C-78D5E96D0211}">
      <text>
        <r>
          <rPr>
            <sz val="9"/>
            <color rgb="FF000000"/>
            <rFont val="Tahoma"/>
            <family val="2"/>
          </rPr>
          <t>Skriv om vilket objekt riskbedömningen gäller för. Kan gälla för flera objekt. Till ex. Tryckluftbehållare</t>
        </r>
      </text>
    </comment>
    <comment ref="G28" authorId="1" shapeId="0" xr:uid="{39B1C832-2902-4C51-B53C-D77541203CC4}">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28" authorId="1" shapeId="0" xr:uid="{F6566A07-A43C-4325-B8D7-8E7DA7740E51}">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29" authorId="1" shapeId="0" xr:uid="{C9976F2A-7AAF-4895-9B72-7BE4E167EB99}">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29" authorId="1" shapeId="0" xr:uid="{7D9A6D87-A1EF-46DB-8A69-37CE285601D4}">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49" authorId="0" shapeId="0" xr:uid="{3CEB0EA6-4F1F-4AB0-B7B0-16CA353927A1}">
      <text>
        <r>
          <rPr>
            <sz val="9"/>
            <color rgb="FF000000"/>
            <rFont val="Tahoma"/>
            <family val="2"/>
          </rPr>
          <t>Skriv om vilket objekt riskbedömningen gäller för. Kan gälla för flera objekt. Till ex. Tryckluftbehållare</t>
        </r>
      </text>
    </comment>
    <comment ref="G49" authorId="1" shapeId="0" xr:uid="{12BF17BA-BD5B-4887-9992-3731F7707794}">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49" authorId="1" shapeId="0" xr:uid="{2C33FC31-5AF9-417C-AF70-4A464DE44035}">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50" authorId="1" shapeId="0" xr:uid="{E3742F23-CE98-4A23-A2B6-811F65B0B67E}">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50" authorId="1" shapeId="0" xr:uid="{F5574083-E4A3-4FB9-9D22-FB449E434384}">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70" authorId="0" shapeId="0" xr:uid="{9DE9D07C-0085-411E-B9EB-F327998D6B6F}">
      <text>
        <r>
          <rPr>
            <sz val="9"/>
            <color rgb="FF000000"/>
            <rFont val="Tahoma"/>
            <family val="2"/>
          </rPr>
          <t>Skriv om vilket objekt riskbedömningen gäller för. Kan gälla för flera objekt. Till ex. Tryckluftbehållare</t>
        </r>
      </text>
    </comment>
    <comment ref="G70" authorId="1" shapeId="0" xr:uid="{CF5A1B1F-FE5E-4CCC-A8C3-0BD766852810}">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70" authorId="1" shapeId="0" xr:uid="{B24BBEB3-40F8-425F-B8C1-617E5E20C653}">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71" authorId="1" shapeId="0" xr:uid="{801F971A-D501-495D-B812-D81E0A4D3737}">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71" authorId="1" shapeId="0" xr:uid="{BBD026BC-510B-4662-9CD7-74005CDDACE6}">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91" authorId="0" shapeId="0" xr:uid="{1E0C4B44-550A-4620-AD13-B13BB5555F4C}">
      <text>
        <r>
          <rPr>
            <sz val="9"/>
            <color rgb="FF000000"/>
            <rFont val="Tahoma"/>
            <family val="2"/>
          </rPr>
          <t>Skriv om vilket objekt riskbedömningen gäller för. Kan gälla för flera objekt. Till ex. Tryckluftbehållare</t>
        </r>
      </text>
    </comment>
    <comment ref="G91" authorId="1" shapeId="0" xr:uid="{349C0505-9421-4B87-82B6-34137A8E1CFF}">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91" authorId="1" shapeId="0" xr:uid="{C4FA6CF2-4326-46E9-8E90-F8B0FDAA979D}">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92" authorId="1" shapeId="0" xr:uid="{29B50A86-CF74-41B5-BAD8-1779FCCCCD01}">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92" authorId="1" shapeId="0" xr:uid="{0335F637-0E96-442F-AC79-BAEBF45C87EE}">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112" authorId="0" shapeId="0" xr:uid="{7F6BA245-D2CA-4DBD-8C72-11F0B8C25653}">
      <text>
        <r>
          <rPr>
            <sz val="9"/>
            <color rgb="FF000000"/>
            <rFont val="Tahoma"/>
            <family val="2"/>
          </rPr>
          <t>Skriv om vilket objekt riskbedömningen gäller för. Kan gälla för flera objekt. Till ex. Tryckluftbehållare</t>
        </r>
      </text>
    </comment>
    <comment ref="G112" authorId="1" shapeId="0" xr:uid="{53CCA1E4-1831-4775-B688-F636612523B9}">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112" authorId="1" shapeId="0" xr:uid="{F3D5CCCE-3B63-4E3D-8EB2-12C2C629951D}">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113" authorId="1" shapeId="0" xr:uid="{42E993E9-50FD-4D0F-968E-9C09B751F7BD}">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113" authorId="1" shapeId="0" xr:uid="{E9CA2E8F-649F-4172-A45F-2A85CD41FC03}">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133" authorId="0" shapeId="0" xr:uid="{EB735E22-03FA-419A-931F-A1FE39556879}">
      <text>
        <r>
          <rPr>
            <sz val="9"/>
            <color rgb="FF000000"/>
            <rFont val="Tahoma"/>
            <family val="2"/>
          </rPr>
          <t>Skriv om vilket objekt riskbedömningen gäller för. Kan gälla för flera objekt. Till ex. Tryckluftbehållare</t>
        </r>
      </text>
    </comment>
    <comment ref="G133" authorId="1" shapeId="0" xr:uid="{9FA6F850-AA89-4CF5-B4C8-3ACFE0AFC200}">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133" authorId="1" shapeId="0" xr:uid="{4883315E-E133-48F1-9A5F-5CDBD188958B}">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134" authorId="1" shapeId="0" xr:uid="{C5FA5148-08A1-4A81-B38F-4F98EE9B101B}">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134" authorId="1" shapeId="0" xr:uid="{8D6EB2C6-805E-4BC5-A1C7-B34B14DED65D}">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154" authorId="0" shapeId="0" xr:uid="{43E1D1FE-43B9-4317-90E6-466D9106BF1E}">
      <text>
        <r>
          <rPr>
            <sz val="9"/>
            <color rgb="FF000000"/>
            <rFont val="Tahoma"/>
            <family val="2"/>
          </rPr>
          <t>Skriv om vilket objekt riskbedömningen gäller för. Kan gälla för flera objekt. Till ex. Tryckluftbehållare</t>
        </r>
      </text>
    </comment>
    <comment ref="G154" authorId="1" shapeId="0" xr:uid="{77A349E7-72C0-442C-B561-901456596A03}">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154" authorId="1" shapeId="0" xr:uid="{05A50895-A828-487A-B58F-02C349ADD9EB}">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155" authorId="1" shapeId="0" xr:uid="{5E03E138-D86D-448F-971A-DB2A99C8664C}">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155" authorId="1" shapeId="0" xr:uid="{C04FB58B-5664-483B-BFD0-19148D4E7388}">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175" authorId="0" shapeId="0" xr:uid="{352397B6-E3BB-4618-93FA-618AC80FCFC2}">
      <text>
        <r>
          <rPr>
            <sz val="9"/>
            <color rgb="FF000000"/>
            <rFont val="Tahoma"/>
            <family val="2"/>
          </rPr>
          <t>Skriv om vilket objekt riskbedömningen gäller för. Kan gälla för flera objekt. Till ex. Tryckluftbehållare</t>
        </r>
      </text>
    </comment>
    <comment ref="G175" authorId="1" shapeId="0" xr:uid="{3BFFB1AF-7F0E-4DC2-B6EC-D4D6BC66F9A4}">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175" authorId="1" shapeId="0" xr:uid="{2C6CA075-120B-4FE5-9ABB-C9551D9E3248}">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176" authorId="1" shapeId="0" xr:uid="{55CE08E1-6A5C-4B16-9E83-890624947C8B}">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176" authorId="1" shapeId="0" xr:uid="{73013DE9-4609-44F0-B031-96B7DD323CAE}">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196" authorId="0" shapeId="0" xr:uid="{60697DDB-870C-4B17-B76B-AFA5309F0FD5}">
      <text>
        <r>
          <rPr>
            <sz val="9"/>
            <color rgb="FF000000"/>
            <rFont val="Tahoma"/>
            <family val="2"/>
          </rPr>
          <t>Skriv om vilket objekt riskbedömningen gäller för. Kan gälla för flera objekt. Till ex. Tryckluftbehållare</t>
        </r>
      </text>
    </comment>
    <comment ref="G196" authorId="1" shapeId="0" xr:uid="{A0E25568-5C87-4014-9A7C-BD1057BF9702}">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196" authorId="1" shapeId="0" xr:uid="{DD6E32ED-FD2A-4074-B931-217A2FBC4A2C}">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197" authorId="1" shapeId="0" xr:uid="{7F2D4BFF-130A-4D78-90EB-39BAB39D19D9}">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197" authorId="1" shapeId="0" xr:uid="{8256D886-1727-4F51-81E3-280CAA5EA3B2}">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217" authorId="0" shapeId="0" xr:uid="{B9C5DB06-F3E9-4A91-B864-21B23277D096}">
      <text>
        <r>
          <rPr>
            <sz val="9"/>
            <color rgb="FF000000"/>
            <rFont val="Tahoma"/>
            <family val="2"/>
          </rPr>
          <t>Skriv om vilket objekt riskbedömningen gäller för. Kan gälla för flera objekt. Till ex. Tryckluftbehållare</t>
        </r>
      </text>
    </comment>
    <comment ref="G217" authorId="1" shapeId="0" xr:uid="{EB2E83CD-9457-4901-9306-B31E564F4852}">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217" authorId="1" shapeId="0" xr:uid="{A34814B3-6EFA-40FA-AEDB-0C17A0E4F4AE}">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218" authorId="1" shapeId="0" xr:uid="{0F9B733E-4937-4844-8925-CEE7D141A468}">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218" authorId="1" shapeId="0" xr:uid="{176419E1-96BC-43FB-A27D-0E82A89777D9}">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238" authorId="0" shapeId="0" xr:uid="{88046291-113F-4C79-ADE5-52F3FDDE33D0}">
      <text>
        <r>
          <rPr>
            <sz val="9"/>
            <color rgb="FF000000"/>
            <rFont val="Tahoma"/>
            <family val="2"/>
          </rPr>
          <t>Skriv om vilket objekt riskbedömningen gäller för. Kan gälla för flera objekt. Till ex. Tryckluftbehållare</t>
        </r>
      </text>
    </comment>
    <comment ref="G238" authorId="1" shapeId="0" xr:uid="{3DAFE609-E9F5-4B07-937C-BEF01A158A48}">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238" authorId="1" shapeId="0" xr:uid="{0CD61FC1-BF4A-4963-ABE4-579A27EF74E1}">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239" authorId="1" shapeId="0" xr:uid="{B9855BD2-F926-4069-BB22-D1D466B7A27F}">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239" authorId="1" shapeId="0" xr:uid="{22CE8F4E-4932-45E4-A4F4-016F926F5F4B}">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259" authorId="0" shapeId="0" xr:uid="{1AE90512-0D38-4D51-AD20-61F2B0C9551F}">
      <text>
        <r>
          <rPr>
            <sz val="9"/>
            <color rgb="FF000000"/>
            <rFont val="Tahoma"/>
            <family val="2"/>
          </rPr>
          <t>Skriv om vilket objekt riskbedömningen gäller för. Kan gälla för flera objekt. Till ex. Tryckluftbehållare</t>
        </r>
      </text>
    </comment>
    <comment ref="G259" authorId="1" shapeId="0" xr:uid="{48C32BF6-57DA-4AA4-8FA6-CFEA5CFCE3D3}">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259" authorId="1" shapeId="0" xr:uid="{CDE4AF25-E91A-4F16-B51E-1FA0504B4F8C}">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260" authorId="1" shapeId="0" xr:uid="{48790374-2F52-404F-89CF-A0ACC75ABE1A}">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260" authorId="1" shapeId="0" xr:uid="{B23FE991-52BF-4A6C-B2D5-78D98ACA462B}">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280" authorId="0" shapeId="0" xr:uid="{940EFFF8-3FBC-48DF-BF8A-CAC925EF1331}">
      <text>
        <r>
          <rPr>
            <sz val="9"/>
            <color rgb="FF000000"/>
            <rFont val="Tahoma"/>
            <family val="2"/>
          </rPr>
          <t>Skriv om vilket objekt riskbedömningen gäller för. Kan gälla för flera objekt. Till ex. Tryckluftbehållare</t>
        </r>
      </text>
    </comment>
    <comment ref="G280" authorId="1" shapeId="0" xr:uid="{1BF0F19A-6FCE-4D56-A9C9-A7F35F7285E0}">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280" authorId="1" shapeId="0" xr:uid="{3941534D-BC1B-488E-AAA9-44CA5713767D}">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281" authorId="1" shapeId="0" xr:uid="{AAEAA1BD-FC34-4DA2-B1C5-D78D65308DCF}">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281" authorId="1" shapeId="0" xr:uid="{681F2098-3D12-4276-ADEE-A11DDCB33E80}">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301" authorId="0" shapeId="0" xr:uid="{95D685ED-A66F-4BCC-B553-34EAF3AD0E0A}">
      <text>
        <r>
          <rPr>
            <sz val="9"/>
            <color rgb="FF000000"/>
            <rFont val="Tahoma"/>
            <family val="2"/>
          </rPr>
          <t>Skriv om vilket objekt riskbedömningen gäller för. Kan gälla för flera objekt. Till ex. Tryckluftbehållare</t>
        </r>
      </text>
    </comment>
    <comment ref="G301" authorId="1" shapeId="0" xr:uid="{90ADAF48-98E0-436A-9BDE-708A01A149FD}">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301" authorId="1" shapeId="0" xr:uid="{2271958B-A53D-499A-801B-8A1587879094}">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302" authorId="1" shapeId="0" xr:uid="{4B33B0A0-53D3-4DA1-9BB1-44D4C23FD4D5}">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302" authorId="1" shapeId="0" xr:uid="{FB1A4D4C-65AC-44CD-861A-930697202581}">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322" authorId="0" shapeId="0" xr:uid="{0B6F12C7-4298-48A1-A492-D94A77960C8C}">
      <text>
        <r>
          <rPr>
            <sz val="9"/>
            <color rgb="FF000000"/>
            <rFont val="Tahoma"/>
            <family val="2"/>
          </rPr>
          <t>Skriv om vilket objekt riskbedömningen gäller för. Kan gälla för flera objekt. Till ex. Tryckluftbehållare</t>
        </r>
      </text>
    </comment>
    <comment ref="G322" authorId="1" shapeId="0" xr:uid="{1CD3642D-44C4-4362-AF46-F7763156084F}">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322" authorId="1" shapeId="0" xr:uid="{1AF52BA6-16D7-478E-9119-ECBEAA9FBF1D}">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323" authorId="1" shapeId="0" xr:uid="{E6A0992E-FB79-4971-AD5D-92B5615CD21D}">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323" authorId="1" shapeId="0" xr:uid="{C743421F-5291-4DEF-80E5-99578ECA6D45}">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343" authorId="0" shapeId="0" xr:uid="{72035924-750F-46BD-8F93-E7A809C47E4A}">
      <text>
        <r>
          <rPr>
            <sz val="9"/>
            <color rgb="FF000000"/>
            <rFont val="Tahoma"/>
            <family val="2"/>
          </rPr>
          <t>Skriv om vilket objekt riskbedömningen gäller för. Kan gälla för flera objekt. Till ex. Tryckluftbehållare</t>
        </r>
      </text>
    </comment>
    <comment ref="G343" authorId="1" shapeId="0" xr:uid="{353C5026-63F9-4BFB-A13B-8DA8DAECA93D}">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343" authorId="1" shapeId="0" xr:uid="{A5DCB276-D216-495D-83FC-15D816862F43}">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344" authorId="1" shapeId="0" xr:uid="{7DAF6993-DCC1-45E7-8237-240C0764CF52}">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344" authorId="1" shapeId="0" xr:uid="{A51AF386-BE1F-4425-94D1-EE7C9EB41C4C}">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364" authorId="0" shapeId="0" xr:uid="{72B327D4-B7F1-446B-812A-5F17BB8576BE}">
      <text>
        <r>
          <rPr>
            <sz val="9"/>
            <color rgb="FF000000"/>
            <rFont val="Tahoma"/>
            <family val="2"/>
          </rPr>
          <t>Skriv om vilket objekt riskbedömningen gäller för. Kan gälla för flera objekt. Till ex. Tryckluftbehållare</t>
        </r>
      </text>
    </comment>
    <comment ref="G364" authorId="1" shapeId="0" xr:uid="{26E7809C-E6EB-4589-BD03-3DDDA8D189C5}">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364" authorId="1" shapeId="0" xr:uid="{4B7784CB-2A59-4A76-9152-8C81A562E34E}">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365" authorId="1" shapeId="0" xr:uid="{F7B52866-5CA0-4963-A55D-4E14A14DB395}">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365" authorId="1" shapeId="0" xr:uid="{1AD2F9E6-844E-4FA7-94FD-C8AA216769CA}">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385" authorId="0" shapeId="0" xr:uid="{8E954B0B-8250-4D17-9EF1-CE855AE8FD8C}">
      <text>
        <r>
          <rPr>
            <sz val="9"/>
            <color rgb="FF000000"/>
            <rFont val="Tahoma"/>
            <family val="2"/>
          </rPr>
          <t>Skriv om vilket objekt riskbedömningen gäller för. Kan gälla för flera objekt. Till ex. Tryckluftbehållare</t>
        </r>
      </text>
    </comment>
    <comment ref="G385" authorId="1" shapeId="0" xr:uid="{C219054B-C09E-4CD8-B4F2-C517B621A9B6}">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385" authorId="1" shapeId="0" xr:uid="{CC68CB41-B31D-4C79-A3AD-F55D65F3376E}">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386" authorId="1" shapeId="0" xr:uid="{5E13743E-F043-4D2B-9108-08AA3A0B4550}">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386" authorId="1" shapeId="0" xr:uid="{0EB9F7AE-A125-420B-92E1-C562D8686900}">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406" authorId="0" shapeId="0" xr:uid="{09273FBD-07D3-4CB9-9372-E17B5DD68922}">
      <text>
        <r>
          <rPr>
            <sz val="9"/>
            <color rgb="FF000000"/>
            <rFont val="Tahoma"/>
            <family val="2"/>
          </rPr>
          <t>Skriv om vilket objekt riskbedömningen gäller för. Kan gälla för flera objekt. Till ex. Tryckluftbehållare</t>
        </r>
      </text>
    </comment>
    <comment ref="G406" authorId="1" shapeId="0" xr:uid="{328CC77E-D435-484E-A903-766CD6D7EEC7}">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406" authorId="1" shapeId="0" xr:uid="{39413DBD-9C09-4009-A49C-F9E2198B3DC7}">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407" authorId="1" shapeId="0" xr:uid="{6641051E-92AF-45AE-9950-1F353C79D5C2}">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407" authorId="1" shapeId="0" xr:uid="{0BD32D62-7DE0-4614-B1DC-A299E5932B40}">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427" authorId="0" shapeId="0" xr:uid="{9E99AB54-18C7-4FF9-89F5-EA2BB99D7DB6}">
      <text>
        <r>
          <rPr>
            <sz val="9"/>
            <color rgb="FF000000"/>
            <rFont val="Tahoma"/>
            <family val="2"/>
          </rPr>
          <t>Skriv om vilket objekt riskbedömningen gäller för. Kan gälla för flera objekt. Till ex. Tryckluftbehållare</t>
        </r>
      </text>
    </comment>
    <comment ref="G427" authorId="1" shapeId="0" xr:uid="{329DD396-464B-48AE-B8BD-FE9079FB20DF}">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427" authorId="1" shapeId="0" xr:uid="{CE250555-2F0F-41BD-9D2C-56BD5EAD75D0}">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428" authorId="1" shapeId="0" xr:uid="{A6672E60-B5EA-4580-A73E-83840257D81A}">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428" authorId="1" shapeId="0" xr:uid="{51D4A8AE-6043-4C5B-8E97-6CE6A83EFC5D}">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448" authorId="0" shapeId="0" xr:uid="{782AEDA0-9907-413C-898A-34FA3C28A1BA}">
      <text>
        <r>
          <rPr>
            <sz val="9"/>
            <color rgb="FF000000"/>
            <rFont val="Tahoma"/>
            <family val="2"/>
          </rPr>
          <t>Skriv om vilket objekt riskbedömningen gäller för. Kan gälla för flera objekt. Till ex. Tryckluftbehållare</t>
        </r>
      </text>
    </comment>
    <comment ref="G448" authorId="1" shapeId="0" xr:uid="{F154E2CD-6176-4ADE-AED6-B747C584742A}">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448" authorId="1" shapeId="0" xr:uid="{83EFD361-3C49-44A1-9C40-49BD92AAA11D}">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449" authorId="1" shapeId="0" xr:uid="{FB9F792C-E54D-4FF5-9CA8-B91823D9769A}">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449" authorId="1" shapeId="0" xr:uid="{53795BE8-0E42-4A76-B651-57C14C6DB45A}">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469" authorId="0" shapeId="0" xr:uid="{DFF31C20-2525-4A6D-836C-784D066D29D3}">
      <text>
        <r>
          <rPr>
            <sz val="9"/>
            <color rgb="FF000000"/>
            <rFont val="Tahoma"/>
            <family val="2"/>
          </rPr>
          <t>Skriv om vilket objekt riskbedömningen gäller för. Kan gälla för flera objekt. Till ex. Tryckluftbehållare</t>
        </r>
      </text>
    </comment>
    <comment ref="G469" authorId="1" shapeId="0" xr:uid="{E0BD6BDC-D824-4706-B68A-FB3B54FB4E34}">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469" authorId="1" shapeId="0" xr:uid="{E57D37A9-A6B0-44BF-BB22-ABAF36D35DD2}">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470" authorId="1" shapeId="0" xr:uid="{B3D31DCE-9587-43D6-A98E-B1BD76A90A08}">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470" authorId="1" shapeId="0" xr:uid="{D88B2A43-70D8-4C86-A570-8464E7144CB5}">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490" authorId="0" shapeId="0" xr:uid="{F1EC45CE-B607-4DB3-AF4F-E2CD2580B870}">
      <text>
        <r>
          <rPr>
            <sz val="9"/>
            <color rgb="FF000000"/>
            <rFont val="Tahoma"/>
            <family val="2"/>
          </rPr>
          <t>Skriv om vilket objekt riskbedömningen gäller för. Kan gälla för flera objekt. Till ex. Tryckluftbehållare</t>
        </r>
      </text>
    </comment>
    <comment ref="G490" authorId="1" shapeId="0" xr:uid="{AE55822B-2F11-4D42-8867-84E6D71D0EDF}">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490" authorId="1" shapeId="0" xr:uid="{7F1FD8D5-BB66-41B7-A712-9D0DB490DF68}">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491" authorId="1" shapeId="0" xr:uid="{157826EE-B4A3-463F-911E-495AA49A5FEB}">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491" authorId="1" shapeId="0" xr:uid="{46FAC812-272B-46DC-AA74-4DE2756E7DC9}">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511" authorId="0" shapeId="0" xr:uid="{57FF0DC0-304A-44E4-AD3B-84E46573171D}">
      <text>
        <r>
          <rPr>
            <sz val="9"/>
            <color rgb="FF000000"/>
            <rFont val="Tahoma"/>
            <family val="2"/>
          </rPr>
          <t>Skriv om vilket objekt riskbedömningen gäller för. Kan gälla för flera objekt. Till ex. Tryckluftbehållare</t>
        </r>
      </text>
    </comment>
    <comment ref="G511" authorId="1" shapeId="0" xr:uid="{3E5233F4-274A-4287-A2AD-96B530849A71}">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511" authorId="1" shapeId="0" xr:uid="{9FD6E25D-FF42-489C-82DE-5F3CBD71182C}">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512" authorId="1" shapeId="0" xr:uid="{9DBE421C-3B8B-4FB6-BDBD-89291562B3DA}">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512" authorId="1" shapeId="0" xr:uid="{E70BA824-409A-4BCC-8FDF-EC8ACA7B33A1}">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532" authorId="0" shapeId="0" xr:uid="{2DBA9928-2169-48C5-AE67-06A722F80DE7}">
      <text>
        <r>
          <rPr>
            <sz val="9"/>
            <color rgb="FF000000"/>
            <rFont val="Tahoma"/>
            <family val="2"/>
          </rPr>
          <t>Skriv om vilket objekt riskbedömningen gäller för. Kan gälla för flera objekt. Till ex. Tryckluftbehållare</t>
        </r>
      </text>
    </comment>
    <comment ref="G532" authorId="1" shapeId="0" xr:uid="{31F771C8-3977-43FF-AA89-A52BBAA2EF53}">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532" authorId="1" shapeId="0" xr:uid="{EC8A7E57-F68A-4439-88D5-232BD7E89452}">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533" authorId="1" shapeId="0" xr:uid="{01E30F8B-5E38-4A0F-856A-74DA875E9FD5}">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533" authorId="1" shapeId="0" xr:uid="{D9DBD545-552B-4151-B70F-6AB4F10B9505}">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553" authorId="0" shapeId="0" xr:uid="{70F94ECE-9733-49CA-BCF0-3AD4F39E0B71}">
      <text>
        <r>
          <rPr>
            <sz val="9"/>
            <color rgb="FF000000"/>
            <rFont val="Tahoma"/>
            <family val="2"/>
          </rPr>
          <t>Skriv om vilket objekt riskbedömningen gäller för. Kan gälla för flera objekt. Till ex. Tryckluftbehållare</t>
        </r>
      </text>
    </comment>
    <comment ref="G553" authorId="1" shapeId="0" xr:uid="{22B7ED0C-ECB2-4B85-B705-F11844989867}">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553" authorId="1" shapeId="0" xr:uid="{9A413781-A110-4DC4-9583-61FEE289E1CA}">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554" authorId="1" shapeId="0" xr:uid="{AB59C8D3-4C2A-4E9C-B8EC-508468DA901E}">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554" authorId="1" shapeId="0" xr:uid="{A8CDB3B8-8135-4D46-A2FF-5983EB7566C8}">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574" authorId="0" shapeId="0" xr:uid="{AFDF5AD7-B601-4EAB-8B0E-68D80420112F}">
      <text>
        <r>
          <rPr>
            <sz val="9"/>
            <color rgb="FF000000"/>
            <rFont val="Tahoma"/>
            <family val="2"/>
          </rPr>
          <t>Skriv om vilket objekt riskbedömningen gäller för. Kan gälla för flera objekt. Till ex. Tryckluftbehållare</t>
        </r>
      </text>
    </comment>
    <comment ref="G574" authorId="1" shapeId="0" xr:uid="{E67701C6-D43F-496D-8173-BF9007759C26}">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574" authorId="1" shapeId="0" xr:uid="{1DBBD560-9799-4336-A01A-0A8933AD1442}">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575" authorId="1" shapeId="0" xr:uid="{B47E6A40-5F2A-4FE6-9DD3-E639719371F3}">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575" authorId="1" shapeId="0" xr:uid="{44281922-5590-407C-B4CB-1654BB575EFF}">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595" authorId="0" shapeId="0" xr:uid="{FBC042C5-F172-4C84-8792-E64593739ABD}">
      <text>
        <r>
          <rPr>
            <sz val="9"/>
            <color rgb="FF000000"/>
            <rFont val="Tahoma"/>
            <family val="2"/>
          </rPr>
          <t>Skriv om vilket objekt riskbedömningen gäller för. Kan gälla för flera objekt. Till ex. Tryckluftbehållare</t>
        </r>
      </text>
    </comment>
    <comment ref="G595" authorId="1" shapeId="0" xr:uid="{7F3273FF-502F-4569-B94C-A4FE4CAAFEA9}">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595" authorId="1" shapeId="0" xr:uid="{292D3668-2DB1-4216-9991-0A30AF52BF87}">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596" authorId="1" shapeId="0" xr:uid="{A403A712-04AC-4092-9C69-19BAD4B163BB}">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596" authorId="1" shapeId="0" xr:uid="{A1E38DD1-C692-43A5-A055-0EFFB70972AA}">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 ref="B616" authorId="0" shapeId="0" xr:uid="{8987D46A-BE55-44A2-A376-C5445E28F5D0}">
      <text>
        <r>
          <rPr>
            <sz val="9"/>
            <color rgb="FF000000"/>
            <rFont val="Tahoma"/>
            <family val="2"/>
          </rPr>
          <t>Skriv om vilket objekt riskbedömningen gäller för. Kan gälla för flera objekt. Till ex. Tryckluftbehållare</t>
        </r>
      </text>
    </comment>
    <comment ref="G616" authorId="1" shapeId="0" xr:uid="{B9D8DAB7-2B17-4883-A7F7-EC9DB5D77C03}">
      <text>
        <r>
          <rPr>
            <sz val="9"/>
            <color rgb="FF000000"/>
            <rFont val="Arial"/>
            <family val="2"/>
          </rPr>
          <t xml:space="preserve">
</t>
        </r>
        <r>
          <rPr>
            <sz val="9"/>
            <color rgb="FF000000"/>
            <rFont val="Arial"/>
            <family val="2"/>
          </rPr>
          <t xml:space="preserve">1. En gång vart 100:e år eller mer. &lt; 1 %.
</t>
        </r>
        <r>
          <rPr>
            <sz val="9"/>
            <color rgb="FF000000"/>
            <rFont val="Arial"/>
            <family val="2"/>
          </rPr>
          <t xml:space="preserve">                                                              
</t>
        </r>
        <r>
          <rPr>
            <sz val="9"/>
            <color rgb="FF000000"/>
            <rFont val="Arial"/>
            <family val="2"/>
          </rPr>
          <t xml:space="preserve">2. En gång vart 10:e till vart 100:e år, 1-10 %.
</t>
        </r>
        <r>
          <rPr>
            <sz val="9"/>
            <color rgb="FF000000"/>
            <rFont val="Arial"/>
            <family val="2"/>
          </rPr>
          <t xml:space="preserve">
</t>
        </r>
        <r>
          <rPr>
            <sz val="9"/>
            <color rgb="FF000000"/>
            <rFont val="Arial"/>
            <family val="2"/>
          </rPr>
          <t xml:space="preserve">3. En gång vart tredje till vart 10:e år, 10-30 %.
</t>
        </r>
        <r>
          <rPr>
            <sz val="9"/>
            <color rgb="FF000000"/>
            <rFont val="Arial"/>
            <family val="2"/>
          </rPr>
          <t xml:space="preserve">                                                                     
</t>
        </r>
        <r>
          <rPr>
            <sz val="9"/>
            <color rgb="FF000000"/>
            <rFont val="Arial"/>
            <family val="2"/>
          </rPr>
          <t xml:space="preserve">4. En gång varje till vart tredje år, 30-70 %.
</t>
        </r>
        <r>
          <rPr>
            <sz val="9"/>
            <color rgb="FF000000"/>
            <rFont val="Arial"/>
            <family val="2"/>
          </rPr>
          <t xml:space="preserve">
</t>
        </r>
        <r>
          <rPr>
            <sz val="9"/>
            <color rgb="FF000000"/>
            <rFont val="Arial"/>
            <family val="2"/>
          </rPr>
          <t>5. En gång per år eller oftare, &gt;70 %</t>
        </r>
      </text>
    </comment>
    <comment ref="J616" authorId="1" shapeId="0" xr:uid="{0FC0DE54-13F8-4892-A2ED-E3A6A312D363}">
      <text>
        <r>
          <rPr>
            <sz val="9"/>
            <color rgb="FF000000"/>
            <rFont val="Arial"/>
            <family val="2"/>
          </rPr>
          <t xml:space="preserve">
</t>
        </r>
        <r>
          <rPr>
            <sz val="9"/>
            <color rgb="FF000000"/>
            <rFont val="Arial"/>
            <family val="2"/>
          </rPr>
          <t xml:space="preserve">Grön = Acceptabel risk.
</t>
        </r>
        <r>
          <rPr>
            <sz val="9"/>
            <color rgb="FF000000"/>
            <rFont val="Arial"/>
            <family val="2"/>
          </rPr>
          <t xml:space="preserve">
</t>
        </r>
        <r>
          <rPr>
            <sz val="9"/>
            <color rgb="FF000000"/>
            <rFont val="Arial"/>
            <family val="2"/>
          </rPr>
          <t xml:space="preserve">Gul = Bör beaktas om åtgärd krävs.
</t>
        </r>
        <r>
          <rPr>
            <sz val="9"/>
            <color rgb="FF000000"/>
            <rFont val="Arial"/>
            <family val="2"/>
          </rPr>
          <t xml:space="preserve">
</t>
        </r>
        <r>
          <rPr>
            <sz val="9"/>
            <color rgb="FF000000"/>
            <rFont val="Arial"/>
            <family val="2"/>
          </rPr>
          <t>Röd = Oacceptabel risk. Ska åtgärdas omgående.</t>
        </r>
      </text>
    </comment>
    <comment ref="H617" authorId="1" shapeId="0" xr:uid="{5F24C505-EEDA-4FE6-BC76-7A41BFD43053}">
      <text>
        <r>
          <rPr>
            <sz val="9"/>
            <color rgb="FF000000"/>
            <rFont val="Arial"/>
            <family val="2"/>
          </rPr>
          <t xml:space="preserve">
1. Skada som kräver första hjälpen, obetydlig hälsoeffekt.
2. Skada som kräver medicinsk behandling, kortvarig effekt på hälsan.
3.Allvarlig skada utan permanent funktionshinder, mediumlång hälsoeffekt.
4.Allvarlig skada med permanent funktionshinder. långvarig inverkan på hälsan.
5.Dödsfall.</t>
        </r>
      </text>
    </comment>
    <comment ref="I617" authorId="1" shapeId="0" xr:uid="{8E9679FD-DC0A-49E4-9ECC-31EB3EB639E4}">
      <text>
        <r>
          <rPr>
            <sz val="9"/>
            <color rgb="FF000000"/>
            <rFont val="Arial"/>
            <family val="2"/>
          </rPr>
          <t xml:space="preserve">
1. Mindre negativ inverkan på miljön eller socialt, ingen inverkan på miljön eller socialt.
2. Måttlig negativ inverkan på miljön eller social inverkan. Mildrande åtgärder behövs inte.
3. Måttlig negativ inverkan på miljön eller social inverkan på kritiska resurser. Temporära mildrande / övervakande åtgärder behövs.
4. Allvarlig negativ inverkan på miljön på miljön för kritiska resurser eller social inverkan, dvs. fysisk och ekonomisk flytt.
Kontinuerliga mildrande / övervakande åtgärder behövs.
5. Oåterkallelig miljöpåverkan på kritiska resurser (t.ex. naturskyddsområde, kritiska livsmiljöer, rödlistade arter) och  / eller allvarlig social inverkan dvs. områden med ursprungsbefolkning.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Holmqvist Christian</author>
  </authors>
  <commentList>
    <comment ref="T6" authorId="0" shapeId="0" xr:uid="{00000000-0006-0000-0500-000001000000}">
      <text>
        <r>
          <rPr>
            <b/>
            <sz val="9"/>
            <color indexed="81"/>
            <rFont val="Tahoma"/>
            <family val="2"/>
          </rPr>
          <t>Filter ställs in på A, B &amp; Ö</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Holmqvist Christian</author>
  </authors>
  <commentList>
    <comment ref="E4" authorId="0" shapeId="0" xr:uid="{00000000-0006-0000-0600-000001000000}">
      <text>
        <r>
          <rPr>
            <b/>
            <sz val="9"/>
            <color indexed="81"/>
            <rFont val="Tahoma"/>
            <family val="2"/>
          </rPr>
          <t>Filter ställs in på A, B &amp; Ö</t>
        </r>
        <r>
          <rPr>
            <sz val="9"/>
            <color indexed="81"/>
            <rFont val="Tahoma"/>
            <family val="2"/>
          </rPr>
          <t xml:space="preserve">
</t>
        </r>
      </text>
    </comment>
    <comment ref="F4" authorId="0" shapeId="0" xr:uid="{00000000-0006-0000-0600-000002000000}">
      <text>
        <r>
          <rPr>
            <sz val="9"/>
            <color indexed="81"/>
            <rFont val="Tahoma"/>
            <family val="2"/>
          </rPr>
          <t>Utför riskbedömning enligt nedan. Skriv kortfattad kommentar eller hänvisa till extern bilaga.</t>
        </r>
        <r>
          <rPr>
            <sz val="9"/>
            <color indexed="81"/>
            <rFont val="Tahoma"/>
            <family val="2"/>
          </rPr>
          <t xml:space="preserve">
</t>
        </r>
      </text>
    </comment>
    <comment ref="F5" authorId="0" shapeId="0" xr:uid="{00000000-0006-0000-0600-000003000000}">
      <text>
        <r>
          <rPr>
            <sz val="9"/>
            <color indexed="81"/>
            <rFont val="Tahoma"/>
            <family val="2"/>
          </rPr>
          <t xml:space="preserve">Skriv kortfattad kommentar hur möjlighet till rep/underhåll är och om åtgärd krävs till förbättring. Vid omfattande åtgärdskrav, hänvisa till bilaga.
</t>
        </r>
      </text>
    </comment>
    <comment ref="G5" authorId="0" shapeId="0" xr:uid="{00000000-0006-0000-0600-000004000000}">
      <text>
        <r>
          <rPr>
            <sz val="9"/>
            <color indexed="81"/>
            <rFont val="Tahoma"/>
            <family val="2"/>
          </rPr>
          <t xml:space="preserve">Skriv kortfattad kommentar om objektet kan skadas av närliggande aktiviteter. Vid omfattande åtgärdskrav, hänvisa till bilaga.
</t>
        </r>
      </text>
    </comment>
    <comment ref="H5" authorId="0" shapeId="0" xr:uid="{00000000-0006-0000-0600-000005000000}">
      <text>
        <r>
          <rPr>
            <sz val="9"/>
            <color indexed="81"/>
            <rFont val="Tahoma"/>
            <family val="2"/>
          </rPr>
          <t xml:space="preserve">Skriv kortfattad kommentar om personer kan skadas av eventuell tryckvåg. Vid omfattande åtgärdskrav, hänvisa till bilaga.
</t>
        </r>
      </text>
    </comment>
    <comment ref="I5" authorId="0" shapeId="0" xr:uid="{00000000-0006-0000-0600-000006000000}">
      <text>
        <r>
          <rPr>
            <sz val="9"/>
            <color indexed="81"/>
            <rFont val="Tahoma"/>
            <family val="2"/>
          </rPr>
          <t xml:space="preserve">Skriv kortfattad kommentar om objektet kan enkelt stängas av. Vid omfattande åtgärdskrav, hänvisa till bilaga.
</t>
        </r>
      </text>
    </comment>
    <comment ref="J5" authorId="0" shapeId="0" xr:uid="{00000000-0006-0000-0600-000007000000}">
      <text>
        <r>
          <rPr>
            <sz val="9"/>
            <color indexed="81"/>
            <rFont val="Tahoma"/>
            <family val="2"/>
          </rPr>
          <t>Skriv kortfattad kommentar om personer kan ta sig från arbetsplats vid eventuell olyckat. Vid omfattande åtgärdskrav, hänvisa till bilaga.</t>
        </r>
      </text>
    </comment>
    <comment ref="K5" authorId="0" shapeId="0" xr:uid="{00000000-0006-0000-0600-000008000000}">
      <text>
        <r>
          <rPr>
            <sz val="9"/>
            <color indexed="81"/>
            <rFont val="Tahoma"/>
            <family val="2"/>
          </rPr>
          <t xml:space="preserve">Skriv kortfattad om konstruktions bärande delar kan ta skada vid eventuell olyckat. Vid omfattande åtgärdskrav, hänvisa till bilaga.
</t>
        </r>
      </text>
    </comment>
    <comment ref="L5" authorId="0" shapeId="0" xr:uid="{00000000-0006-0000-0600-000009000000}">
      <text>
        <r>
          <rPr>
            <sz val="9"/>
            <color indexed="81"/>
            <rFont val="Tahoma"/>
            <family val="2"/>
          </rPr>
          <t>Skriv kortfattad kommentar om objektet är lämpligt placerad angående omgivningens temperatur. (designtemp/omgivningstemp) Om åtgärdskrav, hänvisa till bilaga.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Holmqvist Christian</author>
  </authors>
  <commentList>
    <comment ref="E4" authorId="0" shapeId="0" xr:uid="{00000000-0006-0000-0700-000001000000}">
      <text>
        <r>
          <rPr>
            <b/>
            <sz val="9"/>
            <color indexed="81"/>
            <rFont val="Tahoma"/>
            <family val="2"/>
          </rPr>
          <t>Filter ställs in på A, B &amp; Ö</t>
        </r>
        <r>
          <rPr>
            <sz val="9"/>
            <color indexed="81"/>
            <rFont val="Tahoma"/>
            <family val="2"/>
          </rPr>
          <t xml:space="preserve">
</t>
        </r>
      </text>
    </comment>
    <comment ref="F4" authorId="0" shapeId="0" xr:uid="{00000000-0006-0000-0700-000002000000}">
      <text>
        <r>
          <rPr>
            <sz val="9"/>
            <color indexed="81"/>
            <rFont val="Tahoma"/>
            <family val="2"/>
          </rPr>
          <t xml:space="preserve">Utför riskbedömning enligt nedan. Skriv kortfattad kommentar eller hänvisa till extern bilaga.
</t>
        </r>
      </text>
    </comment>
    <comment ref="F5" authorId="0" shapeId="0" xr:uid="{00000000-0006-0000-0700-000003000000}">
      <text>
        <r>
          <rPr>
            <sz val="9"/>
            <color indexed="81"/>
            <rFont val="Tahoma"/>
            <family val="2"/>
          </rPr>
          <t xml:space="preserve">Skriv kortfattad kommentar om tidigare erfarenheter gällande driftförhållandena. Vid omfattande åtgärdskrav, hänvisa till bilaga.
</t>
        </r>
      </text>
    </comment>
    <comment ref="G5" authorId="0" shapeId="0" xr:uid="{00000000-0006-0000-0700-000004000000}">
      <text>
        <r>
          <rPr>
            <sz val="9"/>
            <color indexed="81"/>
            <rFont val="Tahoma"/>
            <family val="2"/>
          </rPr>
          <t xml:space="preserve">Skriv kortfattad kommentar om det finns uppgifter om annordningens återstående livslängd: från tillverkare eller utredning?
</t>
        </r>
      </text>
    </comment>
    <comment ref="H5" authorId="0" shapeId="0" xr:uid="{00000000-0006-0000-0700-000005000000}">
      <text>
        <r>
          <rPr>
            <sz val="9"/>
            <color indexed="81"/>
            <rFont val="Tahoma"/>
            <family val="2"/>
          </rPr>
          <t xml:space="preserve">Skriv kortfattad kommentar om tidigare erfarenheter gällande reperationer eller ändringar. Vid omfattande åtgärdskrav, hänvisa till bilaga. 
</t>
        </r>
      </text>
    </comment>
    <comment ref="I5" authorId="0" shapeId="0" xr:uid="{00000000-0006-0000-0700-000006000000}">
      <text>
        <r>
          <rPr>
            <sz val="9"/>
            <color indexed="81"/>
            <rFont val="Tahoma"/>
            <family val="2"/>
          </rPr>
          <t>Skriv kortfattad kommentar om  erfarenheter finns gällande inträffade olyckor/ tillbud. Vid omfattande åtgärdskrav, hänvisa till bilaga.</t>
        </r>
      </text>
    </comment>
    <comment ref="J5" authorId="0" shapeId="0" xr:uid="{00000000-0006-0000-0700-000007000000}">
      <text>
        <r>
          <rPr>
            <sz val="9"/>
            <color indexed="81"/>
            <rFont val="Tahoma"/>
            <family val="2"/>
          </rPr>
          <t xml:space="preserve">Skriv kortfattad kommentar om det finns avvikelserapporter och att de har beaktats. Vid omfattande åtgärdskrav, hänvisa till extern bilaga.
</t>
        </r>
      </text>
    </comment>
    <comment ref="K5" authorId="0" shapeId="0" xr:uid="{00000000-0006-0000-0700-000008000000}">
      <text>
        <r>
          <rPr>
            <sz val="9"/>
            <color indexed="81"/>
            <rFont val="Tahoma"/>
            <family val="2"/>
          </rPr>
          <t>Om inte  riskbedömning samt FLT-program finns, krävs ständing övervakning av trycksatt anordning</t>
        </r>
        <r>
          <rPr>
            <b/>
            <sz val="9"/>
            <color indexed="81"/>
            <rFont val="Tahoma"/>
            <family val="2"/>
          </rPr>
          <t xml:space="preserve"> </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Holmqvist Christian</author>
  </authors>
  <commentList>
    <comment ref="E4" authorId="0" shapeId="0" xr:uid="{00000000-0006-0000-0800-000001000000}">
      <text>
        <r>
          <rPr>
            <b/>
            <sz val="9"/>
            <color indexed="81"/>
            <rFont val="Tahoma"/>
            <family val="2"/>
          </rPr>
          <t>Filter ställs in på A, B &amp; Ö</t>
        </r>
        <r>
          <rPr>
            <sz val="9"/>
            <color indexed="81"/>
            <rFont val="Tahoma"/>
            <family val="2"/>
          </rPr>
          <t xml:space="preserve">
</t>
        </r>
      </text>
    </comment>
    <comment ref="F4" authorId="0" shapeId="0" xr:uid="{00000000-0006-0000-0800-000002000000}">
      <text>
        <r>
          <rPr>
            <sz val="9"/>
            <color indexed="81"/>
            <rFont val="Tahoma"/>
            <family val="2"/>
          </rPr>
          <t>Utför riskbedömning enligt nedan. Skriv kortfattad kommentar eller hänvisa till extern bilaga.</t>
        </r>
      </text>
    </comment>
    <comment ref="K4" authorId="0" shapeId="0" xr:uid="{00000000-0006-0000-0800-000003000000}">
      <text>
        <r>
          <rPr>
            <sz val="9"/>
            <color indexed="81"/>
            <rFont val="Tahoma"/>
            <family val="2"/>
          </rPr>
          <t xml:space="preserve">Skriv anordningens beräknade livslängd i år (ska vara minst 1 år längre en kontrollintervallet utförda av AKO)
</t>
        </r>
      </text>
    </comment>
    <comment ref="F5" authorId="0" shapeId="0" xr:uid="{00000000-0006-0000-0800-000004000000}">
      <text>
        <r>
          <rPr>
            <sz val="9"/>
            <color indexed="81"/>
            <rFont val="Tahoma"/>
            <family val="2"/>
          </rPr>
          <t xml:space="preserve">Skriv Ja eller Nej. 
Vid Ja krävs en livslängdsjournal gällande tillåtna antal cykler för anordningen. </t>
        </r>
        <r>
          <rPr>
            <b/>
            <sz val="9"/>
            <color indexed="81"/>
            <rFont val="Tahoma"/>
            <family val="2"/>
          </rPr>
          <t xml:space="preserve">
</t>
        </r>
      </text>
    </comment>
    <comment ref="G5" authorId="0" shapeId="0" xr:uid="{00000000-0006-0000-0800-000005000000}">
      <text>
        <r>
          <rPr>
            <sz val="9"/>
            <color indexed="81"/>
            <rFont val="Tahoma"/>
            <family val="2"/>
          </rPr>
          <t>Skriv Ja eller Nej. 
Vid Ja krävs en livslängdsjournal gällande tillåtna antal drifttimmar för anordningen.</t>
        </r>
        <r>
          <rPr>
            <b/>
            <sz val="9"/>
            <color indexed="81"/>
            <rFont val="Tahoma"/>
            <family val="2"/>
          </rPr>
          <t xml:space="preserve"> </t>
        </r>
        <r>
          <rPr>
            <sz val="9"/>
            <color indexed="81"/>
            <rFont val="Tahoma"/>
            <family val="2"/>
          </rPr>
          <t xml:space="preserve">
</t>
        </r>
      </text>
    </comment>
    <comment ref="H5" authorId="0" shapeId="0" xr:uid="{00000000-0006-0000-0800-000006000000}">
      <text>
        <r>
          <rPr>
            <sz val="9"/>
            <color indexed="81"/>
            <rFont val="Tahoma"/>
            <family val="2"/>
          </rPr>
          <t>Skriv Ja eller Nej. 
Vid Ja krävs en livslängdsjournal gällande s-min samt korrosionshastighet för anordningen.</t>
        </r>
        <r>
          <rPr>
            <b/>
            <sz val="9"/>
            <color indexed="81"/>
            <rFont val="Tahoma"/>
            <family val="2"/>
          </rPr>
          <t xml:space="preserve"> </t>
        </r>
        <r>
          <rPr>
            <sz val="9"/>
            <color indexed="81"/>
            <rFont val="Tahoma"/>
            <family val="2"/>
          </rPr>
          <t xml:space="preserve">
</t>
        </r>
      </text>
    </comment>
    <comment ref="I5" authorId="0" shapeId="0" xr:uid="{00000000-0006-0000-0800-000007000000}">
      <text>
        <r>
          <rPr>
            <sz val="9"/>
            <color indexed="81"/>
            <rFont val="Tahoma"/>
            <family val="2"/>
          </rPr>
          <t>Skriv Ja eller Nej om annan påverkan finns. 
Vid Ja krävs en livslängdsjournal gällande den skademekanism som finns för anordningen. till exempel:
Angiven livslängd av tillv. Vibrationer, Sprödbrott, errosion, mekanisk åverkan, Kemisk påverkan.</t>
        </r>
      </text>
    </comment>
    <comment ref="J5" authorId="0" shapeId="0" xr:uid="{00000000-0006-0000-0800-000008000000}">
      <text>
        <r>
          <rPr>
            <sz val="9"/>
            <color indexed="81"/>
            <rFont val="Tahoma"/>
            <family val="2"/>
          </rPr>
          <t xml:space="preserve">För alla trycksatta anordningar i klass A &amp; B ska det finnas en livslängdsjournal.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Holmqvist Christian</author>
  </authors>
  <commentList>
    <comment ref="E8" authorId="0" shapeId="0" xr:uid="{00000000-0006-0000-0900-000001000000}">
      <text>
        <r>
          <rPr>
            <b/>
            <sz val="9"/>
            <color indexed="81"/>
            <rFont val="Tahoma"/>
            <family val="2"/>
          </rPr>
          <t>Filter ställs in på A, B &amp; Ö</t>
        </r>
        <r>
          <rPr>
            <sz val="9"/>
            <color indexed="81"/>
            <rFont val="Tahoma"/>
            <family val="2"/>
          </rPr>
          <t xml:space="preserve">
</t>
        </r>
      </text>
    </comment>
    <comment ref="F8" authorId="0" shapeId="0" xr:uid="{00000000-0006-0000-0900-000002000000}">
      <text>
        <r>
          <rPr>
            <b/>
            <sz val="9"/>
            <color indexed="81"/>
            <rFont val="Tahoma"/>
            <family val="2"/>
          </rPr>
          <t>Kontrollera med avseende på funktion samt synliga skador / korrosion etc. Dränera eller kontrollera automatisk dränering.</t>
        </r>
        <r>
          <rPr>
            <sz val="9"/>
            <color indexed="81"/>
            <rFont val="Tahoma"/>
            <family val="2"/>
          </rPr>
          <t xml:space="preserve">
</t>
        </r>
      </text>
    </comment>
    <comment ref="G8" authorId="0" shapeId="0" xr:uid="{00000000-0006-0000-0900-000003000000}">
      <text>
        <r>
          <rPr>
            <b/>
            <sz val="9"/>
            <color indexed="81"/>
            <rFont val="Tahoma"/>
            <family val="2"/>
          </rPr>
          <t>Kontrollera med avseende på funktion samt synliga skador / korrosion etc. Dränera eller kontrollera automatisk dränering.</t>
        </r>
        <r>
          <rPr>
            <sz val="9"/>
            <color indexed="81"/>
            <rFont val="Tahoma"/>
            <family val="2"/>
          </rPr>
          <t xml:space="preserve">
</t>
        </r>
      </text>
    </comment>
    <comment ref="H8" authorId="0" shapeId="0" xr:uid="{00000000-0006-0000-0900-000004000000}">
      <text>
        <r>
          <rPr>
            <b/>
            <sz val="9"/>
            <color indexed="81"/>
            <rFont val="Tahoma"/>
            <family val="2"/>
          </rPr>
          <t>Kontrollera med avseende på funktion samt synliga skador / korrosion etc. Dränera eller kontrollera automatisk dränering.</t>
        </r>
        <r>
          <rPr>
            <sz val="9"/>
            <color indexed="81"/>
            <rFont val="Tahoma"/>
            <family val="2"/>
          </rPr>
          <t xml:space="preserve">
</t>
        </r>
      </text>
    </comment>
    <comment ref="I8" authorId="0" shapeId="0" xr:uid="{00000000-0006-0000-0900-000005000000}">
      <text>
        <r>
          <rPr>
            <b/>
            <sz val="9"/>
            <color indexed="81"/>
            <rFont val="Tahoma"/>
            <family val="2"/>
          </rPr>
          <t>Kontrollera med avseende på funktion samt synliga skador / korrosion etc. Dränera eller kontrollera automatisk dränering.</t>
        </r>
        <r>
          <rPr>
            <sz val="9"/>
            <color indexed="81"/>
            <rFont val="Tahoma"/>
            <family val="2"/>
          </rPr>
          <t xml:space="preserve">
</t>
        </r>
      </text>
    </comment>
    <comment ref="J8" authorId="0" shapeId="0" xr:uid="{00000000-0006-0000-0900-000006000000}">
      <text>
        <r>
          <rPr>
            <b/>
            <sz val="9"/>
            <color indexed="81"/>
            <rFont val="Tahoma"/>
            <family val="2"/>
          </rPr>
          <t>Kontrollera med avseende på funktion samt synliga skador / korrosion etc. Dränera eller kontrollera automatisk dränering.</t>
        </r>
        <r>
          <rPr>
            <sz val="9"/>
            <color indexed="81"/>
            <rFont val="Tahoma"/>
            <family val="2"/>
          </rPr>
          <t xml:space="preserve">
</t>
        </r>
      </text>
    </comment>
    <comment ref="K8" authorId="0" shapeId="0" xr:uid="{00000000-0006-0000-0900-000007000000}">
      <text>
        <r>
          <rPr>
            <b/>
            <sz val="9"/>
            <color indexed="81"/>
            <rFont val="Tahoma"/>
            <family val="2"/>
          </rPr>
          <t>Kontrollera med avseende på funktion samt synliga skador / korrosion etc. Dränera eller kontrollera automatisk dränering.</t>
        </r>
        <r>
          <rPr>
            <sz val="9"/>
            <color indexed="81"/>
            <rFont val="Tahoma"/>
            <family val="2"/>
          </rPr>
          <t xml:space="preserve">
</t>
        </r>
      </text>
    </comment>
    <comment ref="L8" authorId="0" shapeId="0" xr:uid="{00000000-0006-0000-0900-000008000000}">
      <text>
        <r>
          <rPr>
            <b/>
            <sz val="9"/>
            <color indexed="81"/>
            <rFont val="Tahoma"/>
            <family val="2"/>
          </rPr>
          <t>Kontrollera med avseende på funktion samt synliga skador / korrosion etc. Dränera eller kontrollera automatisk dränering.</t>
        </r>
        <r>
          <rPr>
            <sz val="9"/>
            <color indexed="81"/>
            <rFont val="Tahoma"/>
            <family val="2"/>
          </rPr>
          <t xml:space="preserve">
</t>
        </r>
      </text>
    </comment>
    <comment ref="M8" authorId="0" shapeId="0" xr:uid="{00000000-0006-0000-0900-000009000000}">
      <text>
        <r>
          <rPr>
            <b/>
            <sz val="9"/>
            <color indexed="81"/>
            <rFont val="Tahoma"/>
            <family val="2"/>
          </rPr>
          <t>Kontrollera med avseende på funktion samt synliga skador / korrosion etc. Dränera eller kontrollera automatisk dränering.</t>
        </r>
        <r>
          <rPr>
            <sz val="9"/>
            <color indexed="81"/>
            <rFont val="Tahoma"/>
            <family val="2"/>
          </rPr>
          <t xml:space="preserve">
</t>
        </r>
      </text>
    </comment>
    <comment ref="N8" authorId="0" shapeId="0" xr:uid="{00000000-0006-0000-0900-00000A000000}">
      <text>
        <r>
          <rPr>
            <b/>
            <sz val="9"/>
            <color indexed="81"/>
            <rFont val="Tahoma"/>
            <family val="2"/>
          </rPr>
          <t>Kontrollera med avseende på funktion samt synliga skador / korrosion etc. Dränera eller kontrollera automatisk dränering.</t>
        </r>
        <r>
          <rPr>
            <sz val="9"/>
            <color indexed="81"/>
            <rFont val="Tahoma"/>
            <family val="2"/>
          </rPr>
          <t xml:space="preserve">
</t>
        </r>
      </text>
    </comment>
    <comment ref="O8" authorId="0" shapeId="0" xr:uid="{00000000-0006-0000-0900-00000B000000}">
      <text>
        <r>
          <rPr>
            <b/>
            <sz val="9"/>
            <color indexed="81"/>
            <rFont val="Tahoma"/>
            <family val="2"/>
          </rPr>
          <t>Kontrollera med avseende på funktion samt synliga skador / korrosion etc. Dränera eller kontrollera automatisk dränering.</t>
        </r>
        <r>
          <rPr>
            <sz val="9"/>
            <color indexed="81"/>
            <rFont val="Tahoma"/>
            <family val="2"/>
          </rPr>
          <t xml:space="preserve">
</t>
        </r>
      </text>
    </comment>
    <comment ref="P8" authorId="0" shapeId="0" xr:uid="{00000000-0006-0000-0900-00000C000000}">
      <text>
        <r>
          <rPr>
            <b/>
            <sz val="9"/>
            <color indexed="81"/>
            <rFont val="Tahoma"/>
            <family val="2"/>
          </rPr>
          <t>Kontrollera med avseende på funktion samt synliga skador / korrosion etc. Dränera eller kontrollera automatisk dränering.</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Jonas Magnusson</author>
  </authors>
  <commentList>
    <comment ref="M11" authorId="0" shapeId="0" xr:uid="{D4B00A03-E461-454A-BA40-F63568259ADB}">
      <text>
        <r>
          <rPr>
            <sz val="9"/>
            <color indexed="81"/>
            <rFont val="Tahoma"/>
            <family val="2"/>
          </rPr>
          <t xml:space="preserve">PDF sparas på samma ställe som detta excel-dokument ligger i.
   PDF får samma namn som excelfilen.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Jonas Magnusson</author>
  </authors>
  <commentList>
    <comment ref="A26" authorId="0" shapeId="0" xr:uid="{BDC724CE-0B45-43D9-83AA-38D778DBA989}">
      <text>
        <r>
          <rPr>
            <sz val="9"/>
            <color indexed="81"/>
            <rFont val="Tahoma"/>
            <family val="2"/>
          </rPr>
          <t>Denna livslängd laddas automatiskt och baseras på värden som står i blad 11, 10 och 12.</t>
        </r>
      </text>
    </comment>
    <comment ref="C26" authorId="0" shapeId="0" xr:uid="{2C4BED25-94DD-4336-B477-BB91580E8E14}">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59" authorId="0" shapeId="0" xr:uid="{C353820E-7D38-41E7-8D68-A2979483E106}">
      <text>
        <r>
          <rPr>
            <sz val="9"/>
            <color indexed="81"/>
            <rFont val="Tahoma"/>
            <family val="2"/>
          </rPr>
          <t>Denna livslängd laddas automatiskt och baseras på värden som står i blad 11, 10 och 12.</t>
        </r>
      </text>
    </comment>
    <comment ref="C59" authorId="0" shapeId="0" xr:uid="{9EC28F56-4724-4D61-8B72-7DFCD4E610B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92" authorId="0" shapeId="0" xr:uid="{E8CC42BE-B333-402C-96FC-DA5C4C630EAE}">
      <text>
        <r>
          <rPr>
            <sz val="9"/>
            <color indexed="81"/>
            <rFont val="Tahoma"/>
            <family val="2"/>
          </rPr>
          <t>Denna livslängd laddas automatiskt och baseras på värden som står i blad 11, 10 och 12.</t>
        </r>
      </text>
    </comment>
    <comment ref="C92" authorId="0" shapeId="0" xr:uid="{6BD71139-8126-4ED2-9A87-2E59A086D140}">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25" authorId="0" shapeId="0" xr:uid="{B657AC6B-AF64-4054-A537-E89DF45193E0}">
      <text>
        <r>
          <rPr>
            <sz val="9"/>
            <color indexed="81"/>
            <rFont val="Tahoma"/>
            <family val="2"/>
          </rPr>
          <t>Denna livslängd laddas automatiskt och baseras på värden som står i blad 11, 10 och 12.</t>
        </r>
      </text>
    </comment>
    <comment ref="C125" authorId="0" shapeId="0" xr:uid="{A231FED9-C17C-49DA-9D4F-1C1FF9BE4DF9}">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58" authorId="0" shapeId="0" xr:uid="{EB3DD357-8FEA-4436-A294-7CE41A369A57}">
      <text>
        <r>
          <rPr>
            <sz val="9"/>
            <color indexed="81"/>
            <rFont val="Tahoma"/>
            <family val="2"/>
          </rPr>
          <t>Denna livslängd laddas automatiskt och baseras på värden som står i blad 11, 10 och 12.</t>
        </r>
      </text>
    </comment>
    <comment ref="C158" authorId="0" shapeId="0" xr:uid="{0E952A30-037C-4D73-B02F-8E2B63FC318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91" authorId="0" shapeId="0" xr:uid="{4D01DDFC-0A06-4820-AC1A-18D27CCB9334}">
      <text>
        <r>
          <rPr>
            <sz val="9"/>
            <color indexed="81"/>
            <rFont val="Tahoma"/>
            <family val="2"/>
          </rPr>
          <t>Denna livslängd laddas automatiskt och baseras på värden som står i blad 11, 10 och 12.</t>
        </r>
      </text>
    </comment>
    <comment ref="C191" authorId="0" shapeId="0" xr:uid="{C8DD5832-BC53-4CFA-945D-3E90419F7190}">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24" authorId="0" shapeId="0" xr:uid="{4B5ECFD6-E53A-4F60-9AF3-DF32D2CF1586}">
      <text>
        <r>
          <rPr>
            <sz val="9"/>
            <color indexed="81"/>
            <rFont val="Tahoma"/>
            <family val="2"/>
          </rPr>
          <t>Denna livslängd laddas automatiskt och baseras på värden som står i blad 11, 10 och 12.</t>
        </r>
      </text>
    </comment>
    <comment ref="C224" authorId="0" shapeId="0" xr:uid="{E6C6C8DB-FE4B-4076-98F9-B148044E6800}">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57" authorId="0" shapeId="0" xr:uid="{73F9BAE3-8BA9-4ED4-A54A-05CA25CB3593}">
      <text>
        <r>
          <rPr>
            <sz val="9"/>
            <color indexed="81"/>
            <rFont val="Tahoma"/>
            <family val="2"/>
          </rPr>
          <t>Denna livslängd laddas automatiskt och baseras på värden som står i blad 11, 10 och 12.</t>
        </r>
      </text>
    </comment>
    <comment ref="C257" authorId="0" shapeId="0" xr:uid="{A053F484-D03C-4B39-ADF4-F4A4F864AAF4}">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90" authorId="0" shapeId="0" xr:uid="{B4749B62-CC28-4D6E-889F-63C1B4AF9068}">
      <text>
        <r>
          <rPr>
            <sz val="9"/>
            <color indexed="81"/>
            <rFont val="Tahoma"/>
            <family val="2"/>
          </rPr>
          <t>Denna livslängd laddas automatiskt och baseras på värden som står i blad 11, 10 och 12.</t>
        </r>
      </text>
    </comment>
    <comment ref="C290" authorId="0" shapeId="0" xr:uid="{1249F1CF-C5E4-4353-97FE-4DE8F66D2CA1}">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323" authorId="0" shapeId="0" xr:uid="{EF5A294D-5E52-4988-A500-E4D406DEE9ED}">
      <text>
        <r>
          <rPr>
            <sz val="9"/>
            <color indexed="81"/>
            <rFont val="Tahoma"/>
            <family val="2"/>
          </rPr>
          <t>Denna livslängd laddas automatiskt och baseras på värden som står i blad 11, 10 och 12.</t>
        </r>
      </text>
    </comment>
    <comment ref="C323" authorId="0" shapeId="0" xr:uid="{4665C937-93AB-40A1-8D50-F9BDD79F1914}">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356" authorId="0" shapeId="0" xr:uid="{D16E6943-B3B3-4EA2-AEF7-E7F4381A5E38}">
      <text>
        <r>
          <rPr>
            <sz val="9"/>
            <color indexed="81"/>
            <rFont val="Tahoma"/>
            <family val="2"/>
          </rPr>
          <t>Denna livslängd laddas automatiskt och baseras på värden som står i blad 11, 10 och 12.</t>
        </r>
      </text>
    </comment>
    <comment ref="C356" authorId="0" shapeId="0" xr:uid="{92EBC6D5-B9CD-4CBA-97FB-3EE01EFDE8A6}">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389" authorId="0" shapeId="0" xr:uid="{9587268C-0985-4FC7-8EB2-E0A9A60F4E79}">
      <text>
        <r>
          <rPr>
            <sz val="9"/>
            <color indexed="81"/>
            <rFont val="Tahoma"/>
            <family val="2"/>
          </rPr>
          <t>Denna livslängd laddas automatiskt och baseras på värden som står i blad 11, 10 och 12.</t>
        </r>
      </text>
    </comment>
    <comment ref="C389" authorId="0" shapeId="0" xr:uid="{1D3F6CE7-0040-4233-9CCE-B27F2647F63F}">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422" authorId="0" shapeId="0" xr:uid="{7C1A984F-BDFD-44CE-869D-B7713FC8B707}">
      <text>
        <r>
          <rPr>
            <sz val="9"/>
            <color indexed="81"/>
            <rFont val="Tahoma"/>
            <family val="2"/>
          </rPr>
          <t>Denna livslängd laddas automatiskt och baseras på värden som står i blad 11, 10 och 12.</t>
        </r>
      </text>
    </comment>
    <comment ref="C422" authorId="0" shapeId="0" xr:uid="{1FD94519-EDB3-43D4-8D3B-7510E4B59115}">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455" authorId="0" shapeId="0" xr:uid="{C523FB0A-B64F-45AF-8ABB-A703372A7EB9}">
      <text>
        <r>
          <rPr>
            <sz val="9"/>
            <color indexed="81"/>
            <rFont val="Tahoma"/>
            <family val="2"/>
          </rPr>
          <t>Denna livslängd laddas automatiskt och baseras på värden som står i blad 11, 10 och 12.</t>
        </r>
      </text>
    </comment>
    <comment ref="C455" authorId="0" shapeId="0" xr:uid="{B6691CE7-FB4E-4009-BDAB-862F07775F71}">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488" authorId="0" shapeId="0" xr:uid="{02DA08CE-40F4-4479-99DF-28D16B64F052}">
      <text>
        <r>
          <rPr>
            <sz val="9"/>
            <color indexed="81"/>
            <rFont val="Tahoma"/>
            <family val="2"/>
          </rPr>
          <t>Denna livslängd laddas automatiskt och baseras på värden som står i blad 11, 10 och 12.</t>
        </r>
      </text>
    </comment>
    <comment ref="C488" authorId="0" shapeId="0" xr:uid="{00E496F1-438D-47D1-8197-78002C244E8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521" authorId="0" shapeId="0" xr:uid="{750BFEF4-D271-4058-A054-A778BC1CCB09}">
      <text>
        <r>
          <rPr>
            <sz val="9"/>
            <color indexed="81"/>
            <rFont val="Tahoma"/>
            <family val="2"/>
          </rPr>
          <t>Denna livslängd laddas automatiskt och baseras på värden som står i blad 11, 10 och 12.</t>
        </r>
      </text>
    </comment>
    <comment ref="C521" authorId="0" shapeId="0" xr:uid="{D0078FCB-0AC7-42D4-81B2-2CADE3C65562}">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554" authorId="0" shapeId="0" xr:uid="{482B59A3-9FAB-4F6B-8529-F22016A28EE8}">
      <text>
        <r>
          <rPr>
            <sz val="9"/>
            <color indexed="81"/>
            <rFont val="Tahoma"/>
            <family val="2"/>
          </rPr>
          <t>Denna livslängd laddas automatiskt och baseras på värden som står i blad 11, 10 och 12.</t>
        </r>
      </text>
    </comment>
    <comment ref="C554" authorId="0" shapeId="0" xr:uid="{1C3446E9-20B1-4D10-88E0-6662750B44F2}">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587" authorId="0" shapeId="0" xr:uid="{BCF17178-2540-4040-9B00-0637026DE9B7}">
      <text>
        <r>
          <rPr>
            <sz val="9"/>
            <color indexed="81"/>
            <rFont val="Tahoma"/>
            <family val="2"/>
          </rPr>
          <t>Denna livslängd laddas automatiskt och baseras på värden som står i blad 11, 10 och 12.</t>
        </r>
      </text>
    </comment>
    <comment ref="C587" authorId="0" shapeId="0" xr:uid="{26BA0F0A-15E4-4C0F-B7C9-E59C9F7585D4}">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620" authorId="0" shapeId="0" xr:uid="{A03CD78C-6DE7-4956-BED4-F3E47C1B01B0}">
      <text>
        <r>
          <rPr>
            <sz val="9"/>
            <color indexed="81"/>
            <rFont val="Tahoma"/>
            <family val="2"/>
          </rPr>
          <t>Denna livslängd laddas automatiskt och baseras på värden som står i blad 11, 10 och 12.</t>
        </r>
      </text>
    </comment>
    <comment ref="C620" authorId="0" shapeId="0" xr:uid="{1F40ECB6-580C-4D90-8332-F06AFA51E134}">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653" authorId="0" shapeId="0" xr:uid="{B3C2BEF2-4AAB-4658-BCE6-C860CB8E2BCF}">
      <text>
        <r>
          <rPr>
            <sz val="9"/>
            <color indexed="81"/>
            <rFont val="Tahoma"/>
            <family val="2"/>
          </rPr>
          <t>Denna livslängd laddas automatiskt och baseras på värden som står i blad 11, 10 och 12.</t>
        </r>
      </text>
    </comment>
    <comment ref="C653" authorId="0" shapeId="0" xr:uid="{C71AAF38-ED18-42B8-8D76-D6D835C4064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686" authorId="0" shapeId="0" xr:uid="{CA3284DE-E4E0-4123-9AB2-A0E4226A1CA2}">
      <text>
        <r>
          <rPr>
            <sz val="9"/>
            <color indexed="81"/>
            <rFont val="Tahoma"/>
            <family val="2"/>
          </rPr>
          <t>Denna livslängd laddas automatiskt och baseras på värden som står i blad 11, 10 och 12.</t>
        </r>
      </text>
    </comment>
    <comment ref="C686" authorId="0" shapeId="0" xr:uid="{1F233E3E-9137-4355-B59D-4A7C1010B6A5}">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719" authorId="0" shapeId="0" xr:uid="{559B0188-5B98-4AB2-920B-735268523D81}">
      <text>
        <r>
          <rPr>
            <sz val="9"/>
            <color indexed="81"/>
            <rFont val="Tahoma"/>
            <family val="2"/>
          </rPr>
          <t>Denna livslängd laddas automatiskt och baseras på värden som står i blad 11, 10 och 12.</t>
        </r>
      </text>
    </comment>
    <comment ref="C719" authorId="0" shapeId="0" xr:uid="{009513EB-451F-45FA-9C03-91062F3E1B3A}">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752" authorId="0" shapeId="0" xr:uid="{C421964B-6C6B-4C30-A9AF-A7808DD31809}">
      <text>
        <r>
          <rPr>
            <sz val="9"/>
            <color indexed="81"/>
            <rFont val="Tahoma"/>
            <family val="2"/>
          </rPr>
          <t>Denna livslängd laddas automatiskt och baseras på värden som står i blad 11, 10 och 12.</t>
        </r>
      </text>
    </comment>
    <comment ref="C752" authorId="0" shapeId="0" xr:uid="{D9557AF3-94A7-41CD-B3E8-69D1DCF879BF}">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785" authorId="0" shapeId="0" xr:uid="{A3773038-91F3-4D87-96EC-29CA0091FB76}">
      <text>
        <r>
          <rPr>
            <sz val="9"/>
            <color indexed="81"/>
            <rFont val="Tahoma"/>
            <family val="2"/>
          </rPr>
          <t>Denna livslängd laddas automatiskt och baseras på värden som står i blad 11, 10 och 12.</t>
        </r>
      </text>
    </comment>
    <comment ref="C785" authorId="0" shapeId="0" xr:uid="{9762F19D-F65C-4E4E-8133-DF355962043A}">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818" authorId="0" shapeId="0" xr:uid="{3D1C25E8-4574-41DB-B7DC-46A68EC059C9}">
      <text>
        <r>
          <rPr>
            <sz val="9"/>
            <color indexed="81"/>
            <rFont val="Tahoma"/>
            <family val="2"/>
          </rPr>
          <t>Denna livslängd laddas automatiskt och baseras på värden som står i blad 11, 10 och 12.</t>
        </r>
      </text>
    </comment>
    <comment ref="C818" authorId="0" shapeId="0" xr:uid="{83B4C694-B05B-4C63-A653-BD1A6F28CAF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851" authorId="0" shapeId="0" xr:uid="{97EA12EA-E22D-41E3-820C-E27AF2750137}">
      <text>
        <r>
          <rPr>
            <sz val="9"/>
            <color indexed="81"/>
            <rFont val="Tahoma"/>
            <family val="2"/>
          </rPr>
          <t>Denna livslängd laddas automatiskt och baseras på värden som står i blad 11, 10 och 12.</t>
        </r>
      </text>
    </comment>
    <comment ref="C851" authorId="0" shapeId="0" xr:uid="{23301476-FFB7-463E-A5EC-9BD8A6756BD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884" authorId="0" shapeId="0" xr:uid="{3057253A-E3F3-470B-9ADB-E17243070322}">
      <text>
        <r>
          <rPr>
            <sz val="9"/>
            <color indexed="81"/>
            <rFont val="Tahoma"/>
            <family val="2"/>
          </rPr>
          <t>Denna livslängd laddas automatiskt och baseras på värden som står i blad 11, 10 och 12.</t>
        </r>
      </text>
    </comment>
    <comment ref="C884" authorId="0" shapeId="0" xr:uid="{371B377C-B443-4D17-B4C6-82CC58BF0C93}">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917" authorId="0" shapeId="0" xr:uid="{6AF4FF7E-0401-4272-9ACC-D87BC6B348E4}">
      <text>
        <r>
          <rPr>
            <sz val="9"/>
            <color indexed="81"/>
            <rFont val="Tahoma"/>
            <family val="2"/>
          </rPr>
          <t>Denna livslängd laddas automatiskt och baseras på värden som står i blad 11, 10 och 12.</t>
        </r>
      </text>
    </comment>
    <comment ref="C917" authorId="0" shapeId="0" xr:uid="{21766EFA-2298-4268-A6C8-84B690E6949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950" authorId="0" shapeId="0" xr:uid="{5B893062-45BD-4964-A075-BBB1C798D8AC}">
      <text>
        <r>
          <rPr>
            <sz val="9"/>
            <color indexed="81"/>
            <rFont val="Tahoma"/>
            <family val="2"/>
          </rPr>
          <t>Denna livslängd laddas automatiskt och baseras på värden som står i blad 11, 10 och 12.</t>
        </r>
      </text>
    </comment>
    <comment ref="C950" authorId="0" shapeId="0" xr:uid="{6E628D12-B374-42FB-99F8-8979E2F3D644}">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983" authorId="0" shapeId="0" xr:uid="{DB7BD095-338A-48CE-95B9-989E3DCDD228}">
      <text>
        <r>
          <rPr>
            <sz val="9"/>
            <color indexed="81"/>
            <rFont val="Tahoma"/>
            <family val="2"/>
          </rPr>
          <t>Denna livslängd laddas automatiskt och baseras på värden som står i blad 11, 10 och 12.</t>
        </r>
      </text>
    </comment>
    <comment ref="C983" authorId="0" shapeId="0" xr:uid="{37271E6E-DBF1-41DF-A00E-81808A371B9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016" authorId="0" shapeId="0" xr:uid="{A7926C1E-090C-4D3A-9368-5F2C860FE541}">
      <text>
        <r>
          <rPr>
            <sz val="9"/>
            <color indexed="81"/>
            <rFont val="Tahoma"/>
            <family val="2"/>
          </rPr>
          <t>Denna livslängd laddas automatiskt och baseras på värden som står i blad 11, 10 och 12.</t>
        </r>
      </text>
    </comment>
    <comment ref="C1016" authorId="0" shapeId="0" xr:uid="{9B0EDB9A-B8F0-413D-88EA-3A6AB3020CC7}">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049" authorId="0" shapeId="0" xr:uid="{B4B5FBE3-678F-4754-AF25-68E10D2B09FD}">
      <text>
        <r>
          <rPr>
            <sz val="9"/>
            <color indexed="81"/>
            <rFont val="Tahoma"/>
            <family val="2"/>
          </rPr>
          <t>Denna livslängd laddas automatiskt och baseras på värden som står i blad 11, 10 och 12.</t>
        </r>
      </text>
    </comment>
    <comment ref="C1049" authorId="0" shapeId="0" xr:uid="{A75D9DE8-50D9-46F1-85C3-D7A8D022D5C3}">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082" authorId="0" shapeId="0" xr:uid="{50824CE8-9C69-4230-B87C-483E80452CD9}">
      <text>
        <r>
          <rPr>
            <sz val="9"/>
            <color indexed="81"/>
            <rFont val="Tahoma"/>
            <family val="2"/>
          </rPr>
          <t>Denna livslängd laddas automatiskt och baseras på värden som står i blad 11, 10 och 12.</t>
        </r>
      </text>
    </comment>
    <comment ref="C1082" authorId="0" shapeId="0" xr:uid="{7C70D3C4-58A2-4542-8C49-12FFF1F2EB56}">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115" authorId="0" shapeId="0" xr:uid="{1A736843-0E19-4CE6-80DD-A45FF69B0F3E}">
      <text>
        <r>
          <rPr>
            <sz val="9"/>
            <color indexed="81"/>
            <rFont val="Tahoma"/>
            <family val="2"/>
          </rPr>
          <t>Denna livslängd laddas automatiskt och baseras på värden som står i blad 11, 10 och 12.</t>
        </r>
      </text>
    </comment>
    <comment ref="C1115" authorId="0" shapeId="0" xr:uid="{9829C5AF-C500-4519-BE4A-1C2F1AADF75C}">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148" authorId="0" shapeId="0" xr:uid="{6F0A0C0B-3E94-47C6-883B-43C21ADCD46E}">
      <text>
        <r>
          <rPr>
            <sz val="9"/>
            <color indexed="81"/>
            <rFont val="Tahoma"/>
            <family val="2"/>
          </rPr>
          <t>Denna livslängd laddas automatiskt och baseras på värden som står i blad 11, 10 och 12.</t>
        </r>
      </text>
    </comment>
    <comment ref="C1148" authorId="0" shapeId="0" xr:uid="{FC85D60B-7580-4DC8-962E-5510CBDED9DE}">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181" authorId="0" shapeId="0" xr:uid="{6B327AAC-C4CC-4943-8C64-9368A68B747A}">
      <text>
        <r>
          <rPr>
            <sz val="9"/>
            <color indexed="81"/>
            <rFont val="Tahoma"/>
            <family val="2"/>
          </rPr>
          <t>Denna livslängd laddas automatiskt och baseras på värden som står i blad 11, 10 och 12.</t>
        </r>
      </text>
    </comment>
    <comment ref="C1181" authorId="0" shapeId="0" xr:uid="{0EBF2F35-E5D8-4CF3-B601-3A3792B9E411}">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214" authorId="0" shapeId="0" xr:uid="{B04FD8D4-6610-4173-8AD3-5EACC08BCF88}">
      <text>
        <r>
          <rPr>
            <sz val="9"/>
            <color indexed="81"/>
            <rFont val="Tahoma"/>
            <family val="2"/>
          </rPr>
          <t>Denna livslängd laddas automatiskt och baseras på värden som står i blad 11, 10 och 12.</t>
        </r>
      </text>
    </comment>
    <comment ref="C1214" authorId="0" shapeId="0" xr:uid="{81D088D4-F7FD-4098-95DC-A0C5E820C24A}">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247" authorId="0" shapeId="0" xr:uid="{948577BE-25A7-46FC-901C-A553A4613269}">
      <text>
        <r>
          <rPr>
            <sz val="9"/>
            <color indexed="81"/>
            <rFont val="Tahoma"/>
            <family val="2"/>
          </rPr>
          <t>Denna livslängd laddas automatiskt och baseras på värden som står i blad 11, 10 och 12.</t>
        </r>
      </text>
    </comment>
    <comment ref="C1247" authorId="0" shapeId="0" xr:uid="{370F46A9-0892-4079-87E3-9C4B15E3BA0F}">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280" authorId="0" shapeId="0" xr:uid="{2DB34A38-7ED0-4B62-9C34-4236BACB9123}">
      <text>
        <r>
          <rPr>
            <sz val="9"/>
            <color indexed="81"/>
            <rFont val="Tahoma"/>
            <family val="2"/>
          </rPr>
          <t>Denna livslängd laddas automatiskt och baseras på värden som står i blad 11, 10 och 12.</t>
        </r>
      </text>
    </comment>
    <comment ref="C1280" authorId="0" shapeId="0" xr:uid="{FBCCD3F6-EC32-4891-B3D6-EC367DBECC85}">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313" authorId="0" shapeId="0" xr:uid="{1002BC3C-DF58-48C3-991E-CCBD0232515E}">
      <text>
        <r>
          <rPr>
            <sz val="9"/>
            <color indexed="81"/>
            <rFont val="Tahoma"/>
            <family val="2"/>
          </rPr>
          <t>Denna livslängd laddas automatiskt och baseras på värden som står i blad 11, 10 och 12.</t>
        </r>
      </text>
    </comment>
    <comment ref="C1313" authorId="0" shapeId="0" xr:uid="{BA389F70-29AA-4AB6-80CE-3B25AC647B9E}">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346" authorId="0" shapeId="0" xr:uid="{8C9FB8BE-3E90-4E9C-9FC6-A43E933D86AE}">
      <text>
        <r>
          <rPr>
            <sz val="9"/>
            <color indexed="81"/>
            <rFont val="Tahoma"/>
            <family val="2"/>
          </rPr>
          <t>Denna livslängd laddas automatiskt och baseras på värden som står i blad 11, 10 och 12.</t>
        </r>
      </text>
    </comment>
    <comment ref="C1346" authorId="0" shapeId="0" xr:uid="{82E1CB70-878D-46E7-A03C-9404BBC1535A}">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379" authorId="0" shapeId="0" xr:uid="{DEC58229-5BD0-4D06-9640-AD0E2C92F936}">
      <text>
        <r>
          <rPr>
            <sz val="9"/>
            <color indexed="81"/>
            <rFont val="Tahoma"/>
            <family val="2"/>
          </rPr>
          <t>Denna livslängd laddas automatiskt och baseras på värden som står i blad 11, 10 och 12.</t>
        </r>
      </text>
    </comment>
    <comment ref="C1379" authorId="0" shapeId="0" xr:uid="{8321B311-8DA2-4F47-B01C-426CEB164CA2}">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412" authorId="0" shapeId="0" xr:uid="{72DA2E89-6529-44B4-861A-EB9181E7A50F}">
      <text>
        <r>
          <rPr>
            <sz val="9"/>
            <color indexed="81"/>
            <rFont val="Tahoma"/>
            <family val="2"/>
          </rPr>
          <t>Denna livslängd laddas automatiskt och baseras på värden som står i blad 11, 10 och 12.</t>
        </r>
      </text>
    </comment>
    <comment ref="C1412" authorId="0" shapeId="0" xr:uid="{1A36DCE2-2B59-4AE7-AD90-FADBC135CD39}">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445" authorId="0" shapeId="0" xr:uid="{EBB88E4B-7EFD-41CC-8D96-522F3562B214}">
      <text>
        <r>
          <rPr>
            <sz val="9"/>
            <color indexed="81"/>
            <rFont val="Tahoma"/>
            <family val="2"/>
          </rPr>
          <t>Denna livslängd laddas automatiskt och baseras på värden som står i blad 11, 10 och 12.</t>
        </r>
      </text>
    </comment>
    <comment ref="C1445" authorId="0" shapeId="0" xr:uid="{C0FC7872-C209-45DA-BCF4-99A5A9E2F999}">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478" authorId="0" shapeId="0" xr:uid="{4315D00F-92EF-489B-8BE4-87E5E2CB152D}">
      <text>
        <r>
          <rPr>
            <sz val="9"/>
            <color indexed="81"/>
            <rFont val="Tahoma"/>
            <family val="2"/>
          </rPr>
          <t>Denna livslängd laddas automatiskt och baseras på värden som står i blad 11, 10 och 12.</t>
        </r>
      </text>
    </comment>
    <comment ref="C1478" authorId="0" shapeId="0" xr:uid="{E66D05E3-78AE-4DF3-9CC7-3971E632964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511" authorId="0" shapeId="0" xr:uid="{EC9C7E86-7080-4965-8BB5-B74FBAD217C2}">
      <text>
        <r>
          <rPr>
            <sz val="9"/>
            <color indexed="81"/>
            <rFont val="Tahoma"/>
            <family val="2"/>
          </rPr>
          <t>Denna livslängd laddas automatiskt och baseras på värden som står i blad 11, 10 och 12.</t>
        </r>
      </text>
    </comment>
    <comment ref="C1511" authorId="0" shapeId="0" xr:uid="{1B12D41A-D9C4-4604-9793-A74DA9A14E4C}">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544" authorId="0" shapeId="0" xr:uid="{448F9078-4AA3-4988-A1D0-EE0567420D94}">
      <text>
        <r>
          <rPr>
            <sz val="9"/>
            <color indexed="81"/>
            <rFont val="Tahoma"/>
            <family val="2"/>
          </rPr>
          <t>Denna livslängd laddas automatiskt och baseras på värden som står i blad 11, 10 och 12.</t>
        </r>
      </text>
    </comment>
    <comment ref="C1544" authorId="0" shapeId="0" xr:uid="{14AEB005-BB15-4979-B9A5-4B855DF9301F}">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577" authorId="0" shapeId="0" xr:uid="{41C8F6F6-687D-4754-88C7-6CA93FF5EAD9}">
      <text>
        <r>
          <rPr>
            <sz val="9"/>
            <color indexed="81"/>
            <rFont val="Tahoma"/>
            <family val="2"/>
          </rPr>
          <t>Denna livslängd laddas automatiskt och baseras på värden som står i blad 11, 10 och 12.</t>
        </r>
      </text>
    </comment>
    <comment ref="C1577" authorId="0" shapeId="0" xr:uid="{B9A0AD30-B1AA-4F15-A9FD-6CDB3CF6D678}">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610" authorId="0" shapeId="0" xr:uid="{724FD527-804C-46EF-9B74-8233DCD1B9E6}">
      <text>
        <r>
          <rPr>
            <sz val="9"/>
            <color indexed="81"/>
            <rFont val="Tahoma"/>
            <family val="2"/>
          </rPr>
          <t>Denna livslängd laddas automatiskt och baseras på värden som står i blad 11, 10 och 12.</t>
        </r>
      </text>
    </comment>
    <comment ref="C1610" authorId="0" shapeId="0" xr:uid="{2321FEF9-0988-4C94-8D52-868A78AE1290}">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643" authorId="0" shapeId="0" xr:uid="{B6A9E21B-84C4-46C4-8D9A-ABDF7A266E5E}">
      <text>
        <r>
          <rPr>
            <sz val="9"/>
            <color indexed="81"/>
            <rFont val="Tahoma"/>
            <family val="2"/>
          </rPr>
          <t>Denna livslängd laddas automatiskt och baseras på värden som står i blad 11, 10 och 12.</t>
        </r>
      </text>
    </comment>
    <comment ref="C1643" authorId="0" shapeId="0" xr:uid="{1E04E8EA-48D1-4957-B18A-89202CA5952C}">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676" authorId="0" shapeId="0" xr:uid="{CB087D0E-B909-4F59-A6F9-8F3326FC2384}">
      <text>
        <r>
          <rPr>
            <sz val="9"/>
            <color indexed="81"/>
            <rFont val="Tahoma"/>
            <family val="2"/>
          </rPr>
          <t>Denna livslängd laddas automatiskt och baseras på värden som står i blad 11, 10 och 12.</t>
        </r>
      </text>
    </comment>
    <comment ref="C1676" authorId="0" shapeId="0" xr:uid="{A8AA7CDE-FE5B-4287-B7BF-B2F374CCB7EE}">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709" authorId="0" shapeId="0" xr:uid="{C3825BA9-5AC9-4122-832B-FC9E90AAE7D4}">
      <text>
        <r>
          <rPr>
            <sz val="9"/>
            <color indexed="81"/>
            <rFont val="Tahoma"/>
            <family val="2"/>
          </rPr>
          <t>Denna livslängd laddas automatiskt och baseras på värden som står i blad 11, 10 och 12.</t>
        </r>
      </text>
    </comment>
    <comment ref="C1709" authorId="0" shapeId="0" xr:uid="{69A63BE3-0A7B-4281-8601-3C7EC2E3066C}">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742" authorId="0" shapeId="0" xr:uid="{9089A1F8-825F-4DBC-99AC-C3F7A28FB3E9}">
      <text>
        <r>
          <rPr>
            <sz val="9"/>
            <color indexed="81"/>
            <rFont val="Tahoma"/>
            <family val="2"/>
          </rPr>
          <t>Denna livslängd laddas automatiskt och baseras på värden som står i blad 11, 10 och 12.</t>
        </r>
      </text>
    </comment>
    <comment ref="C1742" authorId="0" shapeId="0" xr:uid="{33CA5CF4-03DA-4FC3-93F8-B35A4A601882}">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775" authorId="0" shapeId="0" xr:uid="{2C91438F-F07C-4154-98FD-77E0E357162B}">
      <text>
        <r>
          <rPr>
            <sz val="9"/>
            <color indexed="81"/>
            <rFont val="Tahoma"/>
            <family val="2"/>
          </rPr>
          <t>Denna livslängd laddas automatiskt och baseras på värden som står i blad 11, 10 och 12.</t>
        </r>
      </text>
    </comment>
    <comment ref="C1775" authorId="0" shapeId="0" xr:uid="{0B39BD11-E506-4FDE-BB2F-CF75AEF0618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808" authorId="0" shapeId="0" xr:uid="{FD06AAAD-B880-4F83-8C4D-EF247851187B}">
      <text>
        <r>
          <rPr>
            <sz val="9"/>
            <color indexed="81"/>
            <rFont val="Tahoma"/>
            <family val="2"/>
          </rPr>
          <t>Denna livslängd laddas automatiskt och baseras på värden som står i blad 11, 10 och 12.</t>
        </r>
      </text>
    </comment>
    <comment ref="C1808" authorId="0" shapeId="0" xr:uid="{226E6CA5-6113-411E-8349-0CA76E6F2DD7}">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841" authorId="0" shapeId="0" xr:uid="{5EC68099-809D-4D97-9B63-D13379CB0CB8}">
      <text>
        <r>
          <rPr>
            <sz val="9"/>
            <color indexed="81"/>
            <rFont val="Tahoma"/>
            <family val="2"/>
          </rPr>
          <t>Denna livslängd laddas automatiskt och baseras på värden som står i blad 11, 10 och 12.</t>
        </r>
      </text>
    </comment>
    <comment ref="C1841" authorId="0" shapeId="0" xr:uid="{449BF52C-4588-4589-924C-D2FB8FC07E86}">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874" authorId="0" shapeId="0" xr:uid="{E5FB7644-2AFD-49D7-B503-B9E55BF8B637}">
      <text>
        <r>
          <rPr>
            <sz val="9"/>
            <color indexed="81"/>
            <rFont val="Tahoma"/>
            <family val="2"/>
          </rPr>
          <t>Denna livslängd laddas automatiskt och baseras på värden som står i blad 11, 10 och 12.</t>
        </r>
      </text>
    </comment>
    <comment ref="C1874" authorId="0" shapeId="0" xr:uid="{947C4A06-F0E9-47C8-8CA5-8B486539B051}">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907" authorId="0" shapeId="0" xr:uid="{0E335A56-7B30-43F4-99AF-304B5B9F9452}">
      <text>
        <r>
          <rPr>
            <sz val="9"/>
            <color indexed="81"/>
            <rFont val="Tahoma"/>
            <family val="2"/>
          </rPr>
          <t>Denna livslängd laddas automatiskt och baseras på värden som står i blad 11, 10 och 12.</t>
        </r>
      </text>
    </comment>
    <comment ref="C1907" authorId="0" shapeId="0" xr:uid="{3F99144A-3BED-4635-A301-82164A7934C5}">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940" authorId="0" shapeId="0" xr:uid="{0FE8F146-2A37-47D1-99A9-2524B78B4144}">
      <text>
        <r>
          <rPr>
            <sz val="9"/>
            <color indexed="81"/>
            <rFont val="Tahoma"/>
            <family val="2"/>
          </rPr>
          <t>Denna livslängd laddas automatiskt och baseras på värden som står i blad 11, 10 och 12.</t>
        </r>
      </text>
    </comment>
    <comment ref="C1940" authorId="0" shapeId="0" xr:uid="{E41BA313-155B-45EF-A9AB-3243AB2E7147}">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1973" authorId="0" shapeId="0" xr:uid="{FCE2CC11-C316-43A5-964F-29055EC83FF5}">
      <text>
        <r>
          <rPr>
            <sz val="9"/>
            <color indexed="81"/>
            <rFont val="Tahoma"/>
            <family val="2"/>
          </rPr>
          <t>Denna livslängd laddas automatiskt och baseras på värden som står i blad 11, 10 och 12.</t>
        </r>
      </text>
    </comment>
    <comment ref="C1973" authorId="0" shapeId="0" xr:uid="{8E2FFD4D-B906-4C1D-B05D-9AEAD92454FB}">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006" authorId="0" shapeId="0" xr:uid="{22551C03-496A-4F70-9CD5-188D7BA32FD1}">
      <text>
        <r>
          <rPr>
            <sz val="9"/>
            <color indexed="81"/>
            <rFont val="Tahoma"/>
            <family val="2"/>
          </rPr>
          <t>Denna livslängd laddas automatiskt och baseras på värden som står i blad 11, 10 och 12.</t>
        </r>
      </text>
    </comment>
    <comment ref="C2006" authorId="0" shapeId="0" xr:uid="{41F0BB86-A969-4901-A953-F33612F33A5E}">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039" authorId="0" shapeId="0" xr:uid="{6763DC1B-1DA7-4DB3-BCA4-F816318AFCF3}">
      <text>
        <r>
          <rPr>
            <sz val="9"/>
            <color indexed="81"/>
            <rFont val="Tahoma"/>
            <family val="2"/>
          </rPr>
          <t>Denna livslängd laddas automatiskt och baseras på värden som står i blad 11, 10 och 12.</t>
        </r>
      </text>
    </comment>
    <comment ref="C2039" authorId="0" shapeId="0" xr:uid="{078A4167-510D-4E40-BA50-B9C8BE9291EE}">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072" authorId="0" shapeId="0" xr:uid="{BDDCAE3F-314C-46B4-9EF4-B18BDDCC6CA5}">
      <text>
        <r>
          <rPr>
            <sz val="9"/>
            <color indexed="81"/>
            <rFont val="Tahoma"/>
            <family val="2"/>
          </rPr>
          <t>Denna livslängd laddas automatiskt och baseras på värden som står i blad 11, 10 och 12.</t>
        </r>
      </text>
    </comment>
    <comment ref="C2072" authorId="0" shapeId="0" xr:uid="{49B26728-7B7A-40F7-B892-353E62A7728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105" authorId="0" shapeId="0" xr:uid="{B0C12789-0F4A-456C-BA52-6B120B78E92C}">
      <text>
        <r>
          <rPr>
            <sz val="9"/>
            <color indexed="81"/>
            <rFont val="Tahoma"/>
            <family val="2"/>
          </rPr>
          <t>Denna livslängd laddas automatiskt och baseras på värden som står i blad 11, 10 och 12.</t>
        </r>
      </text>
    </comment>
    <comment ref="C2105" authorId="0" shapeId="0" xr:uid="{87E10F41-F784-4CE0-B04F-D09A0C39F40E}">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138" authorId="0" shapeId="0" xr:uid="{E77FE860-CD06-4EC4-9F62-7C502797094B}">
      <text>
        <r>
          <rPr>
            <sz val="9"/>
            <color indexed="81"/>
            <rFont val="Tahoma"/>
            <family val="2"/>
          </rPr>
          <t>Denna livslängd laddas automatiskt och baseras på värden som står i blad 11, 10 och 12.</t>
        </r>
      </text>
    </comment>
    <comment ref="C2138" authorId="0" shapeId="0" xr:uid="{4D7075C1-AC0E-49D9-8DE3-EBDAD095878E}">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171" authorId="0" shapeId="0" xr:uid="{F7380F2E-5BBA-4AF4-8133-894A19879DB9}">
      <text>
        <r>
          <rPr>
            <sz val="9"/>
            <color indexed="81"/>
            <rFont val="Tahoma"/>
            <family val="2"/>
          </rPr>
          <t>Denna livslängd laddas automatiskt och baseras på värden som står i blad 11, 10 och 12.</t>
        </r>
      </text>
    </comment>
    <comment ref="C2171" authorId="0" shapeId="0" xr:uid="{35951523-C5C7-4F30-8FDA-CF470648E0CC}">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204" authorId="0" shapeId="0" xr:uid="{694E47B3-3A6F-4CDC-8CCA-6C6F0FE0382B}">
      <text>
        <r>
          <rPr>
            <sz val="9"/>
            <color indexed="81"/>
            <rFont val="Tahoma"/>
            <family val="2"/>
          </rPr>
          <t>Denna livslängd laddas automatiskt och baseras på värden som står i blad 11, 10 och 12.</t>
        </r>
      </text>
    </comment>
    <comment ref="C2204" authorId="0" shapeId="0" xr:uid="{00931EDB-A81D-4ED7-8DD2-512AB86DAABE}">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237" authorId="0" shapeId="0" xr:uid="{6BD01A5C-0406-4A39-8EB0-8884218B0510}">
      <text>
        <r>
          <rPr>
            <sz val="9"/>
            <color indexed="81"/>
            <rFont val="Tahoma"/>
            <family val="2"/>
          </rPr>
          <t>Denna livslängd laddas automatiskt och baseras på värden som står i blad 11, 10 och 12.</t>
        </r>
      </text>
    </comment>
    <comment ref="C2237" authorId="0" shapeId="0" xr:uid="{CE47FCE5-B246-4ABF-ACB0-1AB0969FEA91}">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270" authorId="0" shapeId="0" xr:uid="{BAAC8935-1E4C-44C4-A4B1-179884D986CF}">
      <text>
        <r>
          <rPr>
            <sz val="9"/>
            <color indexed="81"/>
            <rFont val="Tahoma"/>
            <family val="2"/>
          </rPr>
          <t>Denna livslängd laddas automatiskt och baseras på värden som står i blad 11, 10 och 12.</t>
        </r>
      </text>
    </comment>
    <comment ref="C2270" authorId="0" shapeId="0" xr:uid="{4B7EF44E-4D0D-4603-A641-A59FE8106BF1}">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303" authorId="0" shapeId="0" xr:uid="{997612D1-9EE1-4E6A-B4C2-B95610882D41}">
      <text>
        <r>
          <rPr>
            <sz val="9"/>
            <color indexed="81"/>
            <rFont val="Tahoma"/>
            <family val="2"/>
          </rPr>
          <t>Denna livslängd laddas automatiskt och baseras på värden som står i blad 11, 10 och 12.</t>
        </r>
      </text>
    </comment>
    <comment ref="C2303" authorId="0" shapeId="0" xr:uid="{2619F4D9-A225-401B-AA0C-FA020A8D8D7B}">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336" authorId="0" shapeId="0" xr:uid="{09A13A59-5D1E-48C8-A0D7-5F335C05336F}">
      <text>
        <r>
          <rPr>
            <sz val="9"/>
            <color indexed="81"/>
            <rFont val="Tahoma"/>
            <family val="2"/>
          </rPr>
          <t>Denna livslängd laddas automatiskt och baseras på värden som står i blad 11, 10 och 12.</t>
        </r>
      </text>
    </comment>
    <comment ref="C2336" authorId="0" shapeId="0" xr:uid="{20E29D6E-3263-4914-80AD-C237544E2291}">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369" authorId="0" shapeId="0" xr:uid="{BE94234C-C0AF-4D2A-A4B4-5D2FBA80EE99}">
      <text>
        <r>
          <rPr>
            <sz val="9"/>
            <color indexed="81"/>
            <rFont val="Tahoma"/>
            <family val="2"/>
          </rPr>
          <t>Denna livslängd laddas automatiskt och baseras på värden som står i blad 11, 10 och 12.</t>
        </r>
      </text>
    </comment>
    <comment ref="C2369" authorId="0" shapeId="0" xr:uid="{0D2A9B5F-617A-450F-B8E9-4BD912010CE7}">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402" authorId="0" shapeId="0" xr:uid="{80A4B903-3ECA-4DAF-91ED-733EB48C892E}">
      <text>
        <r>
          <rPr>
            <sz val="9"/>
            <color indexed="81"/>
            <rFont val="Tahoma"/>
            <family val="2"/>
          </rPr>
          <t>Denna livslängd laddas automatiskt och baseras på värden som står i blad 11, 10 och 12.</t>
        </r>
      </text>
    </comment>
    <comment ref="C2402" authorId="0" shapeId="0" xr:uid="{E726DC68-8BC0-48BB-B3EF-9021E9FF99F3}">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435" authorId="0" shapeId="0" xr:uid="{EB2DEE2F-013F-4B4C-BDFA-037D0E38CC24}">
      <text>
        <r>
          <rPr>
            <sz val="9"/>
            <color indexed="81"/>
            <rFont val="Tahoma"/>
            <family val="2"/>
          </rPr>
          <t>Denna livslängd laddas automatiskt och baseras på värden som står i blad 11, 10 och 12.</t>
        </r>
      </text>
    </comment>
    <comment ref="C2435" authorId="0" shapeId="0" xr:uid="{0454A9FC-1E00-433D-996A-1D88DD3A1A68}">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468" authorId="0" shapeId="0" xr:uid="{29384373-A878-433E-AFC9-76178717EAD2}">
      <text>
        <r>
          <rPr>
            <sz val="9"/>
            <color indexed="81"/>
            <rFont val="Tahoma"/>
            <family val="2"/>
          </rPr>
          <t>Denna livslängd laddas automatiskt och baseras på värden som står i blad 11, 10 och 12.</t>
        </r>
      </text>
    </comment>
    <comment ref="C2468" authorId="0" shapeId="0" xr:uid="{AFF38F66-0ED2-448E-A950-76EBAB9C47B2}">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501" authorId="0" shapeId="0" xr:uid="{3CE9D8E6-E8F3-4CB5-A256-20D5807C3AE7}">
      <text>
        <r>
          <rPr>
            <sz val="9"/>
            <color indexed="81"/>
            <rFont val="Tahoma"/>
            <family val="2"/>
          </rPr>
          <t>Denna livslängd laddas automatiskt och baseras på värden som står i blad 11, 10 och 12.</t>
        </r>
      </text>
    </comment>
    <comment ref="C2501" authorId="0" shapeId="0" xr:uid="{88987256-1BBC-45C7-8EBA-D23AE1DF841C}">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534" authorId="0" shapeId="0" xr:uid="{105CC3A2-BC58-4DBA-8F50-B6C2FFA7590A}">
      <text>
        <r>
          <rPr>
            <sz val="9"/>
            <color indexed="81"/>
            <rFont val="Tahoma"/>
            <family val="2"/>
          </rPr>
          <t>Denna livslängd laddas automatiskt och baseras på värden som står i blad 11, 10 och 12.</t>
        </r>
      </text>
    </comment>
    <comment ref="C2534" authorId="0" shapeId="0" xr:uid="{245BE6F1-2E2D-415A-8FDE-1250F0D08B3A}">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567" authorId="0" shapeId="0" xr:uid="{7D647B2D-45C4-4B82-8A01-634B650FC38F}">
      <text>
        <r>
          <rPr>
            <sz val="9"/>
            <color indexed="81"/>
            <rFont val="Tahoma"/>
            <family val="2"/>
          </rPr>
          <t>Denna livslängd laddas automatiskt och baseras på värden som står i blad 11, 10 och 12.</t>
        </r>
      </text>
    </comment>
    <comment ref="C2567" authorId="0" shapeId="0" xr:uid="{CA7C08E4-6320-4DE1-B3D2-237CABEFD04A}">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600" authorId="0" shapeId="0" xr:uid="{26E51496-804B-49A8-8D9B-3AD40062A06F}">
      <text>
        <r>
          <rPr>
            <sz val="9"/>
            <color indexed="81"/>
            <rFont val="Tahoma"/>
            <family val="2"/>
          </rPr>
          <t>Denna livslängd laddas automatiskt och baseras på värden som står i blad 11, 10 och 12.</t>
        </r>
      </text>
    </comment>
    <comment ref="C2600" authorId="0" shapeId="0" xr:uid="{84A1E925-0626-4C9D-958D-287BF6D6AF62}">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633" authorId="0" shapeId="0" xr:uid="{96A6A0C5-485A-4370-9E65-AB1A546B86CE}">
      <text>
        <r>
          <rPr>
            <sz val="9"/>
            <color indexed="81"/>
            <rFont val="Tahoma"/>
            <family val="2"/>
          </rPr>
          <t>Denna livslängd laddas automatiskt och baseras på värden som står i blad 11, 10 och 12.</t>
        </r>
      </text>
    </comment>
    <comment ref="C2633" authorId="0" shapeId="0" xr:uid="{80510CB0-B620-42BA-A60B-002296E9A447}">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666" authorId="0" shapeId="0" xr:uid="{FC7418E8-FA13-416E-880D-84418F80909B}">
      <text>
        <r>
          <rPr>
            <sz val="9"/>
            <color indexed="81"/>
            <rFont val="Tahoma"/>
            <family val="2"/>
          </rPr>
          <t>Denna livslängd laddas automatiskt och baseras på värden som står i blad 11, 10 och 12.</t>
        </r>
      </text>
    </comment>
    <comment ref="C2666" authorId="0" shapeId="0" xr:uid="{46970B1F-4E4E-400A-99D3-85CE0F102C7F}">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699" authorId="0" shapeId="0" xr:uid="{2E7141A7-3666-4CED-AD8D-385213D95E59}">
      <text>
        <r>
          <rPr>
            <sz val="9"/>
            <color indexed="81"/>
            <rFont val="Tahoma"/>
            <family val="2"/>
          </rPr>
          <t>Denna livslängd laddas automatiskt och baseras på värden som står i blad 11, 10 och 12.</t>
        </r>
      </text>
    </comment>
    <comment ref="C2699" authorId="0" shapeId="0" xr:uid="{D452F1F1-F432-484B-B3A8-2581BC70EAC5}">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732" authorId="0" shapeId="0" xr:uid="{57FC6982-5E17-44A4-B6BA-C7D181F4E40F}">
      <text>
        <r>
          <rPr>
            <sz val="9"/>
            <color indexed="81"/>
            <rFont val="Tahoma"/>
            <family val="2"/>
          </rPr>
          <t>Denna livslängd laddas automatiskt och baseras på värden som står i blad 11, 10 och 12.</t>
        </r>
      </text>
    </comment>
    <comment ref="C2732" authorId="0" shapeId="0" xr:uid="{14C09407-1AC0-4A19-A862-97E74773817F}">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765" authorId="0" shapeId="0" xr:uid="{3FC63749-0F4E-4E38-962E-CA3A38C2819D}">
      <text>
        <r>
          <rPr>
            <sz val="9"/>
            <color indexed="81"/>
            <rFont val="Tahoma"/>
            <family val="2"/>
          </rPr>
          <t>Denna livslängd laddas automatiskt och baseras på värden som står i blad 11, 10 och 12.</t>
        </r>
      </text>
    </comment>
    <comment ref="C2765" authorId="0" shapeId="0" xr:uid="{CA2F23DF-85A0-4FB1-98A3-42E2413BAE64}">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798" authorId="0" shapeId="0" xr:uid="{9C7061C1-C7A9-4F75-B0E3-78C24D26351D}">
      <text>
        <r>
          <rPr>
            <sz val="9"/>
            <color indexed="81"/>
            <rFont val="Tahoma"/>
            <family val="2"/>
          </rPr>
          <t>Denna livslängd laddas automatiskt och baseras på värden som står i blad 11, 10 och 12.</t>
        </r>
      </text>
    </comment>
    <comment ref="C2798" authorId="0" shapeId="0" xr:uid="{F71167DD-7C3E-458A-8BC8-B7DBAF59CD94}">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831" authorId="0" shapeId="0" xr:uid="{34CE3C38-5C2A-4003-A6AB-942DAE5DE526}">
      <text>
        <r>
          <rPr>
            <sz val="9"/>
            <color indexed="81"/>
            <rFont val="Tahoma"/>
            <family val="2"/>
          </rPr>
          <t>Denna livslängd laddas automatiskt och baseras på värden som står i blad 11, 10 och 12.</t>
        </r>
      </text>
    </comment>
    <comment ref="C2831" authorId="0" shapeId="0" xr:uid="{51082D53-4E6A-497D-B1D3-D4FE5C10D98C}">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864" authorId="0" shapeId="0" xr:uid="{564DF23F-9EEC-4238-A88D-E1A3CF5E7E8F}">
      <text>
        <r>
          <rPr>
            <sz val="9"/>
            <color indexed="81"/>
            <rFont val="Tahoma"/>
            <family val="2"/>
          </rPr>
          <t>Denna livslängd laddas automatiskt och baseras på värden som står i blad 11, 10 och 12.</t>
        </r>
      </text>
    </comment>
    <comment ref="C2864" authorId="0" shapeId="0" xr:uid="{F2B70127-442F-40C4-89A6-75BC7F4B7018}">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897" authorId="0" shapeId="0" xr:uid="{87E4DA3B-A653-421F-AC8D-EBC89188EA9B}">
      <text>
        <r>
          <rPr>
            <sz val="9"/>
            <color indexed="81"/>
            <rFont val="Tahoma"/>
            <family val="2"/>
          </rPr>
          <t>Denna livslängd laddas automatiskt och baseras på värden som står i blad 11, 10 och 12.</t>
        </r>
      </text>
    </comment>
    <comment ref="C2897" authorId="0" shapeId="0" xr:uid="{FB6A8E93-4E13-4ABF-B3A0-97D8D090328C}">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930" authorId="0" shapeId="0" xr:uid="{789B78FD-B270-43B2-A0B3-A9CD6330ED2C}">
      <text>
        <r>
          <rPr>
            <sz val="9"/>
            <color indexed="81"/>
            <rFont val="Tahoma"/>
            <family val="2"/>
          </rPr>
          <t>Denna livslängd laddas automatiskt och baseras på värden som står i blad 11, 10 och 12.</t>
        </r>
      </text>
    </comment>
    <comment ref="C2930" authorId="0" shapeId="0" xr:uid="{6EDF2553-0F88-4231-B12B-876CA0BCE09C}">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963" authorId="0" shapeId="0" xr:uid="{3451468A-E43D-43D3-B808-D2C39C1B8FE0}">
      <text>
        <r>
          <rPr>
            <sz val="9"/>
            <color indexed="81"/>
            <rFont val="Tahoma"/>
            <family val="2"/>
          </rPr>
          <t>Denna livslängd laddas automatiskt och baseras på värden som står i blad 11, 10 och 12.</t>
        </r>
      </text>
    </comment>
    <comment ref="C2963" authorId="0" shapeId="0" xr:uid="{899EDFC4-0055-46BF-9715-0CED56BFE603}">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2996" authorId="0" shapeId="0" xr:uid="{7C5F2591-6EB7-4CB5-901B-97EB1A39C739}">
      <text>
        <r>
          <rPr>
            <sz val="9"/>
            <color indexed="81"/>
            <rFont val="Tahoma"/>
            <family val="2"/>
          </rPr>
          <t>Denna livslängd laddas automatiskt och baseras på värden som står i blad 11, 10 och 12.</t>
        </r>
      </text>
    </comment>
    <comment ref="C2996" authorId="0" shapeId="0" xr:uid="{FC4808DF-4ECB-423F-9D8F-AD37C1B36E7E}">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3029" authorId="0" shapeId="0" xr:uid="{05B3CA67-DB88-4668-893E-1AAE49B26C04}">
      <text>
        <r>
          <rPr>
            <sz val="9"/>
            <color indexed="81"/>
            <rFont val="Tahoma"/>
            <family val="2"/>
          </rPr>
          <t>Denna livslängd laddas automatiskt och baseras på värden som står i blad 11, 10 och 12.</t>
        </r>
      </text>
    </comment>
    <comment ref="C3029" authorId="0" shapeId="0" xr:uid="{E42F4551-E94F-4964-9F30-7A499E516097}">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3062" authorId="0" shapeId="0" xr:uid="{227D5755-5C1C-46B9-95E2-E1935BD00C9F}">
      <text>
        <r>
          <rPr>
            <sz val="9"/>
            <color indexed="81"/>
            <rFont val="Tahoma"/>
            <family val="2"/>
          </rPr>
          <t>Denna livslängd laddas automatiskt och baseras på värden som står i blad 11, 10 och 12.</t>
        </r>
      </text>
    </comment>
    <comment ref="C3062" authorId="0" shapeId="0" xr:uid="{5841F05B-5FF7-4224-A9C2-4C837076358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3095" authorId="0" shapeId="0" xr:uid="{D01E093A-FC02-4FCA-A5EF-35068D5466E0}">
      <text>
        <r>
          <rPr>
            <sz val="9"/>
            <color indexed="81"/>
            <rFont val="Tahoma"/>
            <family val="2"/>
          </rPr>
          <t>Denna livslängd laddas automatiskt och baseras på värden som står i blad 11, 10 och 12.</t>
        </r>
      </text>
    </comment>
    <comment ref="C3095" authorId="0" shapeId="0" xr:uid="{15BCF6FD-BE8E-462F-836C-9DBA6D0AE83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3128" authorId="0" shapeId="0" xr:uid="{73BE8E25-DB7A-4018-B1FC-D01430FDEDE8}">
      <text>
        <r>
          <rPr>
            <sz val="9"/>
            <color indexed="81"/>
            <rFont val="Tahoma"/>
            <family val="2"/>
          </rPr>
          <t>Denna livslängd laddas automatiskt och baseras på värden som står i blad 11, 10 och 12.</t>
        </r>
      </text>
    </comment>
    <comment ref="C3128" authorId="0" shapeId="0" xr:uid="{F5654133-F561-44ED-AA9D-D6B52613BA47}">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3161" authorId="0" shapeId="0" xr:uid="{0DF5891F-0220-40B8-810E-A9D76F4BB385}">
      <text>
        <r>
          <rPr>
            <sz val="9"/>
            <color indexed="81"/>
            <rFont val="Tahoma"/>
            <family val="2"/>
          </rPr>
          <t>Denna livslängd laddas automatiskt och baseras på värden som står i blad 11, 10 och 12.</t>
        </r>
      </text>
    </comment>
    <comment ref="C3161" authorId="0" shapeId="0" xr:uid="{4A82BA52-4AF4-48C5-8985-9C7B237F6A7D}">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3194" authorId="0" shapeId="0" xr:uid="{82B81F84-36B8-4C1C-A4DF-667EDFDAD0DD}">
      <text>
        <r>
          <rPr>
            <sz val="9"/>
            <color indexed="81"/>
            <rFont val="Tahoma"/>
            <family val="2"/>
          </rPr>
          <t>Denna livslängd laddas automatiskt och baseras på värden som står i blad 11, 10 och 12.</t>
        </r>
      </text>
    </comment>
    <comment ref="C3194" authorId="0" shapeId="0" xr:uid="{2FA94E5F-567F-46B7-ADCD-AA98E563FF68}">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3227" authorId="0" shapeId="0" xr:uid="{0B73882A-F66D-4131-9979-9BBACBB0032F}">
      <text>
        <r>
          <rPr>
            <sz val="9"/>
            <color indexed="81"/>
            <rFont val="Tahoma"/>
            <family val="2"/>
          </rPr>
          <t>Denna livslängd laddas automatiskt och baseras på värden som står i blad 11, 10 och 12.</t>
        </r>
      </text>
    </comment>
    <comment ref="C3227" authorId="0" shapeId="0" xr:uid="{10728D01-2E60-4CBE-A836-1F2893E11D70}">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3260" authorId="0" shapeId="0" xr:uid="{C76E8E8A-07AC-4529-A9FD-105B97F6F1E1}">
      <text>
        <r>
          <rPr>
            <sz val="9"/>
            <color indexed="81"/>
            <rFont val="Tahoma"/>
            <family val="2"/>
          </rPr>
          <t>Denna livslängd laddas automatiskt och baseras på värden som står i blad 11, 10 och 12.</t>
        </r>
      </text>
    </comment>
    <comment ref="C3260" authorId="0" shapeId="0" xr:uid="{A8E14517-C82A-450F-BE9D-18FFCE86D9B3}">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 ref="A3293" authorId="0" shapeId="0" xr:uid="{7CE555B6-4CEA-453B-BF66-66588994C84F}">
      <text>
        <r>
          <rPr>
            <sz val="9"/>
            <color indexed="81"/>
            <rFont val="Tahoma"/>
            <family val="2"/>
          </rPr>
          <t>Denna livslängd laddas automatiskt och baseras på värden som står i blad 11, 10 och 12.</t>
        </r>
      </text>
    </comment>
    <comment ref="C3293" authorId="0" shapeId="0" xr:uid="{511FC5C6-A153-4DF7-A3C9-1925F508F5A5}">
      <text>
        <r>
          <rPr>
            <sz val="9"/>
            <color indexed="81"/>
            <rFont val="Tahoma"/>
            <family val="2"/>
          </rPr>
          <t xml:space="preserve">Här kan användaren själv mata in beräknad livslängd. Skriv årtal med endast siffror. 
Exempel: </t>
        </r>
        <r>
          <rPr>
            <b/>
            <sz val="9"/>
            <color indexed="81"/>
            <rFont val="Tahoma"/>
            <family val="2"/>
          </rPr>
          <t xml:space="preserve">År </t>
        </r>
        <r>
          <rPr>
            <b/>
            <sz val="10"/>
            <color indexed="81"/>
            <rFont val="Tahoma"/>
            <family val="2"/>
          </rPr>
          <t>2021</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Jonas Magnusson</author>
    <author>Erik Sundvall</author>
  </authors>
  <commentList>
    <comment ref="A9" authorId="0" shapeId="0" xr:uid="{851B72AD-D40B-4477-A9D4-70BD87A0707E}">
      <text>
        <r>
          <rPr>
            <sz val="9"/>
            <color indexed="81"/>
            <rFont val="Tahoma"/>
            <family val="2"/>
          </rPr>
          <t>Var kommer data ifrån? Från tillverkaren eller egen beräkning.</t>
        </r>
      </text>
    </comment>
    <comment ref="H14" authorId="1" shapeId="0" xr:uid="{921A36FA-7787-46AE-B7AE-5F77B4D6A667}">
      <text>
        <r>
          <rPr>
            <b/>
            <sz val="8"/>
            <color indexed="81"/>
            <rFont val="Tahoma"/>
            <family val="2"/>
          </rPr>
          <t>Antalet fulla cykler som tillverkarens tillåtna cykler svarar mot</t>
        </r>
        <r>
          <rPr>
            <sz val="8"/>
            <color indexed="81"/>
            <rFont val="Tahoma"/>
            <family val="2"/>
          </rPr>
          <t xml:space="preserve">
</t>
        </r>
      </text>
    </comment>
    <comment ref="E16" authorId="0" shapeId="0" xr:uid="{0F2A21A4-527D-4000-A779-84A316E71294}">
      <text>
        <r>
          <rPr>
            <sz val="9"/>
            <color indexed="81"/>
            <rFont val="Tahoma"/>
            <family val="2"/>
          </rPr>
          <t>Datum i formatet: ÅÅÅÅ-MM-DD</t>
        </r>
      </text>
    </comment>
    <comment ref="I16" authorId="0" shapeId="0" xr:uid="{DAC38816-4151-4F6A-9C42-43C0C0A9BCE3}">
      <text>
        <r>
          <rPr>
            <sz val="9"/>
            <color indexed="81"/>
            <rFont val="Tahoma"/>
            <family val="2"/>
          </rPr>
          <t>Hur många år anordningen har brukats.
Skriv antal år, heltal.</t>
        </r>
      </text>
    </comment>
    <comment ref="A17" authorId="1" shapeId="0" xr:uid="{D7812536-BB6B-4736-961B-486FDAB60533}">
      <text>
        <r>
          <rPr>
            <sz val="8"/>
            <color indexed="81"/>
            <rFont val="Tahoma"/>
            <family val="2"/>
          </rPr>
          <t xml:space="preserve">Fyll i de olika tryckväxlingarna. Om kärlet varierar mellan två tryck under drift och slås av och på motsvarar det två olika driftfall.
</t>
        </r>
      </text>
    </comment>
    <comment ref="H22" authorId="1" shapeId="0" xr:uid="{E8DA4353-21B9-4E62-9173-738F524DC32A}">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27" authorId="0" shapeId="0" xr:uid="{59FB0DFB-28D5-4218-9CAC-3973AE3BDD2A}">
      <text>
        <r>
          <rPr>
            <sz val="9"/>
            <color indexed="81"/>
            <rFont val="Tahoma"/>
            <family val="2"/>
          </rPr>
          <t>Datum i formatet: ÅÅÅÅ-MM-DD</t>
        </r>
      </text>
    </comment>
    <comment ref="I27" authorId="0" shapeId="0" xr:uid="{1402A0A7-7595-481A-B2F4-7C760D8170C1}">
      <text>
        <r>
          <rPr>
            <sz val="9"/>
            <color indexed="81"/>
            <rFont val="Tahoma"/>
            <family val="2"/>
          </rPr>
          <t>Antal år man tänker använda objektet</t>
        </r>
      </text>
    </comment>
    <comment ref="A56" authorId="0" shapeId="0" xr:uid="{521CAAF9-F50E-4FC3-A6F4-30C27F3FFF68}">
      <text>
        <r>
          <rPr>
            <sz val="9"/>
            <color indexed="81"/>
            <rFont val="Tahoma"/>
            <family val="2"/>
          </rPr>
          <t>Var kommer data ifrån? Från tillverkaren eller egen beräkning.</t>
        </r>
      </text>
    </comment>
    <comment ref="H61" authorId="1" shapeId="0" xr:uid="{925FB181-E61A-4697-B4FC-7BA4B3591184}">
      <text>
        <r>
          <rPr>
            <b/>
            <sz val="8"/>
            <color indexed="81"/>
            <rFont val="Tahoma"/>
            <family val="2"/>
          </rPr>
          <t>Antalet fulla cykler som tillverkarens tillåtna cykler svarar mot</t>
        </r>
        <r>
          <rPr>
            <sz val="8"/>
            <color indexed="81"/>
            <rFont val="Tahoma"/>
            <family val="2"/>
          </rPr>
          <t xml:space="preserve">
</t>
        </r>
      </text>
    </comment>
    <comment ref="E63" authorId="0" shapeId="0" xr:uid="{3455781A-E9FC-4DC4-BD4F-322BBC2484C4}">
      <text>
        <r>
          <rPr>
            <sz val="9"/>
            <color indexed="81"/>
            <rFont val="Tahoma"/>
            <family val="2"/>
          </rPr>
          <t>Datum i formatet: ÅÅÅÅ-MM-DD</t>
        </r>
      </text>
    </comment>
    <comment ref="I63" authorId="0" shapeId="0" xr:uid="{8D91C946-6FA2-4C9A-867D-5A279EF582C5}">
      <text>
        <r>
          <rPr>
            <sz val="9"/>
            <color indexed="81"/>
            <rFont val="Tahoma"/>
            <family val="2"/>
          </rPr>
          <t>Hur många år anordningen har brukats.
Skriv antal år, heltal.</t>
        </r>
      </text>
    </comment>
    <comment ref="A64" authorId="1" shapeId="0" xr:uid="{F9E3D86A-0F56-4088-ADA5-8B4DDC2C40DD}">
      <text>
        <r>
          <rPr>
            <sz val="8"/>
            <color indexed="81"/>
            <rFont val="Tahoma"/>
            <family val="2"/>
          </rPr>
          <t xml:space="preserve">Fyll i de olika tryckväxlingarna. Om kärlet varierar mellan två tryck under drift och slås av och på motsvarar det två olika driftfall.
</t>
        </r>
      </text>
    </comment>
    <comment ref="H69" authorId="1" shapeId="0" xr:uid="{BCE96BC5-5247-46D4-9306-3774213ACEC4}">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74" authorId="0" shapeId="0" xr:uid="{FC49FE2A-6817-4BF2-9008-5C509657A268}">
      <text>
        <r>
          <rPr>
            <sz val="9"/>
            <color indexed="81"/>
            <rFont val="Tahoma"/>
            <family val="2"/>
          </rPr>
          <t>Datum i formatet: ÅÅÅÅ-MM-DD</t>
        </r>
      </text>
    </comment>
    <comment ref="I74" authorId="0" shapeId="0" xr:uid="{8903E609-9949-4318-8B85-E10523DDD1CC}">
      <text>
        <r>
          <rPr>
            <sz val="9"/>
            <color indexed="81"/>
            <rFont val="Tahoma"/>
            <family val="2"/>
          </rPr>
          <t>Antal år man tänker använda objektet</t>
        </r>
      </text>
    </comment>
    <comment ref="A103" authorId="0" shapeId="0" xr:uid="{5E2A8A53-A9A9-4BA6-BBFC-CE5CA83285C9}">
      <text>
        <r>
          <rPr>
            <sz val="9"/>
            <color indexed="81"/>
            <rFont val="Tahoma"/>
            <family val="2"/>
          </rPr>
          <t>Var kommer data ifrån? Från tillverkaren eller egen beräkning.</t>
        </r>
      </text>
    </comment>
    <comment ref="H108" authorId="1" shapeId="0" xr:uid="{9246A760-F693-4EE7-89B8-50352388299C}">
      <text>
        <r>
          <rPr>
            <b/>
            <sz val="8"/>
            <color indexed="81"/>
            <rFont val="Tahoma"/>
            <family val="2"/>
          </rPr>
          <t>Antalet fulla cykler som tillverkarens tillåtna cykler svarar mot</t>
        </r>
        <r>
          <rPr>
            <sz val="8"/>
            <color indexed="81"/>
            <rFont val="Tahoma"/>
            <family val="2"/>
          </rPr>
          <t xml:space="preserve">
</t>
        </r>
      </text>
    </comment>
    <comment ref="E110" authorId="0" shapeId="0" xr:uid="{092BA6AC-FEBB-4359-A2E7-AB082719831F}">
      <text>
        <r>
          <rPr>
            <sz val="9"/>
            <color indexed="81"/>
            <rFont val="Tahoma"/>
            <family val="2"/>
          </rPr>
          <t>Datum i formatet: ÅÅÅÅ-MM-DD</t>
        </r>
      </text>
    </comment>
    <comment ref="I110" authorId="0" shapeId="0" xr:uid="{5A5F9A89-C3AC-482D-A841-B6CE425AC3FD}">
      <text>
        <r>
          <rPr>
            <sz val="9"/>
            <color indexed="81"/>
            <rFont val="Tahoma"/>
            <family val="2"/>
          </rPr>
          <t>Hur många år anordningen har brukats.
Skriv antal år, heltal.</t>
        </r>
      </text>
    </comment>
    <comment ref="A111" authorId="1" shapeId="0" xr:uid="{FCE828C2-BECF-4A3D-A66D-8C00E1A2251E}">
      <text>
        <r>
          <rPr>
            <sz val="8"/>
            <color indexed="81"/>
            <rFont val="Tahoma"/>
            <family val="2"/>
          </rPr>
          <t xml:space="preserve">Fyll i de olika tryckväxlingarna. Om kärlet varierar mellan två tryck under drift och slås av och på motsvarar det två olika driftfall.
</t>
        </r>
      </text>
    </comment>
    <comment ref="H116" authorId="1" shapeId="0" xr:uid="{09958B95-A422-4F23-8517-9C4F9A4A19D5}">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121" authorId="0" shapeId="0" xr:uid="{5896220E-EFFC-4437-A7EA-11B26F6ED7B4}">
      <text>
        <r>
          <rPr>
            <sz val="9"/>
            <color indexed="81"/>
            <rFont val="Tahoma"/>
            <family val="2"/>
          </rPr>
          <t>Datum i formatet: ÅÅÅÅ-MM-DD</t>
        </r>
      </text>
    </comment>
    <comment ref="I121" authorId="0" shapeId="0" xr:uid="{4A09FFB5-EC31-4198-AC33-9AD63B8953BA}">
      <text>
        <r>
          <rPr>
            <sz val="9"/>
            <color indexed="81"/>
            <rFont val="Tahoma"/>
            <family val="2"/>
          </rPr>
          <t>Antal år man tänker använda objektet</t>
        </r>
      </text>
    </comment>
    <comment ref="A150" authorId="0" shapeId="0" xr:uid="{8B29059C-4BDC-4CED-A746-7DC2820A0157}">
      <text>
        <r>
          <rPr>
            <sz val="9"/>
            <color indexed="81"/>
            <rFont val="Tahoma"/>
            <family val="2"/>
          </rPr>
          <t>Var kommer data ifrån? Från tillverkaren eller egen beräkning.</t>
        </r>
      </text>
    </comment>
    <comment ref="H155" authorId="1" shapeId="0" xr:uid="{394B58CA-7928-4CCE-97FA-2C139ED2E3C6}">
      <text>
        <r>
          <rPr>
            <b/>
            <sz val="8"/>
            <color indexed="81"/>
            <rFont val="Tahoma"/>
            <family val="2"/>
          </rPr>
          <t>Antalet fulla cykler som tillverkarens tillåtna cykler svarar mot</t>
        </r>
        <r>
          <rPr>
            <sz val="8"/>
            <color indexed="81"/>
            <rFont val="Tahoma"/>
            <family val="2"/>
          </rPr>
          <t xml:space="preserve">
</t>
        </r>
      </text>
    </comment>
    <comment ref="E157" authorId="0" shapeId="0" xr:uid="{A00A5B10-5270-46A1-BA8E-F57ED7DE6123}">
      <text>
        <r>
          <rPr>
            <sz val="9"/>
            <color indexed="81"/>
            <rFont val="Tahoma"/>
            <family val="2"/>
          </rPr>
          <t>Datum i formatet: ÅÅÅÅ-MM-DD</t>
        </r>
      </text>
    </comment>
    <comment ref="I157" authorId="0" shapeId="0" xr:uid="{7E1C745E-62D5-4E56-BF04-8FD99F7D7B3F}">
      <text>
        <r>
          <rPr>
            <sz val="9"/>
            <color indexed="81"/>
            <rFont val="Tahoma"/>
            <family val="2"/>
          </rPr>
          <t>Hur många år anordningen har brukats.
Skriv antal år, heltal.</t>
        </r>
      </text>
    </comment>
    <comment ref="A158" authorId="1" shapeId="0" xr:uid="{AD5A34DD-491A-4000-8A4B-B432492D7C5D}">
      <text>
        <r>
          <rPr>
            <sz val="8"/>
            <color indexed="81"/>
            <rFont val="Tahoma"/>
            <family val="2"/>
          </rPr>
          <t xml:space="preserve">Fyll i de olika tryckväxlingarna. Om kärlet varierar mellan två tryck under drift och slås av och på motsvarar det två olika driftfall.
</t>
        </r>
      </text>
    </comment>
    <comment ref="H163" authorId="1" shapeId="0" xr:uid="{BAA9C3DA-F856-4FD0-9208-44D62A7F6988}">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168" authorId="0" shapeId="0" xr:uid="{CDC47424-718D-4B29-B298-6F0A00E03CB5}">
      <text>
        <r>
          <rPr>
            <sz val="9"/>
            <color indexed="81"/>
            <rFont val="Tahoma"/>
            <family val="2"/>
          </rPr>
          <t>Datum i formatet: ÅÅÅÅ-MM-DD</t>
        </r>
      </text>
    </comment>
    <comment ref="I168" authorId="0" shapeId="0" xr:uid="{3FCE50E9-828D-4DAE-BDB9-F5E5771D94BF}">
      <text>
        <r>
          <rPr>
            <sz val="9"/>
            <color indexed="81"/>
            <rFont val="Tahoma"/>
            <family val="2"/>
          </rPr>
          <t>Antal år man tänker använda objektet</t>
        </r>
      </text>
    </comment>
    <comment ref="A197" authorId="0" shapeId="0" xr:uid="{727FF12A-AE14-4B4C-BFD6-99047FF93120}">
      <text>
        <r>
          <rPr>
            <sz val="9"/>
            <color indexed="81"/>
            <rFont val="Tahoma"/>
            <family val="2"/>
          </rPr>
          <t>Var kommer data ifrån? Från tillverkaren eller egen beräkning.</t>
        </r>
      </text>
    </comment>
    <comment ref="H202" authorId="1" shapeId="0" xr:uid="{E97C7B67-1D54-4758-B9EA-037410E9C121}">
      <text>
        <r>
          <rPr>
            <b/>
            <sz val="8"/>
            <color indexed="81"/>
            <rFont val="Tahoma"/>
            <family val="2"/>
          </rPr>
          <t>Antalet fulla cykler som tillverkarens tillåtna cykler svarar mot</t>
        </r>
        <r>
          <rPr>
            <sz val="8"/>
            <color indexed="81"/>
            <rFont val="Tahoma"/>
            <family val="2"/>
          </rPr>
          <t xml:space="preserve">
</t>
        </r>
      </text>
    </comment>
    <comment ref="E204" authorId="0" shapeId="0" xr:uid="{ED3ACA33-A646-47A4-B7D1-2C57C5950D0C}">
      <text>
        <r>
          <rPr>
            <sz val="9"/>
            <color indexed="81"/>
            <rFont val="Tahoma"/>
            <family val="2"/>
          </rPr>
          <t>Datum i formatet: ÅÅÅÅ-MM-DD</t>
        </r>
      </text>
    </comment>
    <comment ref="I204" authorId="0" shapeId="0" xr:uid="{168E0654-A115-4EB7-A351-8763EBF95C3E}">
      <text>
        <r>
          <rPr>
            <sz val="9"/>
            <color indexed="81"/>
            <rFont val="Tahoma"/>
            <family val="2"/>
          </rPr>
          <t>Hur många år anordningen har brukats.
Skriv antal år, heltal.</t>
        </r>
      </text>
    </comment>
    <comment ref="A205" authorId="1" shapeId="0" xr:uid="{48FF314C-40A0-4E2E-A3D4-94F42694990E}">
      <text>
        <r>
          <rPr>
            <sz val="8"/>
            <color indexed="81"/>
            <rFont val="Tahoma"/>
            <family val="2"/>
          </rPr>
          <t xml:space="preserve">Fyll i de olika tryckväxlingarna. Om kärlet varierar mellan två tryck under drift och slås av och på motsvarar det två olika driftfall.
</t>
        </r>
      </text>
    </comment>
    <comment ref="H210" authorId="1" shapeId="0" xr:uid="{995AB1B6-41F2-4C9D-BF6E-4D9E77C7310B}">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215" authorId="0" shapeId="0" xr:uid="{661A59A3-0CB3-44AD-A889-8063520315B7}">
      <text>
        <r>
          <rPr>
            <sz val="9"/>
            <color indexed="81"/>
            <rFont val="Tahoma"/>
            <family val="2"/>
          </rPr>
          <t>Datum i formatet: ÅÅÅÅ-MM-DD</t>
        </r>
      </text>
    </comment>
    <comment ref="I215" authorId="0" shapeId="0" xr:uid="{E1C32009-96C3-4201-9129-9A617BABFBAE}">
      <text>
        <r>
          <rPr>
            <sz val="9"/>
            <color indexed="81"/>
            <rFont val="Tahoma"/>
            <family val="2"/>
          </rPr>
          <t>Antal år man tänker använda objektet</t>
        </r>
      </text>
    </comment>
    <comment ref="A244" authorId="0" shapeId="0" xr:uid="{7F45EF21-A3AA-49E7-B959-2734A48EF752}">
      <text>
        <r>
          <rPr>
            <sz val="9"/>
            <color indexed="81"/>
            <rFont val="Tahoma"/>
            <family val="2"/>
          </rPr>
          <t>Var kommer data ifrån? Från tillverkaren eller egen beräkning.</t>
        </r>
      </text>
    </comment>
    <comment ref="H249" authorId="1" shapeId="0" xr:uid="{86F126B9-CAB7-405F-9368-F9D022CAE86F}">
      <text>
        <r>
          <rPr>
            <b/>
            <sz val="8"/>
            <color indexed="81"/>
            <rFont val="Tahoma"/>
            <family val="2"/>
          </rPr>
          <t>Antalet fulla cykler som tillverkarens tillåtna cykler svarar mot</t>
        </r>
        <r>
          <rPr>
            <sz val="8"/>
            <color indexed="81"/>
            <rFont val="Tahoma"/>
            <family val="2"/>
          </rPr>
          <t xml:space="preserve">
</t>
        </r>
      </text>
    </comment>
    <comment ref="E251" authorId="0" shapeId="0" xr:uid="{12273077-0F51-4C8E-95E3-A5761ADCC3B5}">
      <text>
        <r>
          <rPr>
            <sz val="9"/>
            <color indexed="81"/>
            <rFont val="Tahoma"/>
            <family val="2"/>
          </rPr>
          <t>Datum i formatet: ÅÅÅÅ-MM-DD</t>
        </r>
      </text>
    </comment>
    <comment ref="I251" authorId="0" shapeId="0" xr:uid="{AAB6FB9D-0D99-4072-87FF-54758ECAEA84}">
      <text>
        <r>
          <rPr>
            <sz val="9"/>
            <color indexed="81"/>
            <rFont val="Tahoma"/>
            <family val="2"/>
          </rPr>
          <t>Hur många år anordningen har brukats.
Skriv antal år, heltal.</t>
        </r>
      </text>
    </comment>
    <comment ref="A252" authorId="1" shapeId="0" xr:uid="{F23EC71A-EFBA-4B86-96E0-9D2C0C89D553}">
      <text>
        <r>
          <rPr>
            <sz val="8"/>
            <color indexed="81"/>
            <rFont val="Tahoma"/>
            <family val="2"/>
          </rPr>
          <t xml:space="preserve">Fyll i de olika tryckväxlingarna. Om kärlet varierar mellan två tryck under drift och slås av och på motsvarar det två olika driftfall.
</t>
        </r>
      </text>
    </comment>
    <comment ref="H257" authorId="1" shapeId="0" xr:uid="{88E3F808-863B-4414-9F1E-0A2ACC12041E}">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262" authorId="0" shapeId="0" xr:uid="{612505DC-F6C2-4C19-AA75-5A2E0466A4A5}">
      <text>
        <r>
          <rPr>
            <sz val="9"/>
            <color indexed="81"/>
            <rFont val="Tahoma"/>
            <family val="2"/>
          </rPr>
          <t>Datum i formatet: ÅÅÅÅ-MM-DD</t>
        </r>
      </text>
    </comment>
    <comment ref="I262" authorId="0" shapeId="0" xr:uid="{332BD525-8D02-4DD7-AB88-4E28088122DF}">
      <text>
        <r>
          <rPr>
            <sz val="9"/>
            <color indexed="81"/>
            <rFont val="Tahoma"/>
            <family val="2"/>
          </rPr>
          <t>Antal år man tänker använda objektet</t>
        </r>
      </text>
    </comment>
    <comment ref="A291" authorId="0" shapeId="0" xr:uid="{B702FE68-AC37-4242-BA09-738B92838059}">
      <text>
        <r>
          <rPr>
            <sz val="9"/>
            <color indexed="81"/>
            <rFont val="Tahoma"/>
            <family val="2"/>
          </rPr>
          <t>Var kommer data ifrån? Från tillverkaren eller egen beräkning.</t>
        </r>
      </text>
    </comment>
    <comment ref="H296" authorId="1" shapeId="0" xr:uid="{F53FA18B-0868-47A2-8B5A-9983B191528A}">
      <text>
        <r>
          <rPr>
            <b/>
            <sz val="8"/>
            <color indexed="81"/>
            <rFont val="Tahoma"/>
            <family val="2"/>
          </rPr>
          <t>Antalet fulla cykler som tillverkarens tillåtna cykler svarar mot</t>
        </r>
        <r>
          <rPr>
            <sz val="8"/>
            <color indexed="81"/>
            <rFont val="Tahoma"/>
            <family val="2"/>
          </rPr>
          <t xml:space="preserve">
</t>
        </r>
      </text>
    </comment>
    <comment ref="E298" authorId="0" shapeId="0" xr:uid="{ACBE8735-28B6-45CB-8788-BFE13FEE4681}">
      <text>
        <r>
          <rPr>
            <sz val="9"/>
            <color indexed="81"/>
            <rFont val="Tahoma"/>
            <family val="2"/>
          </rPr>
          <t>Datum i formatet: ÅÅÅÅ-MM-DD</t>
        </r>
      </text>
    </comment>
    <comment ref="I298" authorId="0" shapeId="0" xr:uid="{176DC4C1-433F-4832-9CF9-B072DCE87F0B}">
      <text>
        <r>
          <rPr>
            <sz val="9"/>
            <color indexed="81"/>
            <rFont val="Tahoma"/>
            <family val="2"/>
          </rPr>
          <t>Hur många år anordningen har brukats.
Skriv antal år, heltal.</t>
        </r>
      </text>
    </comment>
    <comment ref="A299" authorId="1" shapeId="0" xr:uid="{EF748237-56FD-4698-87A3-EF15016B4525}">
      <text>
        <r>
          <rPr>
            <sz val="8"/>
            <color indexed="81"/>
            <rFont val="Tahoma"/>
            <family val="2"/>
          </rPr>
          <t xml:space="preserve">Fyll i de olika tryckväxlingarna. Om kärlet varierar mellan två tryck under drift och slås av och på motsvarar det två olika driftfall.
</t>
        </r>
      </text>
    </comment>
    <comment ref="H304" authorId="1" shapeId="0" xr:uid="{5FBA7E81-FE58-4195-A3EE-4FB84B72AB41}">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309" authorId="0" shapeId="0" xr:uid="{5BB0638F-59C7-4B9D-BBCB-25F39F0A6988}">
      <text>
        <r>
          <rPr>
            <sz val="9"/>
            <color indexed="81"/>
            <rFont val="Tahoma"/>
            <family val="2"/>
          </rPr>
          <t>Datum i formatet: ÅÅÅÅ-MM-DD</t>
        </r>
      </text>
    </comment>
    <comment ref="I309" authorId="0" shapeId="0" xr:uid="{89B0241A-0FB2-4BEB-94B5-8E2DA1F401F9}">
      <text>
        <r>
          <rPr>
            <sz val="9"/>
            <color indexed="81"/>
            <rFont val="Tahoma"/>
            <family val="2"/>
          </rPr>
          <t>Antal år man tänker använda objektet</t>
        </r>
      </text>
    </comment>
    <comment ref="A338" authorId="0" shapeId="0" xr:uid="{8D634FD4-0D12-4A99-9003-1E6A17F8D44C}">
      <text>
        <r>
          <rPr>
            <sz val="9"/>
            <color indexed="81"/>
            <rFont val="Tahoma"/>
            <family val="2"/>
          </rPr>
          <t>Var kommer data ifrån? Från tillverkaren eller egen beräkning.</t>
        </r>
      </text>
    </comment>
    <comment ref="H343" authorId="1" shapeId="0" xr:uid="{304A333F-C74E-4F98-8C2C-5DB57911A2C2}">
      <text>
        <r>
          <rPr>
            <b/>
            <sz val="8"/>
            <color indexed="81"/>
            <rFont val="Tahoma"/>
            <family val="2"/>
          </rPr>
          <t>Antalet fulla cykler som tillverkarens tillåtna cykler svarar mot</t>
        </r>
        <r>
          <rPr>
            <sz val="8"/>
            <color indexed="81"/>
            <rFont val="Tahoma"/>
            <family val="2"/>
          </rPr>
          <t xml:space="preserve">
</t>
        </r>
      </text>
    </comment>
    <comment ref="E345" authorId="0" shapeId="0" xr:uid="{ADE3A4C4-4282-4FE6-BCA8-31BD5013F833}">
      <text>
        <r>
          <rPr>
            <sz val="9"/>
            <color indexed="81"/>
            <rFont val="Tahoma"/>
            <family val="2"/>
          </rPr>
          <t>Datum i formatet: ÅÅÅÅ-MM-DD</t>
        </r>
      </text>
    </comment>
    <comment ref="I345" authorId="0" shapeId="0" xr:uid="{26D22FAF-F664-41F7-B306-A80F42450C43}">
      <text>
        <r>
          <rPr>
            <sz val="9"/>
            <color indexed="81"/>
            <rFont val="Tahoma"/>
            <family val="2"/>
          </rPr>
          <t>Hur många år anordningen har brukats.
Skriv antal år, heltal.</t>
        </r>
      </text>
    </comment>
    <comment ref="A346" authorId="1" shapeId="0" xr:uid="{E506EAA5-9B0E-4FB7-8527-19F36D6033E0}">
      <text>
        <r>
          <rPr>
            <sz val="8"/>
            <color indexed="81"/>
            <rFont val="Tahoma"/>
            <family val="2"/>
          </rPr>
          <t xml:space="preserve">Fyll i de olika tryckväxlingarna. Om kärlet varierar mellan två tryck under drift och slås av och på motsvarar det två olika driftfall.
</t>
        </r>
      </text>
    </comment>
    <comment ref="H351" authorId="1" shapeId="0" xr:uid="{07E3BBDB-3455-4C13-BF77-7A6551A7D363}">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356" authorId="0" shapeId="0" xr:uid="{F9DA3EC6-E773-4F91-83F8-0BB59AF9DA68}">
      <text>
        <r>
          <rPr>
            <sz val="9"/>
            <color indexed="81"/>
            <rFont val="Tahoma"/>
            <family val="2"/>
          </rPr>
          <t>Datum i formatet: ÅÅÅÅ-MM-DD</t>
        </r>
      </text>
    </comment>
    <comment ref="I356" authorId="0" shapeId="0" xr:uid="{79E077C5-993D-4C0D-B8D7-BD4B502D4A73}">
      <text>
        <r>
          <rPr>
            <sz val="9"/>
            <color indexed="81"/>
            <rFont val="Tahoma"/>
            <family val="2"/>
          </rPr>
          <t>Antal år man tänker använda objektet</t>
        </r>
      </text>
    </comment>
    <comment ref="A385" authorId="0" shapeId="0" xr:uid="{C7F78931-96A9-4298-82C5-B622872391FB}">
      <text>
        <r>
          <rPr>
            <sz val="9"/>
            <color indexed="81"/>
            <rFont val="Tahoma"/>
            <family val="2"/>
          </rPr>
          <t>Var kommer data ifrån? Från tillverkaren eller egen beräkning.</t>
        </r>
      </text>
    </comment>
    <comment ref="H390" authorId="1" shapeId="0" xr:uid="{A685131C-A7AE-4242-A26E-95FEDAC56613}">
      <text>
        <r>
          <rPr>
            <b/>
            <sz val="8"/>
            <color indexed="81"/>
            <rFont val="Tahoma"/>
            <family val="2"/>
          </rPr>
          <t>Antalet fulla cykler som tillverkarens tillåtna cykler svarar mot</t>
        </r>
        <r>
          <rPr>
            <sz val="8"/>
            <color indexed="81"/>
            <rFont val="Tahoma"/>
            <family val="2"/>
          </rPr>
          <t xml:space="preserve">
</t>
        </r>
      </text>
    </comment>
    <comment ref="E392" authorId="0" shapeId="0" xr:uid="{04CEF0E7-659A-4262-9492-A6B572C3614F}">
      <text>
        <r>
          <rPr>
            <sz val="9"/>
            <color indexed="81"/>
            <rFont val="Tahoma"/>
            <family val="2"/>
          </rPr>
          <t>Datum i formatet: ÅÅÅÅ-MM-DD</t>
        </r>
      </text>
    </comment>
    <comment ref="I392" authorId="0" shapeId="0" xr:uid="{DA4F1882-481C-4686-BFC2-72A5668FC46D}">
      <text>
        <r>
          <rPr>
            <sz val="9"/>
            <color indexed="81"/>
            <rFont val="Tahoma"/>
            <family val="2"/>
          </rPr>
          <t>Hur många år anordningen har brukats.
Skriv antal år, heltal.</t>
        </r>
      </text>
    </comment>
    <comment ref="A393" authorId="1" shapeId="0" xr:uid="{BC70D2B7-F2F4-4D8C-9EE9-EDD5310BC37E}">
      <text>
        <r>
          <rPr>
            <sz val="8"/>
            <color indexed="81"/>
            <rFont val="Tahoma"/>
            <family val="2"/>
          </rPr>
          <t xml:space="preserve">Fyll i de olika tryckväxlingarna. Om kärlet varierar mellan två tryck under drift och slås av och på motsvarar det två olika driftfall.
</t>
        </r>
      </text>
    </comment>
    <comment ref="H398" authorId="1" shapeId="0" xr:uid="{E5DD820C-E445-46BF-97DD-C0B065DC176F}">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403" authorId="0" shapeId="0" xr:uid="{D4DDF592-2A9D-4068-9511-A2327B510489}">
      <text>
        <r>
          <rPr>
            <sz val="9"/>
            <color indexed="81"/>
            <rFont val="Tahoma"/>
            <family val="2"/>
          </rPr>
          <t>Datum i formatet: ÅÅÅÅ-MM-DD</t>
        </r>
      </text>
    </comment>
    <comment ref="I403" authorId="0" shapeId="0" xr:uid="{9641B2BE-6877-4EDC-BAE4-98CCEB49E122}">
      <text>
        <r>
          <rPr>
            <sz val="9"/>
            <color indexed="81"/>
            <rFont val="Tahoma"/>
            <family val="2"/>
          </rPr>
          <t>Antal år man tänker använda objektet</t>
        </r>
      </text>
    </comment>
    <comment ref="A432" authorId="0" shapeId="0" xr:uid="{44B956CA-154F-498E-B91F-8ACEE2DBB213}">
      <text>
        <r>
          <rPr>
            <sz val="9"/>
            <color indexed="81"/>
            <rFont val="Tahoma"/>
            <family val="2"/>
          </rPr>
          <t>Var kommer data ifrån? Från tillverkaren eller egen beräkning.</t>
        </r>
      </text>
    </comment>
    <comment ref="H437" authorId="1" shapeId="0" xr:uid="{DAEBC69D-EB0E-4F86-B4DF-CA64B8EC4E6F}">
      <text>
        <r>
          <rPr>
            <b/>
            <sz val="8"/>
            <color indexed="81"/>
            <rFont val="Tahoma"/>
            <family val="2"/>
          </rPr>
          <t>Antalet fulla cykler som tillverkarens tillåtna cykler svarar mot</t>
        </r>
        <r>
          <rPr>
            <sz val="8"/>
            <color indexed="81"/>
            <rFont val="Tahoma"/>
            <family val="2"/>
          </rPr>
          <t xml:space="preserve">
</t>
        </r>
      </text>
    </comment>
    <comment ref="E439" authorId="0" shapeId="0" xr:uid="{53FFA1C4-F59E-4D9B-8CD7-499231B3EF52}">
      <text>
        <r>
          <rPr>
            <sz val="9"/>
            <color indexed="81"/>
            <rFont val="Tahoma"/>
            <family val="2"/>
          </rPr>
          <t>Datum i formatet: ÅÅÅÅ-MM-DD</t>
        </r>
      </text>
    </comment>
    <comment ref="I439" authorId="0" shapeId="0" xr:uid="{9AB61968-8A0B-44A8-8777-92C49261B1B3}">
      <text>
        <r>
          <rPr>
            <sz val="9"/>
            <color indexed="81"/>
            <rFont val="Tahoma"/>
            <family val="2"/>
          </rPr>
          <t>Hur många år anordningen har brukats.
Skriv antal år, heltal.</t>
        </r>
      </text>
    </comment>
    <comment ref="A440" authorId="1" shapeId="0" xr:uid="{9A6DFB4C-5685-4288-B6B2-4A6825A5FED1}">
      <text>
        <r>
          <rPr>
            <sz val="8"/>
            <color indexed="81"/>
            <rFont val="Tahoma"/>
            <family val="2"/>
          </rPr>
          <t xml:space="preserve">Fyll i de olika tryckväxlingarna. Om kärlet varierar mellan två tryck under drift och slås av och på motsvarar det två olika driftfall.
</t>
        </r>
      </text>
    </comment>
    <comment ref="H445" authorId="1" shapeId="0" xr:uid="{BFF75AA2-5CE1-44AD-90D3-5C4021657040}">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450" authorId="0" shapeId="0" xr:uid="{10114279-D3C4-4A11-B49D-50FBA97D2538}">
      <text>
        <r>
          <rPr>
            <sz val="9"/>
            <color indexed="81"/>
            <rFont val="Tahoma"/>
            <family val="2"/>
          </rPr>
          <t>Datum i formatet: ÅÅÅÅ-MM-DD</t>
        </r>
      </text>
    </comment>
    <comment ref="I450" authorId="0" shapeId="0" xr:uid="{D83602CF-C327-4B37-8D8F-56BB9EDE387A}">
      <text>
        <r>
          <rPr>
            <sz val="9"/>
            <color indexed="81"/>
            <rFont val="Tahoma"/>
            <family val="2"/>
          </rPr>
          <t>Antal år man tänker använda objektet</t>
        </r>
      </text>
    </comment>
    <comment ref="A479" authorId="0" shapeId="0" xr:uid="{A055D5C0-E683-48F0-A6F0-17565CDE0EB9}">
      <text>
        <r>
          <rPr>
            <sz val="9"/>
            <color indexed="81"/>
            <rFont val="Tahoma"/>
            <family val="2"/>
          </rPr>
          <t>Var kommer data ifrån? Från tillverkaren eller egen beräkning.</t>
        </r>
      </text>
    </comment>
    <comment ref="H484" authorId="1" shapeId="0" xr:uid="{5643864D-EB8E-4239-9475-E17C318A8DE9}">
      <text>
        <r>
          <rPr>
            <b/>
            <sz val="8"/>
            <color indexed="81"/>
            <rFont val="Tahoma"/>
            <family val="2"/>
          </rPr>
          <t>Antalet fulla cykler som tillverkarens tillåtna cykler svarar mot</t>
        </r>
        <r>
          <rPr>
            <sz val="8"/>
            <color indexed="81"/>
            <rFont val="Tahoma"/>
            <family val="2"/>
          </rPr>
          <t xml:space="preserve">
</t>
        </r>
      </text>
    </comment>
    <comment ref="E486" authorId="0" shapeId="0" xr:uid="{83CF3651-7FD1-46A4-99BF-B522368535E6}">
      <text>
        <r>
          <rPr>
            <sz val="9"/>
            <color indexed="81"/>
            <rFont val="Tahoma"/>
            <family val="2"/>
          </rPr>
          <t>Datum i formatet: ÅÅÅÅ-MM-DD</t>
        </r>
      </text>
    </comment>
    <comment ref="I486" authorId="0" shapeId="0" xr:uid="{6083F8A4-3C4E-4658-B247-FB133CD7B9FB}">
      <text>
        <r>
          <rPr>
            <sz val="9"/>
            <color indexed="81"/>
            <rFont val="Tahoma"/>
            <family val="2"/>
          </rPr>
          <t>Hur många år anordningen har brukats.
Skriv antal år, heltal.</t>
        </r>
      </text>
    </comment>
    <comment ref="A487" authorId="1" shapeId="0" xr:uid="{8E35DEEA-350E-4838-B7B4-9846B9B84476}">
      <text>
        <r>
          <rPr>
            <sz val="8"/>
            <color indexed="81"/>
            <rFont val="Tahoma"/>
            <family val="2"/>
          </rPr>
          <t xml:space="preserve">Fyll i de olika tryckväxlingarna. Om kärlet varierar mellan två tryck under drift och slås av och på motsvarar det två olika driftfall.
</t>
        </r>
      </text>
    </comment>
    <comment ref="H492" authorId="1" shapeId="0" xr:uid="{77137CA6-861A-4691-84F2-FEB232374C3B}">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497" authorId="0" shapeId="0" xr:uid="{910B2910-F5FF-4E59-9EDD-31D75FAFA56A}">
      <text>
        <r>
          <rPr>
            <sz val="9"/>
            <color indexed="81"/>
            <rFont val="Tahoma"/>
            <family val="2"/>
          </rPr>
          <t>Datum i formatet: ÅÅÅÅ-MM-DD</t>
        </r>
      </text>
    </comment>
    <comment ref="I497" authorId="0" shapeId="0" xr:uid="{3506E71E-57B0-4BBE-951A-84EA4CF083BB}">
      <text>
        <r>
          <rPr>
            <sz val="9"/>
            <color indexed="81"/>
            <rFont val="Tahoma"/>
            <family val="2"/>
          </rPr>
          <t>Antal år man tänker använda objektet</t>
        </r>
      </text>
    </comment>
    <comment ref="A526" authorId="0" shapeId="0" xr:uid="{76ADB05F-E1F9-42FD-BC5B-EA9A3581022B}">
      <text>
        <r>
          <rPr>
            <sz val="9"/>
            <color indexed="81"/>
            <rFont val="Tahoma"/>
            <family val="2"/>
          </rPr>
          <t>Var kommer data ifrån? Från tillverkaren eller egen beräkning.</t>
        </r>
      </text>
    </comment>
    <comment ref="H531" authorId="1" shapeId="0" xr:uid="{50578FBA-6881-472F-B3F6-5F88A1A4531E}">
      <text>
        <r>
          <rPr>
            <b/>
            <sz val="8"/>
            <color indexed="81"/>
            <rFont val="Tahoma"/>
            <family val="2"/>
          </rPr>
          <t>Antalet fulla cykler som tillverkarens tillåtna cykler svarar mot</t>
        </r>
        <r>
          <rPr>
            <sz val="8"/>
            <color indexed="81"/>
            <rFont val="Tahoma"/>
            <family val="2"/>
          </rPr>
          <t xml:space="preserve">
</t>
        </r>
      </text>
    </comment>
    <comment ref="E533" authorId="0" shapeId="0" xr:uid="{FA6BCC71-CC61-4609-8251-F5D7AE681F97}">
      <text>
        <r>
          <rPr>
            <sz val="9"/>
            <color indexed="81"/>
            <rFont val="Tahoma"/>
            <family val="2"/>
          </rPr>
          <t>Datum i formatet: ÅÅÅÅ-MM-DD</t>
        </r>
      </text>
    </comment>
    <comment ref="I533" authorId="0" shapeId="0" xr:uid="{7492C4C7-DA8A-4FA1-989E-B860117E303F}">
      <text>
        <r>
          <rPr>
            <sz val="9"/>
            <color indexed="81"/>
            <rFont val="Tahoma"/>
            <family val="2"/>
          </rPr>
          <t>Hur många år anordningen har brukats.
Skriv antal år, heltal.</t>
        </r>
      </text>
    </comment>
    <comment ref="A534" authorId="1" shapeId="0" xr:uid="{CF6B52B2-9624-40E8-A7C8-00FB3BAEF6E7}">
      <text>
        <r>
          <rPr>
            <sz val="8"/>
            <color indexed="81"/>
            <rFont val="Tahoma"/>
            <family val="2"/>
          </rPr>
          <t xml:space="preserve">Fyll i de olika tryckväxlingarna. Om kärlet varierar mellan två tryck under drift och slås av och på motsvarar det två olika driftfall.
</t>
        </r>
      </text>
    </comment>
    <comment ref="H539" authorId="1" shapeId="0" xr:uid="{F41D9D5B-FFF7-4916-BE6C-172CF6868A5D}">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544" authorId="0" shapeId="0" xr:uid="{785C9B3D-68DC-41F2-A369-7EBB017604C4}">
      <text>
        <r>
          <rPr>
            <sz val="9"/>
            <color indexed="81"/>
            <rFont val="Tahoma"/>
            <family val="2"/>
          </rPr>
          <t>Datum i formatet: ÅÅÅÅ-MM-DD</t>
        </r>
      </text>
    </comment>
    <comment ref="I544" authorId="0" shapeId="0" xr:uid="{FEB19B38-F19E-4F08-A595-2B0AF2FE3916}">
      <text>
        <r>
          <rPr>
            <sz val="9"/>
            <color indexed="81"/>
            <rFont val="Tahoma"/>
            <family val="2"/>
          </rPr>
          <t>Antal år man tänker använda objektet</t>
        </r>
      </text>
    </comment>
    <comment ref="A573" authorId="0" shapeId="0" xr:uid="{BABE7581-23BD-4816-A90B-CC4D1962D979}">
      <text>
        <r>
          <rPr>
            <sz val="9"/>
            <color indexed="81"/>
            <rFont val="Tahoma"/>
            <family val="2"/>
          </rPr>
          <t>Var kommer data ifrån? Från tillverkaren eller egen beräkning.</t>
        </r>
      </text>
    </comment>
    <comment ref="H578" authorId="1" shapeId="0" xr:uid="{5E2A80AE-8EF1-4E96-874D-4C38643A5ECA}">
      <text>
        <r>
          <rPr>
            <b/>
            <sz val="8"/>
            <color indexed="81"/>
            <rFont val="Tahoma"/>
            <family val="2"/>
          </rPr>
          <t>Antalet fulla cykler som tillverkarens tillåtna cykler svarar mot</t>
        </r>
        <r>
          <rPr>
            <sz val="8"/>
            <color indexed="81"/>
            <rFont val="Tahoma"/>
            <family val="2"/>
          </rPr>
          <t xml:space="preserve">
</t>
        </r>
      </text>
    </comment>
    <comment ref="E580" authorId="0" shapeId="0" xr:uid="{90BA33DA-AB12-4F5C-862F-BD9D304711EA}">
      <text>
        <r>
          <rPr>
            <sz val="9"/>
            <color indexed="81"/>
            <rFont val="Tahoma"/>
            <family val="2"/>
          </rPr>
          <t>Datum i formatet: ÅÅÅÅ-MM-DD</t>
        </r>
      </text>
    </comment>
    <comment ref="I580" authorId="0" shapeId="0" xr:uid="{8C8D0467-A55A-4034-96E3-6C0D22B4E5A7}">
      <text>
        <r>
          <rPr>
            <sz val="9"/>
            <color indexed="81"/>
            <rFont val="Tahoma"/>
            <family val="2"/>
          </rPr>
          <t>Hur många år anordningen har brukats.
Skriv antal år, heltal.</t>
        </r>
      </text>
    </comment>
    <comment ref="A581" authorId="1" shapeId="0" xr:uid="{9DC9F5A7-FBF1-45BA-98D0-2D7C6951337E}">
      <text>
        <r>
          <rPr>
            <sz val="8"/>
            <color indexed="81"/>
            <rFont val="Tahoma"/>
            <family val="2"/>
          </rPr>
          <t xml:space="preserve">Fyll i de olika tryckväxlingarna. Om kärlet varierar mellan två tryck under drift och slås av och på motsvarar det två olika driftfall.
</t>
        </r>
      </text>
    </comment>
    <comment ref="H586" authorId="1" shapeId="0" xr:uid="{DD71225E-14C9-4E27-B970-1D670DF1057E}">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591" authorId="0" shapeId="0" xr:uid="{9DCE16BD-B36E-498D-8386-AD99FAB64CD4}">
      <text>
        <r>
          <rPr>
            <sz val="9"/>
            <color indexed="81"/>
            <rFont val="Tahoma"/>
            <family val="2"/>
          </rPr>
          <t>Datum i formatet: ÅÅÅÅ-MM-DD</t>
        </r>
      </text>
    </comment>
    <comment ref="I591" authorId="0" shapeId="0" xr:uid="{F85DCAEF-CA87-4C50-8E23-5450F0B1F21E}">
      <text>
        <r>
          <rPr>
            <sz val="9"/>
            <color indexed="81"/>
            <rFont val="Tahoma"/>
            <family val="2"/>
          </rPr>
          <t>Antal år man tänker använda objektet</t>
        </r>
      </text>
    </comment>
    <comment ref="A620" authorId="0" shapeId="0" xr:uid="{B24D8EF2-044A-4CBE-B3A6-DAC034D046CD}">
      <text>
        <r>
          <rPr>
            <sz val="9"/>
            <color indexed="81"/>
            <rFont val="Tahoma"/>
            <family val="2"/>
          </rPr>
          <t>Var kommer data ifrån? Från tillverkaren eller egen beräkning.</t>
        </r>
      </text>
    </comment>
    <comment ref="H625" authorId="1" shapeId="0" xr:uid="{EE088E2A-E2F9-4A9A-8646-90BF2618D6CA}">
      <text>
        <r>
          <rPr>
            <b/>
            <sz val="8"/>
            <color indexed="81"/>
            <rFont val="Tahoma"/>
            <family val="2"/>
          </rPr>
          <t>Antalet fulla cykler som tillverkarens tillåtna cykler svarar mot</t>
        </r>
        <r>
          <rPr>
            <sz val="8"/>
            <color indexed="81"/>
            <rFont val="Tahoma"/>
            <family val="2"/>
          </rPr>
          <t xml:space="preserve">
</t>
        </r>
      </text>
    </comment>
    <comment ref="E627" authorId="0" shapeId="0" xr:uid="{D5753140-4DE2-4A9E-ACE2-396E668D5A2A}">
      <text>
        <r>
          <rPr>
            <sz val="9"/>
            <color indexed="81"/>
            <rFont val="Tahoma"/>
            <family val="2"/>
          </rPr>
          <t>Datum i formatet: ÅÅÅÅ-MM-DD</t>
        </r>
      </text>
    </comment>
    <comment ref="I627" authorId="0" shapeId="0" xr:uid="{004DFC8F-E47B-49C2-BFEF-73D48C6E04A5}">
      <text>
        <r>
          <rPr>
            <sz val="9"/>
            <color indexed="81"/>
            <rFont val="Tahoma"/>
            <family val="2"/>
          </rPr>
          <t>Hur många år anordningen har brukats.
Skriv antal år, heltal.</t>
        </r>
      </text>
    </comment>
    <comment ref="A628" authorId="1" shapeId="0" xr:uid="{D340E2C7-8E0D-433D-9394-1DC03C50485B}">
      <text>
        <r>
          <rPr>
            <sz val="8"/>
            <color indexed="81"/>
            <rFont val="Tahoma"/>
            <family val="2"/>
          </rPr>
          <t xml:space="preserve">Fyll i de olika tryckväxlingarna. Om kärlet varierar mellan två tryck under drift och slås av och på motsvarar det två olika driftfall.
</t>
        </r>
      </text>
    </comment>
    <comment ref="H633" authorId="1" shapeId="0" xr:uid="{1F2811B2-EA0A-4663-A64A-51F2F61F2608}">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638" authorId="0" shapeId="0" xr:uid="{42BFE8F6-3695-4F55-A988-1AE37CFEC21A}">
      <text>
        <r>
          <rPr>
            <sz val="9"/>
            <color indexed="81"/>
            <rFont val="Tahoma"/>
            <family val="2"/>
          </rPr>
          <t>Datum i formatet: ÅÅÅÅ-MM-DD</t>
        </r>
      </text>
    </comment>
    <comment ref="I638" authorId="0" shapeId="0" xr:uid="{6FA2D0E0-C342-48B3-90D2-8424BC0CAE6A}">
      <text>
        <r>
          <rPr>
            <sz val="9"/>
            <color indexed="81"/>
            <rFont val="Tahoma"/>
            <family val="2"/>
          </rPr>
          <t>Antal år man tänker använda objektet</t>
        </r>
      </text>
    </comment>
    <comment ref="A667" authorId="0" shapeId="0" xr:uid="{70262CB3-811F-4FF3-9B29-01CFED159D1D}">
      <text>
        <r>
          <rPr>
            <sz val="9"/>
            <color indexed="81"/>
            <rFont val="Tahoma"/>
            <family val="2"/>
          </rPr>
          <t>Var kommer data ifrån? Från tillverkaren eller egen beräkning.</t>
        </r>
      </text>
    </comment>
    <comment ref="H672" authorId="1" shapeId="0" xr:uid="{88E73C29-FE5D-48B8-9513-81D790525295}">
      <text>
        <r>
          <rPr>
            <b/>
            <sz val="8"/>
            <color indexed="81"/>
            <rFont val="Tahoma"/>
            <family val="2"/>
          </rPr>
          <t>Antalet fulla cykler som tillverkarens tillåtna cykler svarar mot</t>
        </r>
        <r>
          <rPr>
            <sz val="8"/>
            <color indexed="81"/>
            <rFont val="Tahoma"/>
            <family val="2"/>
          </rPr>
          <t xml:space="preserve">
</t>
        </r>
      </text>
    </comment>
    <comment ref="E674" authorId="0" shapeId="0" xr:uid="{47484254-057D-4C42-B47D-F9D406BA03BA}">
      <text>
        <r>
          <rPr>
            <sz val="9"/>
            <color indexed="81"/>
            <rFont val="Tahoma"/>
            <family val="2"/>
          </rPr>
          <t>Datum i formatet: ÅÅÅÅ-MM-DD</t>
        </r>
      </text>
    </comment>
    <comment ref="I674" authorId="0" shapeId="0" xr:uid="{7CECBB47-8918-4048-A35E-5FD7681BF003}">
      <text>
        <r>
          <rPr>
            <sz val="9"/>
            <color indexed="81"/>
            <rFont val="Tahoma"/>
            <family val="2"/>
          </rPr>
          <t>Hur många år anordningen har brukats.
Skriv antal år, heltal.</t>
        </r>
      </text>
    </comment>
    <comment ref="A675" authorId="1" shapeId="0" xr:uid="{F696D1B3-E8CC-4102-8FE0-AA8DE04455E9}">
      <text>
        <r>
          <rPr>
            <sz val="8"/>
            <color indexed="81"/>
            <rFont val="Tahoma"/>
            <family val="2"/>
          </rPr>
          <t xml:space="preserve">Fyll i de olika tryckväxlingarna. Om kärlet varierar mellan två tryck under drift och slås av och på motsvarar det två olika driftfall.
</t>
        </r>
      </text>
    </comment>
    <comment ref="H680" authorId="1" shapeId="0" xr:uid="{277F6F7D-3589-446D-8AB5-9017D915A5BF}">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685" authorId="0" shapeId="0" xr:uid="{0ED3CF9B-E10D-4DAA-919F-A0DAC0F20FAB}">
      <text>
        <r>
          <rPr>
            <sz val="9"/>
            <color indexed="81"/>
            <rFont val="Tahoma"/>
            <family val="2"/>
          </rPr>
          <t>Datum i formatet: ÅÅÅÅ-MM-DD</t>
        </r>
      </text>
    </comment>
    <comment ref="I685" authorId="0" shapeId="0" xr:uid="{25D14C37-5D13-476C-8FBB-4A5618EC4A1D}">
      <text>
        <r>
          <rPr>
            <sz val="9"/>
            <color indexed="81"/>
            <rFont val="Tahoma"/>
            <family val="2"/>
          </rPr>
          <t>Antal år man tänker använda objektet</t>
        </r>
      </text>
    </comment>
    <comment ref="A714" authorId="0" shapeId="0" xr:uid="{23E17629-9073-4E00-9174-DECAC8BE01B6}">
      <text>
        <r>
          <rPr>
            <sz val="9"/>
            <color indexed="81"/>
            <rFont val="Tahoma"/>
            <family val="2"/>
          </rPr>
          <t>Var kommer data ifrån? Från tillverkaren eller egen beräkning.</t>
        </r>
      </text>
    </comment>
    <comment ref="H719" authorId="1" shapeId="0" xr:uid="{5F898CCB-74B2-4E88-AA86-62A33732D0CB}">
      <text>
        <r>
          <rPr>
            <b/>
            <sz val="8"/>
            <color indexed="81"/>
            <rFont val="Tahoma"/>
            <family val="2"/>
          </rPr>
          <t>Antalet fulla cykler som tillverkarens tillåtna cykler svarar mot</t>
        </r>
        <r>
          <rPr>
            <sz val="8"/>
            <color indexed="81"/>
            <rFont val="Tahoma"/>
            <family val="2"/>
          </rPr>
          <t xml:space="preserve">
</t>
        </r>
      </text>
    </comment>
    <comment ref="E721" authorId="0" shapeId="0" xr:uid="{8BD5CA26-9476-43E4-A388-A779CF88A541}">
      <text>
        <r>
          <rPr>
            <sz val="9"/>
            <color indexed="81"/>
            <rFont val="Tahoma"/>
            <family val="2"/>
          </rPr>
          <t>Datum i formatet: ÅÅÅÅ-MM-DD</t>
        </r>
      </text>
    </comment>
    <comment ref="I721" authorId="0" shapeId="0" xr:uid="{BAAC9480-AFBB-4306-8C42-825616BB87F7}">
      <text>
        <r>
          <rPr>
            <sz val="9"/>
            <color indexed="81"/>
            <rFont val="Tahoma"/>
            <family val="2"/>
          </rPr>
          <t>Hur många år anordningen har brukats.
Skriv antal år, heltal.</t>
        </r>
      </text>
    </comment>
    <comment ref="A722" authorId="1" shapeId="0" xr:uid="{54FA2501-E772-4546-9864-0FD1EF04FC30}">
      <text>
        <r>
          <rPr>
            <sz val="8"/>
            <color indexed="81"/>
            <rFont val="Tahoma"/>
            <family val="2"/>
          </rPr>
          <t xml:space="preserve">Fyll i de olika tryckväxlingarna. Om kärlet varierar mellan två tryck under drift och slås av och på motsvarar det två olika driftfall.
</t>
        </r>
      </text>
    </comment>
    <comment ref="H727" authorId="1" shapeId="0" xr:uid="{46408D8F-5064-4CED-B102-E1F3EE377BBC}">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732" authorId="0" shapeId="0" xr:uid="{ED317B16-F03E-4761-9B75-6D526FB4BB76}">
      <text>
        <r>
          <rPr>
            <sz val="9"/>
            <color indexed="81"/>
            <rFont val="Tahoma"/>
            <family val="2"/>
          </rPr>
          <t>Datum i formatet: ÅÅÅÅ-MM-DD</t>
        </r>
      </text>
    </comment>
    <comment ref="I732" authorId="0" shapeId="0" xr:uid="{83BC9F6C-21C2-4AD3-A1D6-1B8A3D77F0B9}">
      <text>
        <r>
          <rPr>
            <sz val="9"/>
            <color indexed="81"/>
            <rFont val="Tahoma"/>
            <family val="2"/>
          </rPr>
          <t>Antal år man tänker använda objektet</t>
        </r>
      </text>
    </comment>
    <comment ref="A761" authorId="0" shapeId="0" xr:uid="{F8A120F2-7F1C-46A8-8061-ECE2DDED41C0}">
      <text>
        <r>
          <rPr>
            <sz val="9"/>
            <color indexed="81"/>
            <rFont val="Tahoma"/>
            <family val="2"/>
          </rPr>
          <t>Var kommer data ifrån? Från tillverkaren eller egen beräkning.</t>
        </r>
      </text>
    </comment>
    <comment ref="H766" authorId="1" shapeId="0" xr:uid="{E1FBE7C6-A798-43B5-A276-3EE0C9361DAE}">
      <text>
        <r>
          <rPr>
            <b/>
            <sz val="8"/>
            <color indexed="81"/>
            <rFont val="Tahoma"/>
            <family val="2"/>
          </rPr>
          <t>Antalet fulla cykler som tillverkarens tillåtna cykler svarar mot</t>
        </r>
        <r>
          <rPr>
            <sz val="8"/>
            <color indexed="81"/>
            <rFont val="Tahoma"/>
            <family val="2"/>
          </rPr>
          <t xml:space="preserve">
</t>
        </r>
      </text>
    </comment>
    <comment ref="E768" authorId="0" shapeId="0" xr:uid="{A307278B-7FF6-4475-8BF7-10D660CE14E1}">
      <text>
        <r>
          <rPr>
            <sz val="9"/>
            <color indexed="81"/>
            <rFont val="Tahoma"/>
            <family val="2"/>
          </rPr>
          <t>Datum i formatet: ÅÅÅÅ-MM-DD</t>
        </r>
      </text>
    </comment>
    <comment ref="I768" authorId="0" shapeId="0" xr:uid="{A3F8FD5E-371F-4394-9B7E-F348BA696646}">
      <text>
        <r>
          <rPr>
            <sz val="9"/>
            <color indexed="81"/>
            <rFont val="Tahoma"/>
            <family val="2"/>
          </rPr>
          <t>Hur många år anordningen har brukats.
Skriv antal år, heltal.</t>
        </r>
      </text>
    </comment>
    <comment ref="A769" authorId="1" shapeId="0" xr:uid="{127B9789-5AF0-407F-B7CE-1FA451D5CD6C}">
      <text>
        <r>
          <rPr>
            <sz val="8"/>
            <color indexed="81"/>
            <rFont val="Tahoma"/>
            <family val="2"/>
          </rPr>
          <t xml:space="preserve">Fyll i de olika tryckväxlingarna. Om kärlet varierar mellan två tryck under drift och slås av och på motsvarar det två olika driftfall.
</t>
        </r>
      </text>
    </comment>
    <comment ref="H774" authorId="1" shapeId="0" xr:uid="{B72D2185-CA0A-48F3-A961-6BC5F3AD92DA}">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779" authorId="0" shapeId="0" xr:uid="{17F8CE67-6902-4602-8780-3548C7914AF9}">
      <text>
        <r>
          <rPr>
            <sz val="9"/>
            <color indexed="81"/>
            <rFont val="Tahoma"/>
            <family val="2"/>
          </rPr>
          <t>Datum i formatet: ÅÅÅÅ-MM-DD</t>
        </r>
      </text>
    </comment>
    <comment ref="I779" authorId="0" shapeId="0" xr:uid="{8AE33477-2447-4D1A-B185-00EF21B0778E}">
      <text>
        <r>
          <rPr>
            <sz val="9"/>
            <color indexed="81"/>
            <rFont val="Tahoma"/>
            <family val="2"/>
          </rPr>
          <t>Antal år man tänker använda objektet</t>
        </r>
      </text>
    </comment>
    <comment ref="A808" authorId="0" shapeId="0" xr:uid="{9AEED4F8-854F-43CF-B0E3-2F4D81C5FE84}">
      <text>
        <r>
          <rPr>
            <sz val="9"/>
            <color indexed="81"/>
            <rFont val="Tahoma"/>
            <family val="2"/>
          </rPr>
          <t>Var kommer data ifrån? Från tillverkaren eller egen beräkning.</t>
        </r>
      </text>
    </comment>
    <comment ref="H813" authorId="1" shapeId="0" xr:uid="{137B3992-81D6-4B3C-8605-EAF5A8254767}">
      <text>
        <r>
          <rPr>
            <b/>
            <sz val="8"/>
            <color indexed="81"/>
            <rFont val="Tahoma"/>
            <family val="2"/>
          </rPr>
          <t>Antalet fulla cykler som tillverkarens tillåtna cykler svarar mot</t>
        </r>
        <r>
          <rPr>
            <sz val="8"/>
            <color indexed="81"/>
            <rFont val="Tahoma"/>
            <family val="2"/>
          </rPr>
          <t xml:space="preserve">
</t>
        </r>
      </text>
    </comment>
    <comment ref="E815" authorId="0" shapeId="0" xr:uid="{3D6EC124-6557-4E67-81E8-36C331707B5A}">
      <text>
        <r>
          <rPr>
            <sz val="9"/>
            <color indexed="81"/>
            <rFont val="Tahoma"/>
            <family val="2"/>
          </rPr>
          <t>Datum i formatet: ÅÅÅÅ-MM-DD</t>
        </r>
      </text>
    </comment>
    <comment ref="I815" authorId="0" shapeId="0" xr:uid="{2C6F944C-FEC6-4569-8B62-22D7E73E1A10}">
      <text>
        <r>
          <rPr>
            <sz val="9"/>
            <color indexed="81"/>
            <rFont val="Tahoma"/>
            <family val="2"/>
          </rPr>
          <t>Hur många år anordningen har brukats.
Skriv antal år, heltal.</t>
        </r>
      </text>
    </comment>
    <comment ref="A816" authorId="1" shapeId="0" xr:uid="{B591D230-B569-4056-AF9E-E898713125B4}">
      <text>
        <r>
          <rPr>
            <sz val="8"/>
            <color indexed="81"/>
            <rFont val="Tahoma"/>
            <family val="2"/>
          </rPr>
          <t xml:space="preserve">Fyll i de olika tryckväxlingarna. Om kärlet varierar mellan två tryck under drift och slås av och på motsvarar det två olika driftfall.
</t>
        </r>
      </text>
    </comment>
    <comment ref="H821" authorId="1" shapeId="0" xr:uid="{4E4A1C21-8A61-437A-8882-40F003C572F3}">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826" authorId="0" shapeId="0" xr:uid="{73312494-4959-4BD9-99B7-2932EB8C9FA7}">
      <text>
        <r>
          <rPr>
            <sz val="9"/>
            <color indexed="81"/>
            <rFont val="Tahoma"/>
            <family val="2"/>
          </rPr>
          <t>Datum i formatet: ÅÅÅÅ-MM-DD</t>
        </r>
      </text>
    </comment>
    <comment ref="I826" authorId="0" shapeId="0" xr:uid="{D5326B2A-47DB-4CE9-A609-BB23D43142C5}">
      <text>
        <r>
          <rPr>
            <sz val="9"/>
            <color indexed="81"/>
            <rFont val="Tahoma"/>
            <family val="2"/>
          </rPr>
          <t>Antal år man tänker använda objektet</t>
        </r>
      </text>
    </comment>
    <comment ref="A855" authorId="0" shapeId="0" xr:uid="{9459E402-E38B-4CF1-9FEC-34CFE381BBF2}">
      <text>
        <r>
          <rPr>
            <sz val="9"/>
            <color indexed="81"/>
            <rFont val="Tahoma"/>
            <family val="2"/>
          </rPr>
          <t>Var kommer data ifrån? Från tillverkaren eller egen beräkning.</t>
        </r>
      </text>
    </comment>
    <comment ref="H860" authorId="1" shapeId="0" xr:uid="{355CCD24-D44B-4275-8CDF-A9455A6B3186}">
      <text>
        <r>
          <rPr>
            <b/>
            <sz val="8"/>
            <color indexed="81"/>
            <rFont val="Tahoma"/>
            <family val="2"/>
          </rPr>
          <t>Antalet fulla cykler som tillverkarens tillåtna cykler svarar mot</t>
        </r>
        <r>
          <rPr>
            <sz val="8"/>
            <color indexed="81"/>
            <rFont val="Tahoma"/>
            <family val="2"/>
          </rPr>
          <t xml:space="preserve">
</t>
        </r>
      </text>
    </comment>
    <comment ref="E862" authorId="0" shapeId="0" xr:uid="{28685F28-9C23-49FE-9B14-97D61E0E0B76}">
      <text>
        <r>
          <rPr>
            <sz val="9"/>
            <color indexed="81"/>
            <rFont val="Tahoma"/>
            <family val="2"/>
          </rPr>
          <t>Datum i formatet: ÅÅÅÅ-MM-DD</t>
        </r>
      </text>
    </comment>
    <comment ref="I862" authorId="0" shapeId="0" xr:uid="{29AAC047-63EA-4062-B718-A083A2B3E02A}">
      <text>
        <r>
          <rPr>
            <sz val="9"/>
            <color indexed="81"/>
            <rFont val="Tahoma"/>
            <family val="2"/>
          </rPr>
          <t>Hur många år anordningen har brukats.
Skriv antal år, heltal.</t>
        </r>
      </text>
    </comment>
    <comment ref="A863" authorId="1" shapeId="0" xr:uid="{DA7A79D6-919F-47BF-8D24-DBD4E010D97F}">
      <text>
        <r>
          <rPr>
            <sz val="8"/>
            <color indexed="81"/>
            <rFont val="Tahoma"/>
            <family val="2"/>
          </rPr>
          <t xml:space="preserve">Fyll i de olika tryckväxlingarna. Om kärlet varierar mellan två tryck under drift och slås av och på motsvarar det två olika driftfall.
</t>
        </r>
      </text>
    </comment>
    <comment ref="H868" authorId="1" shapeId="0" xr:uid="{DB7D43C7-3582-49CC-9AFB-36CD9CE2456A}">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873" authorId="0" shapeId="0" xr:uid="{DE521682-FD9B-4C92-A858-75AC21D09608}">
      <text>
        <r>
          <rPr>
            <sz val="9"/>
            <color indexed="81"/>
            <rFont val="Tahoma"/>
            <family val="2"/>
          </rPr>
          <t>Datum i formatet: ÅÅÅÅ-MM-DD</t>
        </r>
      </text>
    </comment>
    <comment ref="I873" authorId="0" shapeId="0" xr:uid="{55F4E6C8-C10A-4DBE-89A4-A08B625A005E}">
      <text>
        <r>
          <rPr>
            <sz val="9"/>
            <color indexed="81"/>
            <rFont val="Tahoma"/>
            <family val="2"/>
          </rPr>
          <t>Antal år man tänker använda objektet</t>
        </r>
      </text>
    </comment>
    <comment ref="A902" authorId="0" shapeId="0" xr:uid="{3B84786A-C3BC-41D1-97F6-2FCFD859CC48}">
      <text>
        <r>
          <rPr>
            <sz val="9"/>
            <color indexed="81"/>
            <rFont val="Tahoma"/>
            <family val="2"/>
          </rPr>
          <t>Var kommer data ifrån? Från tillverkaren eller egen beräkning.</t>
        </r>
      </text>
    </comment>
    <comment ref="H907" authorId="1" shapeId="0" xr:uid="{F195D67F-6D4C-498C-B946-86080BCA14FB}">
      <text>
        <r>
          <rPr>
            <b/>
            <sz val="8"/>
            <color indexed="81"/>
            <rFont val="Tahoma"/>
            <family val="2"/>
          </rPr>
          <t>Antalet fulla cykler som tillverkarens tillåtna cykler svarar mot</t>
        </r>
        <r>
          <rPr>
            <sz val="8"/>
            <color indexed="81"/>
            <rFont val="Tahoma"/>
            <family val="2"/>
          </rPr>
          <t xml:space="preserve">
</t>
        </r>
      </text>
    </comment>
    <comment ref="E909" authorId="0" shapeId="0" xr:uid="{51BA92AA-B9D5-4DFB-8B95-E503F4AFD46C}">
      <text>
        <r>
          <rPr>
            <sz val="9"/>
            <color indexed="81"/>
            <rFont val="Tahoma"/>
            <family val="2"/>
          </rPr>
          <t>Datum i formatet: ÅÅÅÅ-MM-DD</t>
        </r>
      </text>
    </comment>
    <comment ref="I909" authorId="0" shapeId="0" xr:uid="{2EF64C4D-9E0C-40D8-AC04-2C1349FB7C4F}">
      <text>
        <r>
          <rPr>
            <sz val="9"/>
            <color indexed="81"/>
            <rFont val="Tahoma"/>
            <family val="2"/>
          </rPr>
          <t>Hur många år anordningen har brukats.
Skriv antal år, heltal.</t>
        </r>
      </text>
    </comment>
    <comment ref="A910" authorId="1" shapeId="0" xr:uid="{8D64A9A3-EDC7-46DE-8787-1CA1DDF7CF1A}">
      <text>
        <r>
          <rPr>
            <sz val="8"/>
            <color indexed="81"/>
            <rFont val="Tahoma"/>
            <family val="2"/>
          </rPr>
          <t xml:space="preserve">Fyll i de olika tryckväxlingarna. Om kärlet varierar mellan två tryck under drift och slås av och på motsvarar det två olika driftfall.
</t>
        </r>
      </text>
    </comment>
    <comment ref="H915" authorId="1" shapeId="0" xr:uid="{9DD06F8D-2919-4969-80B3-EF830126A0CF}">
      <text>
        <r>
          <rPr>
            <b/>
            <sz val="8"/>
            <color indexed="81"/>
            <rFont val="Tahoma"/>
            <family val="2"/>
          </rPr>
          <t>Om uppgifter från tillverkaren saknas behöver utmattning endast beaktas om fler än 500 ekvivalenta cykler har uppnåtts</t>
        </r>
        <r>
          <rPr>
            <sz val="8"/>
            <color indexed="81"/>
            <rFont val="Tahoma"/>
            <family val="2"/>
          </rPr>
          <t xml:space="preserve">
</t>
        </r>
      </text>
    </comment>
    <comment ref="E920" authorId="0" shapeId="0" xr:uid="{37546FC3-0C68-4D9C-9E5A-A1B63804DE5F}">
      <text>
        <r>
          <rPr>
            <sz val="9"/>
            <color indexed="81"/>
            <rFont val="Tahoma"/>
            <family val="2"/>
          </rPr>
          <t>Datum i formatet: ÅÅÅÅ-MM-DD</t>
        </r>
      </text>
    </comment>
    <comment ref="I920" authorId="0" shapeId="0" xr:uid="{55E92406-B6FE-400C-8D94-9EE3365383AF}">
      <text>
        <r>
          <rPr>
            <sz val="9"/>
            <color indexed="81"/>
            <rFont val="Tahoma"/>
            <family val="2"/>
          </rPr>
          <t>Antal år man tänker använda objektet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Jonas Magnusson</author>
  </authors>
  <commentList>
    <comment ref="E9" authorId="0" shapeId="0" xr:uid="{C7AB2074-9A15-418D-966D-ED731638A9F3}">
      <text>
        <r>
          <rPr>
            <sz val="9"/>
            <color indexed="81"/>
            <rFont val="Tahoma"/>
            <family val="2"/>
          </rPr>
          <t xml:space="preserve">Nominell Godstjocklek för mantel och gavel måste fyllas i för att beräkna livslängd.
</t>
        </r>
      </text>
    </comment>
    <comment ref="H9" authorId="0" shapeId="0" xr:uid="{32CE30C3-9513-4CCD-B672-0D9D830D0520}">
      <text>
        <r>
          <rPr>
            <sz val="9"/>
            <color indexed="81"/>
            <rFont val="Tahoma"/>
            <family val="2"/>
          </rPr>
          <t xml:space="preserve">S-min måste anges för att beräkna livsängd.
</t>
        </r>
      </text>
    </comment>
    <comment ref="G17" authorId="0" shapeId="0" xr:uid="{611DCCCC-42EA-4DBE-A95C-75F567887108}">
      <text>
        <r>
          <rPr>
            <sz val="10"/>
            <color indexed="81"/>
            <rFont val="Calibri"/>
            <family val="2"/>
            <scheme val="minor"/>
          </rPr>
          <t>Skriv datum i formatet: ÅÅÅÅ-MM-DDD</t>
        </r>
        <r>
          <rPr>
            <sz val="9"/>
            <color indexed="81"/>
            <rFont val="Tahoma"/>
            <family val="2"/>
          </rPr>
          <t xml:space="preserve">
</t>
        </r>
      </text>
    </comment>
    <comment ref="B22" authorId="0" shapeId="0" xr:uid="{1A99BBB0-7280-47BC-8B09-E2050E0590D1}">
      <text>
        <r>
          <rPr>
            <sz val="9"/>
            <color indexed="81"/>
            <rFont val="Tahoma"/>
            <family val="2"/>
          </rPr>
          <t>Tillverkningsår behövs för att beräkna livslängd. Mantel och gavel laddas in från nominell godstjocklek, ovanför.</t>
        </r>
      </text>
    </comment>
    <comment ref="D22" authorId="0" shapeId="0" xr:uid="{58C36C50-19FA-4EAC-ACD1-CCA203C0CF5D}">
      <text>
        <r>
          <rPr>
            <sz val="9"/>
            <color indexed="81"/>
            <rFont val="Tahoma"/>
            <family val="2"/>
          </rPr>
          <t>Här skriver man in mätvärden från föregående mätning och vilket år denna mätning utfördes.</t>
        </r>
      </text>
    </comment>
    <comment ref="B24" authorId="0" shapeId="0" xr:uid="{44D09320-4B6E-4585-B75E-986754C88E89}">
      <text>
        <r>
          <rPr>
            <sz val="9"/>
            <color indexed="81"/>
            <rFont val="Tahoma"/>
            <family val="2"/>
          </rPr>
          <t>Data för mantel samt gavel laddas från kategorin "Nominell Godstjocklek", ovanför.</t>
        </r>
      </text>
    </comment>
    <comment ref="E55" authorId="0" shapeId="0" xr:uid="{0996CFCB-E308-433D-9DA2-898DC760C37B}">
      <text>
        <r>
          <rPr>
            <sz val="9"/>
            <color indexed="81"/>
            <rFont val="Tahoma"/>
            <family val="2"/>
          </rPr>
          <t xml:space="preserve">Nominell Godstjocklek för mantel och gavel måste fyllas i för att beräkna livslängd.
</t>
        </r>
      </text>
    </comment>
    <comment ref="H55" authorId="0" shapeId="0" xr:uid="{04BA90E9-8335-4282-B97C-92C4BA84CDCE}">
      <text>
        <r>
          <rPr>
            <sz val="9"/>
            <color indexed="81"/>
            <rFont val="Tahoma"/>
            <family val="2"/>
          </rPr>
          <t xml:space="preserve">S-min måste anges för att beräkna livsängd.
</t>
        </r>
      </text>
    </comment>
    <comment ref="G63" authorId="0" shapeId="0" xr:uid="{CB485B9D-8A1D-4931-A88F-5092E0B51683}">
      <text>
        <r>
          <rPr>
            <sz val="10"/>
            <color indexed="81"/>
            <rFont val="Calibri"/>
            <family val="2"/>
            <scheme val="minor"/>
          </rPr>
          <t>Skriv datum i formatet: ÅÅÅÅ-MM-DDD</t>
        </r>
        <r>
          <rPr>
            <sz val="9"/>
            <color indexed="81"/>
            <rFont val="Tahoma"/>
            <family val="2"/>
          </rPr>
          <t xml:space="preserve">
</t>
        </r>
      </text>
    </comment>
    <comment ref="B68" authorId="0" shapeId="0" xr:uid="{A2418BDB-9C8E-4F4E-911D-3FD6B7A6966C}">
      <text>
        <r>
          <rPr>
            <sz val="9"/>
            <color indexed="81"/>
            <rFont val="Tahoma"/>
            <family val="2"/>
          </rPr>
          <t>Tillverkningsår behövs för att beräkna livslängd. Mantel och gavel laddas in från nominell godstjocklek, ovanför.</t>
        </r>
      </text>
    </comment>
    <comment ref="D68" authorId="0" shapeId="0" xr:uid="{568F186B-3A31-44A1-A582-54E0C3151BCD}">
      <text>
        <r>
          <rPr>
            <sz val="9"/>
            <color indexed="81"/>
            <rFont val="Tahoma"/>
            <family val="2"/>
          </rPr>
          <t>Här skriver man in mätvärden från föregående mätning och vilket år denna mätning utfördes.</t>
        </r>
      </text>
    </comment>
    <comment ref="B70" authorId="0" shapeId="0" xr:uid="{0DAA3804-0EDB-4D65-8092-238D01D0E36E}">
      <text>
        <r>
          <rPr>
            <sz val="9"/>
            <color indexed="81"/>
            <rFont val="Tahoma"/>
            <family val="2"/>
          </rPr>
          <t>Data för mantel samt gavel laddas från kategorin "Nominell Godstjocklek", ovanför.</t>
        </r>
      </text>
    </comment>
    <comment ref="E101" authorId="0" shapeId="0" xr:uid="{0A4609BA-99FC-4176-81E9-B0E8D6E1BA5E}">
      <text>
        <r>
          <rPr>
            <sz val="9"/>
            <color indexed="81"/>
            <rFont val="Tahoma"/>
            <family val="2"/>
          </rPr>
          <t xml:space="preserve">Nominell Godstjocklek för mantel och gavel måste fyllas i för att beräkna livslängd.
</t>
        </r>
      </text>
    </comment>
    <comment ref="H101" authorId="0" shapeId="0" xr:uid="{591A819B-C96E-4C3A-9BE9-2F022A9D24CA}">
      <text>
        <r>
          <rPr>
            <sz val="9"/>
            <color indexed="81"/>
            <rFont val="Tahoma"/>
            <family val="2"/>
          </rPr>
          <t xml:space="preserve">S-min måste anges för att beräkna livsängd.
</t>
        </r>
      </text>
    </comment>
    <comment ref="G109" authorId="0" shapeId="0" xr:uid="{14D884C7-8B85-49FE-89CC-694F4D2704C3}">
      <text>
        <r>
          <rPr>
            <sz val="10"/>
            <color indexed="81"/>
            <rFont val="Calibri"/>
            <family val="2"/>
            <scheme val="minor"/>
          </rPr>
          <t>Skriv datum i formatet: ÅÅÅÅ-MM-DDD</t>
        </r>
        <r>
          <rPr>
            <sz val="9"/>
            <color indexed="81"/>
            <rFont val="Tahoma"/>
            <family val="2"/>
          </rPr>
          <t xml:space="preserve">
</t>
        </r>
      </text>
    </comment>
    <comment ref="B114" authorId="0" shapeId="0" xr:uid="{DDAF2FD5-63A7-4C74-8161-93473B048AA6}">
      <text>
        <r>
          <rPr>
            <sz val="9"/>
            <color indexed="81"/>
            <rFont val="Tahoma"/>
            <family val="2"/>
          </rPr>
          <t>Tillverkningsår behövs för att beräkna livslängd. Mantel och gavel laddas in från nominell godstjocklek, ovanför.</t>
        </r>
      </text>
    </comment>
    <comment ref="D114" authorId="0" shapeId="0" xr:uid="{9D40C80F-1D90-4455-973E-E1F326C5A20D}">
      <text>
        <r>
          <rPr>
            <sz val="9"/>
            <color indexed="81"/>
            <rFont val="Tahoma"/>
            <family val="2"/>
          </rPr>
          <t>Här skriver man in mätvärden från föregående mätning och vilket år denna mätning utfördes.</t>
        </r>
      </text>
    </comment>
    <comment ref="B116" authorId="0" shapeId="0" xr:uid="{E430B74D-C0B9-4C30-8D52-D1FA4A7AFAD5}">
      <text>
        <r>
          <rPr>
            <sz val="9"/>
            <color indexed="81"/>
            <rFont val="Tahoma"/>
            <family val="2"/>
          </rPr>
          <t>Data för mantel samt gavel laddas från kategorin "Nominell Godstjocklek", ovanför.</t>
        </r>
      </text>
    </comment>
    <comment ref="E147" authorId="0" shapeId="0" xr:uid="{8BEF64D1-8488-4EA8-8275-D21D3B30625E}">
      <text>
        <r>
          <rPr>
            <sz val="9"/>
            <color indexed="81"/>
            <rFont val="Tahoma"/>
            <family val="2"/>
          </rPr>
          <t xml:space="preserve">Nominell Godstjocklek för mantel och gavel måste fyllas i för att beräkna livslängd.
</t>
        </r>
      </text>
    </comment>
    <comment ref="H147" authorId="0" shapeId="0" xr:uid="{20E2AA5F-C9CF-42D1-BA0E-E732DCDF1358}">
      <text>
        <r>
          <rPr>
            <sz val="9"/>
            <color indexed="81"/>
            <rFont val="Tahoma"/>
            <family val="2"/>
          </rPr>
          <t xml:space="preserve">S-min måste anges för att beräkna livsängd.
</t>
        </r>
      </text>
    </comment>
    <comment ref="G155" authorId="0" shapeId="0" xr:uid="{60EE2834-1A61-48AB-B8CE-952B78286EDA}">
      <text>
        <r>
          <rPr>
            <sz val="10"/>
            <color indexed="81"/>
            <rFont val="Calibri"/>
            <family val="2"/>
            <scheme val="minor"/>
          </rPr>
          <t>Skriv datum i formatet: ÅÅÅÅ-MM-DDD</t>
        </r>
        <r>
          <rPr>
            <sz val="9"/>
            <color indexed="81"/>
            <rFont val="Tahoma"/>
            <family val="2"/>
          </rPr>
          <t xml:space="preserve">
</t>
        </r>
      </text>
    </comment>
    <comment ref="B160" authorId="0" shapeId="0" xr:uid="{78BA057A-C9BD-4A97-96BB-C43D8A48C731}">
      <text>
        <r>
          <rPr>
            <sz val="9"/>
            <color indexed="81"/>
            <rFont val="Tahoma"/>
            <family val="2"/>
          </rPr>
          <t>Tillverkningsår behövs för att beräkna livslängd. Mantel och gavel laddas in från nominell godstjocklek, ovanför.</t>
        </r>
      </text>
    </comment>
    <comment ref="D160" authorId="0" shapeId="0" xr:uid="{A1EB0116-940F-494D-BAB2-2E57CFBA7926}">
      <text>
        <r>
          <rPr>
            <sz val="9"/>
            <color indexed="81"/>
            <rFont val="Tahoma"/>
            <family val="2"/>
          </rPr>
          <t>Här skriver man in mätvärden från föregående mätning och vilket år denna mätning utfördes.</t>
        </r>
      </text>
    </comment>
    <comment ref="B162" authorId="0" shapeId="0" xr:uid="{9571C526-C341-4EE2-9CFE-ACF1D9676904}">
      <text>
        <r>
          <rPr>
            <sz val="9"/>
            <color indexed="81"/>
            <rFont val="Tahoma"/>
            <family val="2"/>
          </rPr>
          <t>Data för mantel samt gavel laddas från kategorin "Nominell Godstjocklek", ovanför.</t>
        </r>
      </text>
    </comment>
    <comment ref="E193" authorId="0" shapeId="0" xr:uid="{5C911356-EE4E-4CBE-AD63-2ECD0A8EBF4C}">
      <text>
        <r>
          <rPr>
            <sz val="9"/>
            <color indexed="81"/>
            <rFont val="Tahoma"/>
            <family val="2"/>
          </rPr>
          <t xml:space="preserve">Nominell Godstjocklek för mantel och gavel måste fyllas i för att beräkna livslängd.
</t>
        </r>
      </text>
    </comment>
    <comment ref="H193" authorId="0" shapeId="0" xr:uid="{CAFE12EE-268C-4736-B917-F25DA70632F7}">
      <text>
        <r>
          <rPr>
            <sz val="9"/>
            <color indexed="81"/>
            <rFont val="Tahoma"/>
            <family val="2"/>
          </rPr>
          <t xml:space="preserve">S-min måste anges för att beräkna livsängd.
</t>
        </r>
      </text>
    </comment>
    <comment ref="G201" authorId="0" shapeId="0" xr:uid="{42529AB5-6849-4D9F-89DE-09BEB00A981F}">
      <text>
        <r>
          <rPr>
            <sz val="10"/>
            <color indexed="81"/>
            <rFont val="Calibri"/>
            <family val="2"/>
            <scheme val="minor"/>
          </rPr>
          <t>Skriv datum i formatet: ÅÅÅÅ-MM-DDD</t>
        </r>
        <r>
          <rPr>
            <sz val="9"/>
            <color indexed="81"/>
            <rFont val="Tahoma"/>
            <family val="2"/>
          </rPr>
          <t xml:space="preserve">
</t>
        </r>
      </text>
    </comment>
    <comment ref="B206" authorId="0" shapeId="0" xr:uid="{398E9C25-30DA-4128-9AFD-54A417BEC96C}">
      <text>
        <r>
          <rPr>
            <sz val="9"/>
            <color indexed="81"/>
            <rFont val="Tahoma"/>
            <family val="2"/>
          </rPr>
          <t>Tillverkningsår behövs för att beräkna livslängd. Mantel och gavel laddas in från nominell godstjocklek, ovanför.</t>
        </r>
      </text>
    </comment>
    <comment ref="D206" authorId="0" shapeId="0" xr:uid="{20757C23-CB8E-4D77-A604-B8AFDBC6CF68}">
      <text>
        <r>
          <rPr>
            <sz val="9"/>
            <color indexed="81"/>
            <rFont val="Tahoma"/>
            <family val="2"/>
          </rPr>
          <t>Här skriver man in mätvärden från föregående mätning och vilket år denna mätning utfördes.</t>
        </r>
      </text>
    </comment>
    <comment ref="B208" authorId="0" shapeId="0" xr:uid="{E6ACA85A-7C0D-4636-AE5E-7C9D54B06972}">
      <text>
        <r>
          <rPr>
            <sz val="9"/>
            <color indexed="81"/>
            <rFont val="Tahoma"/>
            <family val="2"/>
          </rPr>
          <t>Data för mantel samt gavel laddas från kategorin "Nominell Godstjocklek", ovanför.</t>
        </r>
      </text>
    </comment>
    <comment ref="E239" authorId="0" shapeId="0" xr:uid="{5F1FA0C8-C67B-4855-A3B2-880B5E882B2C}">
      <text>
        <r>
          <rPr>
            <sz val="9"/>
            <color indexed="81"/>
            <rFont val="Tahoma"/>
            <family val="2"/>
          </rPr>
          <t xml:space="preserve">Nominell Godstjocklek för mantel och gavel måste fyllas i för att beräkna livslängd.
</t>
        </r>
      </text>
    </comment>
    <comment ref="H239" authorId="0" shapeId="0" xr:uid="{93A4710E-875F-43B8-9A87-3FA71466562C}">
      <text>
        <r>
          <rPr>
            <sz val="9"/>
            <color indexed="81"/>
            <rFont val="Tahoma"/>
            <family val="2"/>
          </rPr>
          <t xml:space="preserve">S-min måste anges för att beräkna livsängd.
</t>
        </r>
      </text>
    </comment>
    <comment ref="G247" authorId="0" shapeId="0" xr:uid="{102C4C33-43AF-44DF-B96D-40FDA470516D}">
      <text>
        <r>
          <rPr>
            <sz val="10"/>
            <color indexed="81"/>
            <rFont val="Calibri"/>
            <family val="2"/>
            <scheme val="minor"/>
          </rPr>
          <t>Skriv datum i formatet: ÅÅÅÅ-MM-DDD</t>
        </r>
        <r>
          <rPr>
            <sz val="9"/>
            <color indexed="81"/>
            <rFont val="Tahoma"/>
            <family val="2"/>
          </rPr>
          <t xml:space="preserve">
</t>
        </r>
      </text>
    </comment>
    <comment ref="B252" authorId="0" shapeId="0" xr:uid="{3E6974A5-62A6-469E-8207-4EC04721FB89}">
      <text>
        <r>
          <rPr>
            <sz val="9"/>
            <color indexed="81"/>
            <rFont val="Tahoma"/>
            <family val="2"/>
          </rPr>
          <t>Tillverkningsår behövs för att beräkna livslängd. Mantel och gavel laddas in från nominell godstjocklek, ovanför.</t>
        </r>
      </text>
    </comment>
    <comment ref="D252" authorId="0" shapeId="0" xr:uid="{D0C48580-9822-445F-9453-2F8DCCED75FB}">
      <text>
        <r>
          <rPr>
            <sz val="9"/>
            <color indexed="81"/>
            <rFont val="Tahoma"/>
            <family val="2"/>
          </rPr>
          <t>Här skriver man in mätvärden från föregående mätning och vilket år denna mätning utfördes.</t>
        </r>
      </text>
    </comment>
    <comment ref="B254" authorId="0" shapeId="0" xr:uid="{A1FD321D-2242-448F-ABC0-83A491BBD39D}">
      <text>
        <r>
          <rPr>
            <sz val="9"/>
            <color indexed="81"/>
            <rFont val="Tahoma"/>
            <family val="2"/>
          </rPr>
          <t>Data för mantel samt gavel laddas från kategorin "Nominell Godstjocklek", ovanför.</t>
        </r>
      </text>
    </comment>
    <comment ref="E285" authorId="0" shapeId="0" xr:uid="{31D2BF6B-5D4F-41F9-8FDD-4F710532BB25}">
      <text>
        <r>
          <rPr>
            <sz val="9"/>
            <color indexed="81"/>
            <rFont val="Tahoma"/>
            <family val="2"/>
          </rPr>
          <t xml:space="preserve">Nominell Godstjocklek för mantel och gavel måste fyllas i för att beräkna livslängd.
</t>
        </r>
      </text>
    </comment>
    <comment ref="H285" authorId="0" shapeId="0" xr:uid="{3DCC52AB-9494-4C1E-865F-1FBEE6E4F833}">
      <text>
        <r>
          <rPr>
            <sz val="9"/>
            <color indexed="81"/>
            <rFont val="Tahoma"/>
            <family val="2"/>
          </rPr>
          <t xml:space="preserve">S-min måste anges för att beräkna livsängd.
</t>
        </r>
      </text>
    </comment>
    <comment ref="G293" authorId="0" shapeId="0" xr:uid="{CC5FCA3F-2CCB-4136-8EF5-FDFD38A4F3CB}">
      <text>
        <r>
          <rPr>
            <sz val="10"/>
            <color indexed="81"/>
            <rFont val="Calibri"/>
            <family val="2"/>
            <scheme val="minor"/>
          </rPr>
          <t>Skriv datum i formatet: ÅÅÅÅ-MM-DDD</t>
        </r>
        <r>
          <rPr>
            <sz val="9"/>
            <color indexed="81"/>
            <rFont val="Tahoma"/>
            <family val="2"/>
          </rPr>
          <t xml:space="preserve">
</t>
        </r>
      </text>
    </comment>
    <comment ref="B298" authorId="0" shapeId="0" xr:uid="{EF11BA95-0B3B-4030-B1AF-2C8BE7AC085C}">
      <text>
        <r>
          <rPr>
            <sz val="9"/>
            <color indexed="81"/>
            <rFont val="Tahoma"/>
            <family val="2"/>
          </rPr>
          <t>Tillverkningsår behövs för att beräkna livslängd. Mantel och gavel laddas in från nominell godstjocklek, ovanför.</t>
        </r>
      </text>
    </comment>
    <comment ref="D298" authorId="0" shapeId="0" xr:uid="{2F270D0D-FA84-4D17-A600-1B3C47332126}">
      <text>
        <r>
          <rPr>
            <sz val="9"/>
            <color indexed="81"/>
            <rFont val="Tahoma"/>
            <family val="2"/>
          </rPr>
          <t>Här skriver man in mätvärden från föregående mätning och vilket år denna mätning utfördes.</t>
        </r>
      </text>
    </comment>
    <comment ref="B300" authorId="0" shapeId="0" xr:uid="{D750F371-94D3-4DBA-A391-FEDEE719139B}">
      <text>
        <r>
          <rPr>
            <sz val="9"/>
            <color indexed="81"/>
            <rFont val="Tahoma"/>
            <family val="2"/>
          </rPr>
          <t>Data för mantel samt gavel laddas från kategorin "Nominell Godstjocklek", ovanför.</t>
        </r>
      </text>
    </comment>
    <comment ref="E331" authorId="0" shapeId="0" xr:uid="{CD4E0A14-BC79-4B18-A099-BA699C4499DF}">
      <text>
        <r>
          <rPr>
            <sz val="9"/>
            <color indexed="81"/>
            <rFont val="Tahoma"/>
            <family val="2"/>
          </rPr>
          <t xml:space="preserve">Nominell Godstjocklek för mantel och gavel måste fyllas i för att beräkna livslängd.
</t>
        </r>
      </text>
    </comment>
    <comment ref="H331" authorId="0" shapeId="0" xr:uid="{EE0A2F14-BD0C-471F-B218-21F81B5A5C97}">
      <text>
        <r>
          <rPr>
            <sz val="9"/>
            <color indexed="81"/>
            <rFont val="Tahoma"/>
            <family val="2"/>
          </rPr>
          <t xml:space="preserve">S-min måste anges för att beräkna livsängd.
</t>
        </r>
      </text>
    </comment>
    <comment ref="G339" authorId="0" shapeId="0" xr:uid="{9CE111D1-A16A-49EA-A21B-BB8CEB8424D9}">
      <text>
        <r>
          <rPr>
            <sz val="10"/>
            <color indexed="81"/>
            <rFont val="Calibri"/>
            <family val="2"/>
            <scheme val="minor"/>
          </rPr>
          <t>Skriv datum i formatet: ÅÅÅÅ-MM-DDD</t>
        </r>
        <r>
          <rPr>
            <sz val="9"/>
            <color indexed="81"/>
            <rFont val="Tahoma"/>
            <family val="2"/>
          </rPr>
          <t xml:space="preserve">
</t>
        </r>
      </text>
    </comment>
    <comment ref="B344" authorId="0" shapeId="0" xr:uid="{39803664-398D-4CCE-993A-B01F669E77EA}">
      <text>
        <r>
          <rPr>
            <sz val="9"/>
            <color indexed="81"/>
            <rFont val="Tahoma"/>
            <family val="2"/>
          </rPr>
          <t>Tillverkningsår behövs för att beräkna livslängd. Mantel och gavel laddas in från nominell godstjocklek, ovanför.</t>
        </r>
      </text>
    </comment>
    <comment ref="D344" authorId="0" shapeId="0" xr:uid="{920D96BC-DC09-4BE9-9794-3F8B9FB699E6}">
      <text>
        <r>
          <rPr>
            <sz val="9"/>
            <color indexed="81"/>
            <rFont val="Tahoma"/>
            <family val="2"/>
          </rPr>
          <t>Här skriver man in mätvärden från föregående mätning och vilket år denna mätning utfördes.</t>
        </r>
      </text>
    </comment>
    <comment ref="B346" authorId="0" shapeId="0" xr:uid="{C3683D4E-5B0C-4130-916C-341CC9A92155}">
      <text>
        <r>
          <rPr>
            <sz val="9"/>
            <color indexed="81"/>
            <rFont val="Tahoma"/>
            <family val="2"/>
          </rPr>
          <t>Data för mantel samt gavel laddas från kategorin "Nominell Godstjocklek", ovanför.</t>
        </r>
      </text>
    </comment>
    <comment ref="E377" authorId="0" shapeId="0" xr:uid="{C6D03587-9394-4380-9665-0FA8D0C0FD3D}">
      <text>
        <r>
          <rPr>
            <sz val="9"/>
            <color indexed="81"/>
            <rFont val="Tahoma"/>
            <family val="2"/>
          </rPr>
          <t xml:space="preserve">Nominell Godstjocklek för mantel och gavel måste fyllas i för att beräkna livslängd.
</t>
        </r>
      </text>
    </comment>
    <comment ref="H377" authorId="0" shapeId="0" xr:uid="{35CAB596-F68C-40D0-A1BA-D1B92345DABA}">
      <text>
        <r>
          <rPr>
            <sz val="9"/>
            <color indexed="81"/>
            <rFont val="Tahoma"/>
            <family val="2"/>
          </rPr>
          <t xml:space="preserve">S-min måste anges för att beräkna livsängd.
</t>
        </r>
      </text>
    </comment>
    <comment ref="G385" authorId="0" shapeId="0" xr:uid="{37424BAB-6981-4764-A4AF-1A9570C2F2F7}">
      <text>
        <r>
          <rPr>
            <sz val="10"/>
            <color indexed="81"/>
            <rFont val="Calibri"/>
            <family val="2"/>
            <scheme val="minor"/>
          </rPr>
          <t>Skriv datum i formatet: ÅÅÅÅ-MM-DDD</t>
        </r>
        <r>
          <rPr>
            <sz val="9"/>
            <color indexed="81"/>
            <rFont val="Tahoma"/>
            <family val="2"/>
          </rPr>
          <t xml:space="preserve">
</t>
        </r>
      </text>
    </comment>
    <comment ref="B390" authorId="0" shapeId="0" xr:uid="{0A5B5277-D095-4C0E-829E-48027AC17C56}">
      <text>
        <r>
          <rPr>
            <sz val="9"/>
            <color indexed="81"/>
            <rFont val="Tahoma"/>
            <family val="2"/>
          </rPr>
          <t>Tillverkningsår behövs för att beräkna livslängd. Mantel och gavel laddas in från nominell godstjocklek, ovanför.</t>
        </r>
      </text>
    </comment>
    <comment ref="D390" authorId="0" shapeId="0" xr:uid="{F183AD83-7C51-4FD6-91B9-8316BF25A8E7}">
      <text>
        <r>
          <rPr>
            <sz val="9"/>
            <color indexed="81"/>
            <rFont val="Tahoma"/>
            <family val="2"/>
          </rPr>
          <t>Här skriver man in mätvärden från föregående mätning och vilket år denna mätning utfördes.</t>
        </r>
      </text>
    </comment>
    <comment ref="B392" authorId="0" shapeId="0" xr:uid="{D9995D8F-1B55-4832-A1BE-E95BFD767E73}">
      <text>
        <r>
          <rPr>
            <sz val="9"/>
            <color indexed="81"/>
            <rFont val="Tahoma"/>
            <family val="2"/>
          </rPr>
          <t>Data för mantel samt gavel laddas från kategorin "Nominell Godstjocklek", ovanför.</t>
        </r>
      </text>
    </comment>
    <comment ref="E423" authorId="0" shapeId="0" xr:uid="{EFA71A13-A5D3-4A23-9EE8-FE24E9BB9FDB}">
      <text>
        <r>
          <rPr>
            <sz val="9"/>
            <color indexed="81"/>
            <rFont val="Tahoma"/>
            <family val="2"/>
          </rPr>
          <t xml:space="preserve">Nominell Godstjocklek för mantel och gavel måste fyllas i för att beräkna livslängd.
</t>
        </r>
      </text>
    </comment>
    <comment ref="H423" authorId="0" shapeId="0" xr:uid="{2417D3D5-D43B-44B2-854C-42D549526E72}">
      <text>
        <r>
          <rPr>
            <sz val="9"/>
            <color indexed="81"/>
            <rFont val="Tahoma"/>
            <family val="2"/>
          </rPr>
          <t xml:space="preserve">S-min måste anges för att beräkna livsängd.
</t>
        </r>
      </text>
    </comment>
    <comment ref="G431" authorId="0" shapeId="0" xr:uid="{77433A21-DA24-44C1-9796-A44341695FE9}">
      <text>
        <r>
          <rPr>
            <sz val="10"/>
            <color indexed="81"/>
            <rFont val="Calibri"/>
            <family val="2"/>
            <scheme val="minor"/>
          </rPr>
          <t>Skriv datum i formatet: ÅÅÅÅ-MM-DDD</t>
        </r>
        <r>
          <rPr>
            <sz val="9"/>
            <color indexed="81"/>
            <rFont val="Tahoma"/>
            <family val="2"/>
          </rPr>
          <t xml:space="preserve">
</t>
        </r>
      </text>
    </comment>
    <comment ref="B436" authorId="0" shapeId="0" xr:uid="{9965FA6B-8D47-42B0-9EDC-341268F0BC33}">
      <text>
        <r>
          <rPr>
            <sz val="9"/>
            <color indexed="81"/>
            <rFont val="Tahoma"/>
            <family val="2"/>
          </rPr>
          <t>Tillverkningsår behövs för att beräkna livslängd. Mantel och gavel laddas in från nominell godstjocklek, ovanför.</t>
        </r>
      </text>
    </comment>
    <comment ref="D436" authorId="0" shapeId="0" xr:uid="{D96ABA03-6CA4-4EA9-8162-5198D5282FE4}">
      <text>
        <r>
          <rPr>
            <sz val="9"/>
            <color indexed="81"/>
            <rFont val="Tahoma"/>
            <family val="2"/>
          </rPr>
          <t>Här skriver man in mätvärden från föregående mätning och vilket år denna mätning utfördes.</t>
        </r>
      </text>
    </comment>
    <comment ref="B438" authorId="0" shapeId="0" xr:uid="{5B28E55A-062D-4005-B2AE-BE5A9F719FB0}">
      <text>
        <r>
          <rPr>
            <sz val="9"/>
            <color indexed="81"/>
            <rFont val="Tahoma"/>
            <family val="2"/>
          </rPr>
          <t>Data för mantel samt gavel laddas från kategorin "Nominell Godstjocklek", ovanför.</t>
        </r>
      </text>
    </comment>
    <comment ref="E469" authorId="0" shapeId="0" xr:uid="{1678D322-3D38-46CD-833C-6FFB91C27FCD}">
      <text>
        <r>
          <rPr>
            <sz val="9"/>
            <color indexed="81"/>
            <rFont val="Tahoma"/>
            <family val="2"/>
          </rPr>
          <t xml:space="preserve">Nominell Godstjocklek för mantel och gavel måste fyllas i för att beräkna livslängd.
</t>
        </r>
      </text>
    </comment>
    <comment ref="H469" authorId="0" shapeId="0" xr:uid="{9F1896E3-5A5A-4ABC-A99A-3952AFC050DD}">
      <text>
        <r>
          <rPr>
            <sz val="9"/>
            <color indexed="81"/>
            <rFont val="Tahoma"/>
            <family val="2"/>
          </rPr>
          <t xml:space="preserve">S-min måste anges för att beräkna livsängd.
</t>
        </r>
      </text>
    </comment>
    <comment ref="G477" authorId="0" shapeId="0" xr:uid="{8956FB54-B682-4E09-B817-66E7DD4677FD}">
      <text>
        <r>
          <rPr>
            <sz val="10"/>
            <color indexed="81"/>
            <rFont val="Calibri"/>
            <family val="2"/>
            <scheme val="minor"/>
          </rPr>
          <t>Skriv datum i formatet: ÅÅÅÅ-MM-DDD</t>
        </r>
        <r>
          <rPr>
            <sz val="9"/>
            <color indexed="81"/>
            <rFont val="Tahoma"/>
            <family val="2"/>
          </rPr>
          <t xml:space="preserve">
</t>
        </r>
      </text>
    </comment>
    <comment ref="B482" authorId="0" shapeId="0" xr:uid="{A9F31E6A-B4DE-423C-AD19-85803D150513}">
      <text>
        <r>
          <rPr>
            <sz val="9"/>
            <color indexed="81"/>
            <rFont val="Tahoma"/>
            <family val="2"/>
          </rPr>
          <t>Tillverkningsår behövs för att beräkna livslängd. Mantel och gavel laddas in från nominell godstjocklek, ovanför.</t>
        </r>
      </text>
    </comment>
    <comment ref="D482" authorId="0" shapeId="0" xr:uid="{A38B7C8A-D28F-4369-8433-CF395C2701D0}">
      <text>
        <r>
          <rPr>
            <sz val="9"/>
            <color indexed="81"/>
            <rFont val="Tahoma"/>
            <family val="2"/>
          </rPr>
          <t>Här skriver man in mätvärden från föregående mätning och vilket år denna mätning utfördes.</t>
        </r>
      </text>
    </comment>
    <comment ref="B484" authorId="0" shapeId="0" xr:uid="{F16BE544-E441-4724-9748-007821BCB396}">
      <text>
        <r>
          <rPr>
            <sz val="9"/>
            <color indexed="81"/>
            <rFont val="Tahoma"/>
            <family val="2"/>
          </rPr>
          <t>Data för mantel samt gavel laddas från kategorin "Nominell Godstjocklek", ovanför.</t>
        </r>
      </text>
    </comment>
    <comment ref="E515" authorId="0" shapeId="0" xr:uid="{DCDBE1AC-2940-428D-BB2B-6131ECE62802}">
      <text>
        <r>
          <rPr>
            <sz val="9"/>
            <color indexed="81"/>
            <rFont val="Tahoma"/>
            <family val="2"/>
          </rPr>
          <t xml:space="preserve">Nominell Godstjocklek för mantel och gavel måste fyllas i för att beräkna livslängd.
</t>
        </r>
      </text>
    </comment>
    <comment ref="H515" authorId="0" shapeId="0" xr:uid="{6E710BFD-7EA3-4798-867B-68C7007CD210}">
      <text>
        <r>
          <rPr>
            <sz val="9"/>
            <color indexed="81"/>
            <rFont val="Tahoma"/>
            <family val="2"/>
          </rPr>
          <t xml:space="preserve">S-min måste anges för att beräkna livsängd.
</t>
        </r>
      </text>
    </comment>
    <comment ref="G523" authorId="0" shapeId="0" xr:uid="{FF23959F-D05A-4130-BF13-7293556FC008}">
      <text>
        <r>
          <rPr>
            <sz val="10"/>
            <color indexed="81"/>
            <rFont val="Calibri"/>
            <family val="2"/>
            <scheme val="minor"/>
          </rPr>
          <t>Skriv datum i formatet: ÅÅÅÅ-MM-DDD</t>
        </r>
        <r>
          <rPr>
            <sz val="9"/>
            <color indexed="81"/>
            <rFont val="Tahoma"/>
            <family val="2"/>
          </rPr>
          <t xml:space="preserve">
</t>
        </r>
      </text>
    </comment>
    <comment ref="B528" authorId="0" shapeId="0" xr:uid="{DA77DB95-A438-4203-9586-31A3E778CE3A}">
      <text>
        <r>
          <rPr>
            <sz val="9"/>
            <color indexed="81"/>
            <rFont val="Tahoma"/>
            <family val="2"/>
          </rPr>
          <t>Tillverkningsår behövs för att beräkna livslängd. Mantel och gavel laddas in från nominell godstjocklek, ovanför.</t>
        </r>
      </text>
    </comment>
    <comment ref="D528" authorId="0" shapeId="0" xr:uid="{4BD0708A-C75F-4A6B-8D04-A47CEFFD2591}">
      <text>
        <r>
          <rPr>
            <sz val="9"/>
            <color indexed="81"/>
            <rFont val="Tahoma"/>
            <family val="2"/>
          </rPr>
          <t>Här skriver man in mätvärden från föregående mätning och vilket år denna mätning utfördes.</t>
        </r>
      </text>
    </comment>
    <comment ref="B530" authorId="0" shapeId="0" xr:uid="{D73C4E59-F10B-4E43-99EF-F6FF56DAF43E}">
      <text>
        <r>
          <rPr>
            <sz val="9"/>
            <color indexed="81"/>
            <rFont val="Tahoma"/>
            <family val="2"/>
          </rPr>
          <t>Data för mantel samt gavel laddas från kategorin "Nominell Godstjocklek", ovanför.</t>
        </r>
      </text>
    </comment>
    <comment ref="E561" authorId="0" shapeId="0" xr:uid="{1F39AEF3-503C-4F2A-8FD1-8E311F3B4FE2}">
      <text>
        <r>
          <rPr>
            <sz val="9"/>
            <color indexed="81"/>
            <rFont val="Tahoma"/>
            <family val="2"/>
          </rPr>
          <t xml:space="preserve">Nominell Godstjocklek för mantel och gavel måste fyllas i för att beräkna livslängd.
</t>
        </r>
      </text>
    </comment>
    <comment ref="H561" authorId="0" shapeId="0" xr:uid="{B5840563-735D-4280-96F6-FF4AB57B3811}">
      <text>
        <r>
          <rPr>
            <sz val="9"/>
            <color indexed="81"/>
            <rFont val="Tahoma"/>
            <family val="2"/>
          </rPr>
          <t xml:space="preserve">S-min måste anges för att beräkna livsängd.
</t>
        </r>
      </text>
    </comment>
    <comment ref="G569" authorId="0" shapeId="0" xr:uid="{F13FB291-9823-4759-996E-A8DEC41741B3}">
      <text>
        <r>
          <rPr>
            <sz val="10"/>
            <color indexed="81"/>
            <rFont val="Calibri"/>
            <family val="2"/>
            <scheme val="minor"/>
          </rPr>
          <t>Skriv datum i formatet: ÅÅÅÅ-MM-DDD</t>
        </r>
        <r>
          <rPr>
            <sz val="9"/>
            <color indexed="81"/>
            <rFont val="Tahoma"/>
            <family val="2"/>
          </rPr>
          <t xml:space="preserve">
</t>
        </r>
      </text>
    </comment>
    <comment ref="B574" authorId="0" shapeId="0" xr:uid="{87D7DB96-3A59-4CBA-A57C-FF41798971B2}">
      <text>
        <r>
          <rPr>
            <sz val="9"/>
            <color indexed="81"/>
            <rFont val="Tahoma"/>
            <family val="2"/>
          </rPr>
          <t>Tillverkningsår behövs för att beräkna livslängd. Mantel och gavel laddas in från nominell godstjocklek, ovanför.</t>
        </r>
      </text>
    </comment>
    <comment ref="D574" authorId="0" shapeId="0" xr:uid="{35667361-0B3E-4072-8A18-EB9C1ADB6DA0}">
      <text>
        <r>
          <rPr>
            <sz val="9"/>
            <color indexed="81"/>
            <rFont val="Tahoma"/>
            <family val="2"/>
          </rPr>
          <t>Här skriver man in mätvärden från föregående mätning och vilket år denna mätning utfördes.</t>
        </r>
      </text>
    </comment>
    <comment ref="B576" authorId="0" shapeId="0" xr:uid="{813DE09C-CC27-4BD2-87C9-DF6EB197DA45}">
      <text>
        <r>
          <rPr>
            <sz val="9"/>
            <color indexed="81"/>
            <rFont val="Tahoma"/>
            <family val="2"/>
          </rPr>
          <t>Data för mantel samt gavel laddas från kategorin "Nominell Godstjocklek", ovanför.</t>
        </r>
      </text>
    </comment>
    <comment ref="E607" authorId="0" shapeId="0" xr:uid="{C343D711-34DC-4950-B52F-6812C6D1F864}">
      <text>
        <r>
          <rPr>
            <sz val="9"/>
            <color indexed="81"/>
            <rFont val="Tahoma"/>
            <family val="2"/>
          </rPr>
          <t xml:space="preserve">Nominell Godstjocklek för mantel och gavel måste fyllas i för att beräkna livslängd.
</t>
        </r>
      </text>
    </comment>
    <comment ref="H607" authorId="0" shapeId="0" xr:uid="{113983F7-1912-4062-9EA5-D7CF584DADCC}">
      <text>
        <r>
          <rPr>
            <sz val="9"/>
            <color indexed="81"/>
            <rFont val="Tahoma"/>
            <family val="2"/>
          </rPr>
          <t xml:space="preserve">S-min måste anges för att beräkna livsängd.
</t>
        </r>
      </text>
    </comment>
    <comment ref="G615" authorId="0" shapeId="0" xr:uid="{EA7C3BF1-B4F6-4717-9DEB-0901C472969D}">
      <text>
        <r>
          <rPr>
            <sz val="10"/>
            <color indexed="81"/>
            <rFont val="Calibri"/>
            <family val="2"/>
            <scheme val="minor"/>
          </rPr>
          <t>Skriv datum i formatet: ÅÅÅÅ-MM-DDD</t>
        </r>
        <r>
          <rPr>
            <sz val="9"/>
            <color indexed="81"/>
            <rFont val="Tahoma"/>
            <family val="2"/>
          </rPr>
          <t xml:space="preserve">
</t>
        </r>
      </text>
    </comment>
    <comment ref="B620" authorId="0" shapeId="0" xr:uid="{97F964A3-4566-497C-B725-6DD4E7FCDCE0}">
      <text>
        <r>
          <rPr>
            <sz val="9"/>
            <color indexed="81"/>
            <rFont val="Tahoma"/>
            <family val="2"/>
          </rPr>
          <t>Tillverkningsår behövs för att beräkna livslängd. Mantel och gavel laddas in från nominell godstjocklek, ovanför.</t>
        </r>
      </text>
    </comment>
    <comment ref="D620" authorId="0" shapeId="0" xr:uid="{14B8B0B4-BF2E-471C-BD88-E27906A89994}">
      <text>
        <r>
          <rPr>
            <sz val="9"/>
            <color indexed="81"/>
            <rFont val="Tahoma"/>
            <family val="2"/>
          </rPr>
          <t>Här skriver man in mätvärden från föregående mätning och vilket år denna mätning utfördes.</t>
        </r>
      </text>
    </comment>
    <comment ref="B622" authorId="0" shapeId="0" xr:uid="{EB5C7BA5-6F90-4D25-9581-2D23A8108F8C}">
      <text>
        <r>
          <rPr>
            <sz val="9"/>
            <color indexed="81"/>
            <rFont val="Tahoma"/>
            <family val="2"/>
          </rPr>
          <t>Data för mantel samt gavel laddas från kategorin "Nominell Godstjocklek", ovanför.</t>
        </r>
      </text>
    </comment>
    <comment ref="E653" authorId="0" shapeId="0" xr:uid="{9270FD08-EB30-4A2E-8F72-C522550C84A7}">
      <text>
        <r>
          <rPr>
            <sz val="9"/>
            <color indexed="81"/>
            <rFont val="Tahoma"/>
            <family val="2"/>
          </rPr>
          <t xml:space="preserve">Nominell Godstjocklek för mantel och gavel måste fyllas i för att beräkna livslängd.
</t>
        </r>
      </text>
    </comment>
    <comment ref="H653" authorId="0" shapeId="0" xr:uid="{F1AAE7AE-7E44-4889-B781-DBEB7650BBA0}">
      <text>
        <r>
          <rPr>
            <sz val="9"/>
            <color indexed="81"/>
            <rFont val="Tahoma"/>
            <family val="2"/>
          </rPr>
          <t xml:space="preserve">S-min måste anges för att beräkna livsängd.
</t>
        </r>
      </text>
    </comment>
    <comment ref="G661" authorId="0" shapeId="0" xr:uid="{68F9A5F3-5F4D-4188-9852-9A546EF36320}">
      <text>
        <r>
          <rPr>
            <sz val="10"/>
            <color indexed="81"/>
            <rFont val="Calibri"/>
            <family val="2"/>
            <scheme val="minor"/>
          </rPr>
          <t>Skriv datum i formatet: ÅÅÅÅ-MM-DDD</t>
        </r>
        <r>
          <rPr>
            <sz val="9"/>
            <color indexed="81"/>
            <rFont val="Tahoma"/>
            <family val="2"/>
          </rPr>
          <t xml:space="preserve">
</t>
        </r>
      </text>
    </comment>
    <comment ref="B666" authorId="0" shapeId="0" xr:uid="{022DCE5C-396C-4E57-B5C0-E7BAA1474D1E}">
      <text>
        <r>
          <rPr>
            <sz val="9"/>
            <color indexed="81"/>
            <rFont val="Tahoma"/>
            <family val="2"/>
          </rPr>
          <t>Tillverkningsår behövs för att beräkna livslängd. Mantel och gavel laddas in från nominell godstjocklek, ovanför.</t>
        </r>
      </text>
    </comment>
    <comment ref="D666" authorId="0" shapeId="0" xr:uid="{DB8A5B6E-318A-489B-9D92-861F93834244}">
      <text>
        <r>
          <rPr>
            <sz val="9"/>
            <color indexed="81"/>
            <rFont val="Tahoma"/>
            <family val="2"/>
          </rPr>
          <t>Här skriver man in mätvärden från föregående mätning och vilket år denna mätning utfördes.</t>
        </r>
      </text>
    </comment>
    <comment ref="B668" authorId="0" shapeId="0" xr:uid="{71A5B968-33C5-46CC-B1EF-C1031DB82A5F}">
      <text>
        <r>
          <rPr>
            <sz val="9"/>
            <color indexed="81"/>
            <rFont val="Tahoma"/>
            <family val="2"/>
          </rPr>
          <t>Data för mantel samt gavel laddas från kategorin "Nominell Godstjocklek", ovanför.</t>
        </r>
      </text>
    </comment>
    <comment ref="E699" authorId="0" shapeId="0" xr:uid="{17BFCEEB-00EB-49A7-B098-F283345C7950}">
      <text>
        <r>
          <rPr>
            <sz val="9"/>
            <color indexed="81"/>
            <rFont val="Tahoma"/>
            <family val="2"/>
          </rPr>
          <t xml:space="preserve">Nominell Godstjocklek för mantel och gavel måste fyllas i för att beräkna livslängd.
</t>
        </r>
      </text>
    </comment>
    <comment ref="H699" authorId="0" shapeId="0" xr:uid="{0375FDCD-657B-4A2E-8386-26D4F0FBB299}">
      <text>
        <r>
          <rPr>
            <sz val="9"/>
            <color indexed="81"/>
            <rFont val="Tahoma"/>
            <family val="2"/>
          </rPr>
          <t xml:space="preserve">S-min måste anges för att beräkna livsängd.
</t>
        </r>
      </text>
    </comment>
    <comment ref="G707" authorId="0" shapeId="0" xr:uid="{0E723ABC-F53B-422C-B8E8-FFF9D75D77AC}">
      <text>
        <r>
          <rPr>
            <sz val="10"/>
            <color indexed="81"/>
            <rFont val="Calibri"/>
            <family val="2"/>
            <scheme val="minor"/>
          </rPr>
          <t>Skriv datum i formatet: ÅÅÅÅ-MM-DDD</t>
        </r>
        <r>
          <rPr>
            <sz val="9"/>
            <color indexed="81"/>
            <rFont val="Tahoma"/>
            <family val="2"/>
          </rPr>
          <t xml:space="preserve">
</t>
        </r>
      </text>
    </comment>
    <comment ref="B712" authorId="0" shapeId="0" xr:uid="{67BF1DE7-F2FB-4262-88AA-39832A44C1C4}">
      <text>
        <r>
          <rPr>
            <sz val="9"/>
            <color indexed="81"/>
            <rFont val="Tahoma"/>
            <family val="2"/>
          </rPr>
          <t>Tillverkningsår behövs för att beräkna livslängd. Mantel och gavel laddas in från nominell godstjocklek, ovanför.</t>
        </r>
      </text>
    </comment>
    <comment ref="D712" authorId="0" shapeId="0" xr:uid="{779E8A3E-DF17-4466-971F-7CF8BD842D72}">
      <text>
        <r>
          <rPr>
            <sz val="9"/>
            <color indexed="81"/>
            <rFont val="Tahoma"/>
            <family val="2"/>
          </rPr>
          <t>Här skriver man in mätvärden från föregående mätning och vilket år denna mätning utfördes.</t>
        </r>
      </text>
    </comment>
    <comment ref="B714" authorId="0" shapeId="0" xr:uid="{50A4E17E-5C0F-47DE-B096-D1BD972395B3}">
      <text>
        <r>
          <rPr>
            <sz val="9"/>
            <color indexed="81"/>
            <rFont val="Tahoma"/>
            <family val="2"/>
          </rPr>
          <t>Data för mantel samt gavel laddas från kategorin "Nominell Godstjocklek", ovanför.</t>
        </r>
      </text>
    </comment>
    <comment ref="E745" authorId="0" shapeId="0" xr:uid="{08DE0BF0-C8C1-4EB9-A6B2-97F0EA2CF09F}">
      <text>
        <r>
          <rPr>
            <sz val="9"/>
            <color indexed="81"/>
            <rFont val="Tahoma"/>
            <family val="2"/>
          </rPr>
          <t xml:space="preserve">Nominell Godstjocklek för mantel och gavel måste fyllas i för att beräkna livslängd.
</t>
        </r>
      </text>
    </comment>
    <comment ref="H745" authorId="0" shapeId="0" xr:uid="{DA97C4E9-289E-4554-9870-E01299CC28C1}">
      <text>
        <r>
          <rPr>
            <sz val="9"/>
            <color indexed="81"/>
            <rFont val="Tahoma"/>
            <family val="2"/>
          </rPr>
          <t xml:space="preserve">S-min måste anges för att beräkna livsängd.
</t>
        </r>
      </text>
    </comment>
    <comment ref="G753" authorId="0" shapeId="0" xr:uid="{7C71C3E6-5170-4EF5-8678-587B7498E394}">
      <text>
        <r>
          <rPr>
            <sz val="10"/>
            <color indexed="81"/>
            <rFont val="Calibri"/>
            <family val="2"/>
            <scheme val="minor"/>
          </rPr>
          <t>Skriv datum i formatet: ÅÅÅÅ-MM-DDD</t>
        </r>
        <r>
          <rPr>
            <sz val="9"/>
            <color indexed="81"/>
            <rFont val="Tahoma"/>
            <family val="2"/>
          </rPr>
          <t xml:space="preserve">
</t>
        </r>
      </text>
    </comment>
    <comment ref="B758" authorId="0" shapeId="0" xr:uid="{193C6599-AA07-434C-81C7-8F85BB61C9D4}">
      <text>
        <r>
          <rPr>
            <sz val="9"/>
            <color indexed="81"/>
            <rFont val="Tahoma"/>
            <family val="2"/>
          </rPr>
          <t>Tillverkningsår behövs för att beräkna livslängd. Mantel och gavel laddas in från nominell godstjocklek, ovanför.</t>
        </r>
      </text>
    </comment>
    <comment ref="D758" authorId="0" shapeId="0" xr:uid="{3DF4CAA9-3168-469C-9FBF-F76AC131B51E}">
      <text>
        <r>
          <rPr>
            <sz val="9"/>
            <color indexed="81"/>
            <rFont val="Tahoma"/>
            <family val="2"/>
          </rPr>
          <t>Här skriver man in mätvärden från föregående mätning och vilket år denna mätning utfördes.</t>
        </r>
      </text>
    </comment>
    <comment ref="B760" authorId="0" shapeId="0" xr:uid="{5C33CC16-594F-4ECA-B51D-8280BE06C964}">
      <text>
        <r>
          <rPr>
            <sz val="9"/>
            <color indexed="81"/>
            <rFont val="Tahoma"/>
            <family val="2"/>
          </rPr>
          <t>Data för mantel samt gavel laddas från kategorin "Nominell Godstjocklek", ovanför.</t>
        </r>
      </text>
    </comment>
    <comment ref="E791" authorId="0" shapeId="0" xr:uid="{B5358585-2301-4879-B900-E7D8131902D9}">
      <text>
        <r>
          <rPr>
            <sz val="9"/>
            <color indexed="81"/>
            <rFont val="Tahoma"/>
            <family val="2"/>
          </rPr>
          <t xml:space="preserve">Nominell Godstjocklek för mantel och gavel måste fyllas i för att beräkna livslängd.
</t>
        </r>
      </text>
    </comment>
    <comment ref="H791" authorId="0" shapeId="0" xr:uid="{F63D53D6-A25E-4972-A4E5-2EA8026C6884}">
      <text>
        <r>
          <rPr>
            <sz val="9"/>
            <color indexed="81"/>
            <rFont val="Tahoma"/>
            <family val="2"/>
          </rPr>
          <t xml:space="preserve">S-min måste anges för att beräkna livsängd.
</t>
        </r>
      </text>
    </comment>
    <comment ref="G799" authorId="0" shapeId="0" xr:uid="{93D145F6-80E4-47D4-8408-3DB3E824416F}">
      <text>
        <r>
          <rPr>
            <sz val="10"/>
            <color indexed="81"/>
            <rFont val="Calibri"/>
            <family val="2"/>
            <scheme val="minor"/>
          </rPr>
          <t>Skriv datum i formatet: ÅÅÅÅ-MM-DDD</t>
        </r>
        <r>
          <rPr>
            <sz val="9"/>
            <color indexed="81"/>
            <rFont val="Tahoma"/>
            <family val="2"/>
          </rPr>
          <t xml:space="preserve">
</t>
        </r>
      </text>
    </comment>
    <comment ref="B804" authorId="0" shapeId="0" xr:uid="{6DA1073D-AD18-4918-9E6D-C67BB70DC810}">
      <text>
        <r>
          <rPr>
            <sz val="9"/>
            <color indexed="81"/>
            <rFont val="Tahoma"/>
            <family val="2"/>
          </rPr>
          <t>Tillverkningsår behövs för att beräkna livslängd. Mantel och gavel laddas in från nominell godstjocklek, ovanför.</t>
        </r>
      </text>
    </comment>
    <comment ref="D804" authorId="0" shapeId="0" xr:uid="{22D8FCE1-1AA0-410D-97C5-AECFE9EEF070}">
      <text>
        <r>
          <rPr>
            <sz val="9"/>
            <color indexed="81"/>
            <rFont val="Tahoma"/>
            <family val="2"/>
          </rPr>
          <t>Här skriver man in mätvärden från föregående mätning och vilket år denna mätning utfördes.</t>
        </r>
      </text>
    </comment>
    <comment ref="B806" authorId="0" shapeId="0" xr:uid="{961F3BC3-1365-47AF-8C29-AA7FDB033454}">
      <text>
        <r>
          <rPr>
            <sz val="9"/>
            <color indexed="81"/>
            <rFont val="Tahoma"/>
            <family val="2"/>
          </rPr>
          <t>Data för mantel samt gavel laddas från kategorin "Nominell Godstjocklek", ovanför.</t>
        </r>
      </text>
    </comment>
    <comment ref="E837" authorId="0" shapeId="0" xr:uid="{A01BDDD1-38DE-48DC-A91B-2283F16C4FF0}">
      <text>
        <r>
          <rPr>
            <sz val="9"/>
            <color indexed="81"/>
            <rFont val="Tahoma"/>
            <family val="2"/>
          </rPr>
          <t xml:space="preserve">Nominell Godstjocklek för mantel och gavel måste fyllas i för att beräkna livslängd.
</t>
        </r>
      </text>
    </comment>
    <comment ref="H837" authorId="0" shapeId="0" xr:uid="{160E2E98-BA6B-403B-9F12-B66A751C8C4C}">
      <text>
        <r>
          <rPr>
            <sz val="9"/>
            <color indexed="81"/>
            <rFont val="Tahoma"/>
            <family val="2"/>
          </rPr>
          <t xml:space="preserve">S-min måste anges för att beräkna livsängd.
</t>
        </r>
      </text>
    </comment>
    <comment ref="G845" authorId="0" shapeId="0" xr:uid="{D44E1B82-4B08-4B5B-8EBD-7CB2606901A7}">
      <text>
        <r>
          <rPr>
            <sz val="10"/>
            <color indexed="81"/>
            <rFont val="Calibri"/>
            <family val="2"/>
            <scheme val="minor"/>
          </rPr>
          <t>Skriv datum i formatet: ÅÅÅÅ-MM-DDD</t>
        </r>
        <r>
          <rPr>
            <sz val="9"/>
            <color indexed="81"/>
            <rFont val="Tahoma"/>
            <family val="2"/>
          </rPr>
          <t xml:space="preserve">
</t>
        </r>
      </text>
    </comment>
    <comment ref="B850" authorId="0" shapeId="0" xr:uid="{96FB1B0E-1FA2-4D69-8F45-57D39D98CC33}">
      <text>
        <r>
          <rPr>
            <sz val="9"/>
            <color indexed="81"/>
            <rFont val="Tahoma"/>
            <family val="2"/>
          </rPr>
          <t>Tillverkningsår behövs för att beräkna livslängd. Mantel och gavel laddas in från nominell godstjocklek, ovanför.</t>
        </r>
      </text>
    </comment>
    <comment ref="D850" authorId="0" shapeId="0" xr:uid="{98F0F7EA-DB4A-4CDF-B10F-9C95A613E708}">
      <text>
        <r>
          <rPr>
            <sz val="9"/>
            <color indexed="81"/>
            <rFont val="Tahoma"/>
            <family val="2"/>
          </rPr>
          <t>Här skriver man in mätvärden från föregående mätning och vilket år denna mätning utfördes.</t>
        </r>
      </text>
    </comment>
    <comment ref="B852" authorId="0" shapeId="0" xr:uid="{0F1684D6-5580-40C4-AC85-7C93116A32C8}">
      <text>
        <r>
          <rPr>
            <sz val="9"/>
            <color indexed="81"/>
            <rFont val="Tahoma"/>
            <family val="2"/>
          </rPr>
          <t>Data för mantel samt gavel laddas från kategorin "Nominell Godstjocklek", ovanför.</t>
        </r>
      </text>
    </comment>
    <comment ref="E883" authorId="0" shapeId="0" xr:uid="{3120C522-74D5-4F52-848E-C3905849F739}">
      <text>
        <r>
          <rPr>
            <sz val="9"/>
            <color indexed="81"/>
            <rFont val="Tahoma"/>
            <family val="2"/>
          </rPr>
          <t xml:space="preserve">Nominell Godstjocklek för mantel och gavel måste fyllas i för att beräkna livslängd.
</t>
        </r>
      </text>
    </comment>
    <comment ref="H883" authorId="0" shapeId="0" xr:uid="{06D9E5DA-B939-4C4B-ADD6-07AABAF29682}">
      <text>
        <r>
          <rPr>
            <sz val="9"/>
            <color indexed="81"/>
            <rFont val="Tahoma"/>
            <family val="2"/>
          </rPr>
          <t xml:space="preserve">S-min måste anges för att beräkna livsängd.
</t>
        </r>
      </text>
    </comment>
    <comment ref="G891" authorId="0" shapeId="0" xr:uid="{78726D88-B0BF-4CE0-AE9F-EA057B7643A6}">
      <text>
        <r>
          <rPr>
            <sz val="10"/>
            <color indexed="81"/>
            <rFont val="Calibri"/>
            <family val="2"/>
            <scheme val="minor"/>
          </rPr>
          <t>Skriv datum i formatet: ÅÅÅÅ-MM-DDD</t>
        </r>
        <r>
          <rPr>
            <sz val="9"/>
            <color indexed="81"/>
            <rFont val="Tahoma"/>
            <family val="2"/>
          </rPr>
          <t xml:space="preserve">
</t>
        </r>
      </text>
    </comment>
    <comment ref="B896" authorId="0" shapeId="0" xr:uid="{B13C8067-CD1C-4B57-B3BA-C6657B509034}">
      <text>
        <r>
          <rPr>
            <sz val="9"/>
            <color indexed="81"/>
            <rFont val="Tahoma"/>
            <family val="2"/>
          </rPr>
          <t>Tillverkningsår behövs för att beräkna livslängd. Mantel och gavel laddas in från nominell godstjocklek, ovanför.</t>
        </r>
      </text>
    </comment>
    <comment ref="D896" authorId="0" shapeId="0" xr:uid="{FFE65CD3-95F9-43B6-BE0A-8B071836603D}">
      <text>
        <r>
          <rPr>
            <sz val="9"/>
            <color indexed="81"/>
            <rFont val="Tahoma"/>
            <family val="2"/>
          </rPr>
          <t>Här skriver man in mätvärden från föregående mätning och vilket år denna mätning utfördes.</t>
        </r>
      </text>
    </comment>
    <comment ref="B898" authorId="0" shapeId="0" xr:uid="{18E4993F-9665-4223-A3EE-90FFFF1303AC}">
      <text>
        <r>
          <rPr>
            <sz val="9"/>
            <color indexed="81"/>
            <rFont val="Tahoma"/>
            <family val="2"/>
          </rPr>
          <t>Data för mantel samt gavel laddas från kategorin "Nominell Godstjocklek", ovanför.</t>
        </r>
      </text>
    </comment>
    <comment ref="E929" authorId="0" shapeId="0" xr:uid="{F4DA4C1C-0AE2-45E1-8FA0-5A2C6A193A97}">
      <text>
        <r>
          <rPr>
            <sz val="9"/>
            <color indexed="81"/>
            <rFont val="Tahoma"/>
            <family val="2"/>
          </rPr>
          <t xml:space="preserve">Nominell Godstjocklek för mantel och gavel måste fyllas i för att beräkna livslängd.
</t>
        </r>
      </text>
    </comment>
    <comment ref="H929" authorId="0" shapeId="0" xr:uid="{15769387-28CF-4677-961E-8FB42BCB5F3B}">
      <text>
        <r>
          <rPr>
            <sz val="9"/>
            <color indexed="81"/>
            <rFont val="Tahoma"/>
            <family val="2"/>
          </rPr>
          <t xml:space="preserve">S-min måste anges för att beräkna livsängd.
</t>
        </r>
      </text>
    </comment>
    <comment ref="G937" authorId="0" shapeId="0" xr:uid="{94FF2BBC-434E-474C-8E09-2D3E724FA1F3}">
      <text>
        <r>
          <rPr>
            <sz val="10"/>
            <color indexed="81"/>
            <rFont val="Calibri"/>
            <family val="2"/>
            <scheme val="minor"/>
          </rPr>
          <t>Skriv datum i formatet: ÅÅÅÅ-MM-DDD</t>
        </r>
        <r>
          <rPr>
            <sz val="9"/>
            <color indexed="81"/>
            <rFont val="Tahoma"/>
            <family val="2"/>
          </rPr>
          <t xml:space="preserve">
</t>
        </r>
      </text>
    </comment>
    <comment ref="B942" authorId="0" shapeId="0" xr:uid="{E11FDBEA-B972-45F8-8B13-EED57374FF5F}">
      <text>
        <r>
          <rPr>
            <sz val="9"/>
            <color indexed="81"/>
            <rFont val="Tahoma"/>
            <family val="2"/>
          </rPr>
          <t>Tillverkningsår behövs för att beräkna livslängd. Mantel och gavel laddas in från nominell godstjocklek, ovanför.</t>
        </r>
      </text>
    </comment>
    <comment ref="D942" authorId="0" shapeId="0" xr:uid="{E45D0D55-B7C7-4EBE-8ADA-254855DE1CE1}">
      <text>
        <r>
          <rPr>
            <sz val="9"/>
            <color indexed="81"/>
            <rFont val="Tahoma"/>
            <family val="2"/>
          </rPr>
          <t>Här skriver man in mätvärden från föregående mätning och vilket år denna mätning utfördes.</t>
        </r>
      </text>
    </comment>
    <comment ref="B944" authorId="0" shapeId="0" xr:uid="{0CF1A8D1-E37D-465D-BB27-07896678ED3F}">
      <text>
        <r>
          <rPr>
            <sz val="9"/>
            <color indexed="81"/>
            <rFont val="Tahoma"/>
            <family val="2"/>
          </rPr>
          <t>Data för mantel samt gavel laddas från kategorin "Nominell Godstjocklek", ovanför.</t>
        </r>
      </text>
    </comment>
    <comment ref="E975" authorId="0" shapeId="0" xr:uid="{A2BAA3D0-1AB1-4322-ACDF-C9F5E5BC6D2B}">
      <text>
        <r>
          <rPr>
            <sz val="9"/>
            <color indexed="81"/>
            <rFont val="Tahoma"/>
            <family val="2"/>
          </rPr>
          <t xml:space="preserve">Nominell Godstjocklek för mantel och gavel måste fyllas i för att beräkna livslängd.
</t>
        </r>
      </text>
    </comment>
    <comment ref="H975" authorId="0" shapeId="0" xr:uid="{B1223D0B-A933-4B92-994D-F85116335200}">
      <text>
        <r>
          <rPr>
            <sz val="9"/>
            <color indexed="81"/>
            <rFont val="Tahoma"/>
            <family val="2"/>
          </rPr>
          <t xml:space="preserve">S-min måste anges för att beräkna livsängd.
</t>
        </r>
      </text>
    </comment>
    <comment ref="G983" authorId="0" shapeId="0" xr:uid="{A3A49161-C3FF-49EA-96CB-B5C7B6C79B18}">
      <text>
        <r>
          <rPr>
            <sz val="10"/>
            <color indexed="81"/>
            <rFont val="Calibri"/>
            <family val="2"/>
            <scheme val="minor"/>
          </rPr>
          <t>Skriv datum i formatet: ÅÅÅÅ-MM-DDD</t>
        </r>
        <r>
          <rPr>
            <sz val="9"/>
            <color indexed="81"/>
            <rFont val="Tahoma"/>
            <family val="2"/>
          </rPr>
          <t xml:space="preserve">
</t>
        </r>
      </text>
    </comment>
    <comment ref="B988" authorId="0" shapeId="0" xr:uid="{F0247C72-C9D4-45CF-A155-A72083F5C198}">
      <text>
        <r>
          <rPr>
            <sz val="9"/>
            <color indexed="81"/>
            <rFont val="Tahoma"/>
            <family val="2"/>
          </rPr>
          <t>Tillverkningsår behövs för att beräkna livslängd. Mantel och gavel laddas in från nominell godstjocklek, ovanför.</t>
        </r>
      </text>
    </comment>
    <comment ref="D988" authorId="0" shapeId="0" xr:uid="{811517FE-1CCE-44FA-91ED-F82DB70145E2}">
      <text>
        <r>
          <rPr>
            <sz val="9"/>
            <color indexed="81"/>
            <rFont val="Tahoma"/>
            <family val="2"/>
          </rPr>
          <t>Här skriver man in mätvärden från föregående mätning och vilket år denna mätning utfördes.</t>
        </r>
      </text>
    </comment>
    <comment ref="B990" authorId="0" shapeId="0" xr:uid="{1F067C67-496C-447E-BE52-24AB72CA2355}">
      <text>
        <r>
          <rPr>
            <sz val="9"/>
            <color indexed="81"/>
            <rFont val="Tahoma"/>
            <family val="2"/>
          </rPr>
          <t>Data för mantel samt gavel laddas från kategorin "Nominell Godstjocklek", ovanför.</t>
        </r>
      </text>
    </comment>
    <comment ref="E1021" authorId="0" shapeId="0" xr:uid="{F60AB6BE-7A29-40B8-BE5C-55E60BA1ECD5}">
      <text>
        <r>
          <rPr>
            <sz val="9"/>
            <color indexed="81"/>
            <rFont val="Tahoma"/>
            <family val="2"/>
          </rPr>
          <t xml:space="preserve">Nominell Godstjocklek för mantel och gavel måste fyllas i för att beräkna livslängd.
</t>
        </r>
      </text>
    </comment>
    <comment ref="H1021" authorId="0" shapeId="0" xr:uid="{90FB7968-43C6-401B-9DFC-99C4E552B967}">
      <text>
        <r>
          <rPr>
            <sz val="9"/>
            <color indexed="81"/>
            <rFont val="Tahoma"/>
            <family val="2"/>
          </rPr>
          <t xml:space="preserve">S-min måste anges för att beräkna livsängd.
</t>
        </r>
      </text>
    </comment>
    <comment ref="G1029" authorId="0" shapeId="0" xr:uid="{11D6B313-F80C-4EAD-930F-D9F1D768B637}">
      <text>
        <r>
          <rPr>
            <sz val="10"/>
            <color indexed="81"/>
            <rFont val="Calibri"/>
            <family val="2"/>
            <scheme val="minor"/>
          </rPr>
          <t>Skriv datum i formatet: ÅÅÅÅ-MM-DDD</t>
        </r>
        <r>
          <rPr>
            <sz val="9"/>
            <color indexed="81"/>
            <rFont val="Tahoma"/>
            <family val="2"/>
          </rPr>
          <t xml:space="preserve">
</t>
        </r>
      </text>
    </comment>
    <comment ref="B1034" authorId="0" shapeId="0" xr:uid="{43A2EE85-9305-4C63-B8F1-556C81F71A99}">
      <text>
        <r>
          <rPr>
            <sz val="9"/>
            <color indexed="81"/>
            <rFont val="Tahoma"/>
            <family val="2"/>
          </rPr>
          <t>Tillverkningsår behövs för att beräkna livslängd. Mantel och gavel laddas in från nominell godstjocklek, ovanför.</t>
        </r>
      </text>
    </comment>
    <comment ref="D1034" authorId="0" shapeId="0" xr:uid="{6213C4F4-7AE7-4FF7-8DA1-570965BA2904}">
      <text>
        <r>
          <rPr>
            <sz val="9"/>
            <color indexed="81"/>
            <rFont val="Tahoma"/>
            <family val="2"/>
          </rPr>
          <t>Här skriver man in mätvärden från föregående mätning och vilket år denna mätning utfördes.</t>
        </r>
      </text>
    </comment>
    <comment ref="B1036" authorId="0" shapeId="0" xr:uid="{D92C73B6-BE63-4A57-9CEB-801C41E06DCC}">
      <text>
        <r>
          <rPr>
            <sz val="9"/>
            <color indexed="81"/>
            <rFont val="Tahoma"/>
            <family val="2"/>
          </rPr>
          <t>Data för mantel samt gavel laddas från kategorin "Nominell Godstjocklek", ovanför.</t>
        </r>
      </text>
    </comment>
    <comment ref="E1067" authorId="0" shapeId="0" xr:uid="{258729D0-0926-4E67-BF07-583DDA7CE081}">
      <text>
        <r>
          <rPr>
            <sz val="9"/>
            <color indexed="81"/>
            <rFont val="Tahoma"/>
            <family val="2"/>
          </rPr>
          <t xml:space="preserve">Nominell Godstjocklek för mantel och gavel måste fyllas i för att beräkna livslängd.
</t>
        </r>
      </text>
    </comment>
    <comment ref="H1067" authorId="0" shapeId="0" xr:uid="{1E2ABB11-FAE8-46B8-921C-321353814B85}">
      <text>
        <r>
          <rPr>
            <sz val="9"/>
            <color indexed="81"/>
            <rFont val="Tahoma"/>
            <family val="2"/>
          </rPr>
          <t xml:space="preserve">S-min måste anges för att beräkna livsängd.
</t>
        </r>
      </text>
    </comment>
    <comment ref="G1075" authorId="0" shapeId="0" xr:uid="{7A28C1A3-B21A-4D9F-B3D0-CEAC026CB37E}">
      <text>
        <r>
          <rPr>
            <sz val="10"/>
            <color indexed="81"/>
            <rFont val="Calibri"/>
            <family val="2"/>
            <scheme val="minor"/>
          </rPr>
          <t>Skriv datum i formatet: ÅÅÅÅ-MM-DDD</t>
        </r>
        <r>
          <rPr>
            <sz val="9"/>
            <color indexed="81"/>
            <rFont val="Tahoma"/>
            <family val="2"/>
          </rPr>
          <t xml:space="preserve">
</t>
        </r>
      </text>
    </comment>
    <comment ref="B1080" authorId="0" shapeId="0" xr:uid="{B23147AD-CA95-4B88-8FAF-E20F69E1678D}">
      <text>
        <r>
          <rPr>
            <sz val="9"/>
            <color indexed="81"/>
            <rFont val="Tahoma"/>
            <family val="2"/>
          </rPr>
          <t>Tillverkningsår behövs för att beräkna livslängd. Mantel och gavel laddas in från nominell godstjocklek, ovanför.</t>
        </r>
      </text>
    </comment>
    <comment ref="D1080" authorId="0" shapeId="0" xr:uid="{0E1B9766-5E0C-468D-9C13-9A7E56BF511A}">
      <text>
        <r>
          <rPr>
            <sz val="9"/>
            <color indexed="81"/>
            <rFont val="Tahoma"/>
            <family val="2"/>
          </rPr>
          <t>Här skriver man in mätvärden från föregående mätning och vilket år denna mätning utfördes.</t>
        </r>
      </text>
    </comment>
    <comment ref="B1082" authorId="0" shapeId="0" xr:uid="{77F15579-B07A-48F8-A7C6-A756365FDBEF}">
      <text>
        <r>
          <rPr>
            <sz val="9"/>
            <color indexed="81"/>
            <rFont val="Tahoma"/>
            <family val="2"/>
          </rPr>
          <t>Data för mantel samt gavel laddas från kategorin "Nominell Godstjocklek", ovanför.</t>
        </r>
      </text>
    </comment>
    <comment ref="E1113" authorId="0" shapeId="0" xr:uid="{7477296C-79F3-42F1-B8B1-304DDC49EA09}">
      <text>
        <r>
          <rPr>
            <sz val="9"/>
            <color indexed="81"/>
            <rFont val="Tahoma"/>
            <family val="2"/>
          </rPr>
          <t xml:space="preserve">Nominell Godstjocklek för mantel och gavel måste fyllas i för att beräkna livslängd.
</t>
        </r>
      </text>
    </comment>
    <comment ref="H1113" authorId="0" shapeId="0" xr:uid="{5469BFD9-BBBD-41DD-B0D9-0EE8EC4FD806}">
      <text>
        <r>
          <rPr>
            <sz val="9"/>
            <color indexed="81"/>
            <rFont val="Tahoma"/>
            <family val="2"/>
          </rPr>
          <t xml:space="preserve">S-min måste anges för att beräkna livsängd.
</t>
        </r>
      </text>
    </comment>
    <comment ref="G1121" authorId="0" shapeId="0" xr:uid="{B6CC94FF-6E86-43D0-9D09-DE94084D37D7}">
      <text>
        <r>
          <rPr>
            <sz val="10"/>
            <color indexed="81"/>
            <rFont val="Calibri"/>
            <family val="2"/>
            <scheme val="minor"/>
          </rPr>
          <t>Skriv datum i formatet: ÅÅÅÅ-MM-DDD</t>
        </r>
        <r>
          <rPr>
            <sz val="9"/>
            <color indexed="81"/>
            <rFont val="Tahoma"/>
            <family val="2"/>
          </rPr>
          <t xml:space="preserve">
</t>
        </r>
      </text>
    </comment>
    <comment ref="B1126" authorId="0" shapeId="0" xr:uid="{C27BD6D4-512E-4AD7-9DD8-98917FC5F04C}">
      <text>
        <r>
          <rPr>
            <sz val="9"/>
            <color indexed="81"/>
            <rFont val="Tahoma"/>
            <family val="2"/>
          </rPr>
          <t>Tillverkningsår behövs för att beräkna livslängd. Mantel och gavel laddas in från nominell godstjocklek, ovanför.</t>
        </r>
      </text>
    </comment>
    <comment ref="D1126" authorId="0" shapeId="0" xr:uid="{E7E60BAD-2249-4F3C-B700-FECF7F9300E6}">
      <text>
        <r>
          <rPr>
            <sz val="9"/>
            <color indexed="81"/>
            <rFont val="Tahoma"/>
            <family val="2"/>
          </rPr>
          <t>Här skriver man in mätvärden från föregående mätning och vilket år denna mätning utfördes.</t>
        </r>
      </text>
    </comment>
    <comment ref="B1128" authorId="0" shapeId="0" xr:uid="{CFAF206D-A442-449E-B41D-5C42EAE806CE}">
      <text>
        <r>
          <rPr>
            <sz val="9"/>
            <color indexed="81"/>
            <rFont val="Tahoma"/>
            <family val="2"/>
          </rPr>
          <t>Data för mantel samt gavel laddas från kategorin "Nominell Godstjocklek", ovanför.</t>
        </r>
      </text>
    </comment>
    <comment ref="E1159" authorId="0" shapeId="0" xr:uid="{0F585C29-E51E-452D-B75F-CDAFD28BE597}">
      <text>
        <r>
          <rPr>
            <sz val="9"/>
            <color indexed="81"/>
            <rFont val="Tahoma"/>
            <family val="2"/>
          </rPr>
          <t xml:space="preserve">Nominell Godstjocklek för mantel och gavel måste fyllas i för att beräkna livslängd.
</t>
        </r>
      </text>
    </comment>
    <comment ref="H1159" authorId="0" shapeId="0" xr:uid="{51C11E00-F6D8-46CC-A9A6-70E53302EB3B}">
      <text>
        <r>
          <rPr>
            <sz val="9"/>
            <color indexed="81"/>
            <rFont val="Tahoma"/>
            <family val="2"/>
          </rPr>
          <t xml:space="preserve">S-min måste anges för att beräkna livsängd.
</t>
        </r>
      </text>
    </comment>
    <comment ref="G1167" authorId="0" shapeId="0" xr:uid="{B26C7B7F-EBF5-45B5-89A2-8C63DFD4946C}">
      <text>
        <r>
          <rPr>
            <sz val="10"/>
            <color indexed="81"/>
            <rFont val="Calibri"/>
            <family val="2"/>
            <scheme val="minor"/>
          </rPr>
          <t>Skriv datum i formatet: ÅÅÅÅ-MM-DDD</t>
        </r>
        <r>
          <rPr>
            <sz val="9"/>
            <color indexed="81"/>
            <rFont val="Tahoma"/>
            <family val="2"/>
          </rPr>
          <t xml:space="preserve">
</t>
        </r>
      </text>
    </comment>
    <comment ref="B1172" authorId="0" shapeId="0" xr:uid="{CA222D88-2BC8-4B38-9D87-1D274A3A6D0D}">
      <text>
        <r>
          <rPr>
            <sz val="9"/>
            <color indexed="81"/>
            <rFont val="Tahoma"/>
            <family val="2"/>
          </rPr>
          <t>Tillverkningsår behövs för att beräkna livslängd. Mantel och gavel laddas in från nominell godstjocklek, ovanför.</t>
        </r>
      </text>
    </comment>
    <comment ref="D1172" authorId="0" shapeId="0" xr:uid="{B49EEF83-DEB1-422B-89AE-6CE1CB854F98}">
      <text>
        <r>
          <rPr>
            <sz val="9"/>
            <color indexed="81"/>
            <rFont val="Tahoma"/>
            <family val="2"/>
          </rPr>
          <t>Här skriver man in mätvärden från föregående mätning och vilket år denna mätning utfördes.</t>
        </r>
      </text>
    </comment>
    <comment ref="B1174" authorId="0" shapeId="0" xr:uid="{309F4B63-D9F4-4F47-82CF-FCBCA142BA32}">
      <text>
        <r>
          <rPr>
            <sz val="9"/>
            <color indexed="81"/>
            <rFont val="Tahoma"/>
            <family val="2"/>
          </rPr>
          <t>Data för mantel samt gavel laddas från kategorin "Nominell Godstjocklek", ovanför.</t>
        </r>
      </text>
    </comment>
    <comment ref="E1205" authorId="0" shapeId="0" xr:uid="{5D09BA44-F608-4CED-8972-0C1EEE981DBF}">
      <text>
        <r>
          <rPr>
            <sz val="9"/>
            <color indexed="81"/>
            <rFont val="Tahoma"/>
            <family val="2"/>
          </rPr>
          <t xml:space="preserve">Nominell Godstjocklek för mantel och gavel måste fyllas i för att beräkna livslängd.
</t>
        </r>
      </text>
    </comment>
    <comment ref="H1205" authorId="0" shapeId="0" xr:uid="{BCC9046B-8596-49EA-B778-040870F80788}">
      <text>
        <r>
          <rPr>
            <sz val="9"/>
            <color indexed="81"/>
            <rFont val="Tahoma"/>
            <family val="2"/>
          </rPr>
          <t xml:space="preserve">S-min måste anges för att beräkna livsängd.
</t>
        </r>
      </text>
    </comment>
    <comment ref="G1213" authorId="0" shapeId="0" xr:uid="{ABEBCA15-B297-4F83-856A-402316A31B11}">
      <text>
        <r>
          <rPr>
            <sz val="10"/>
            <color indexed="81"/>
            <rFont val="Calibri"/>
            <family val="2"/>
            <scheme val="minor"/>
          </rPr>
          <t>Skriv datum i formatet: ÅÅÅÅ-MM-DDD</t>
        </r>
        <r>
          <rPr>
            <sz val="9"/>
            <color indexed="81"/>
            <rFont val="Tahoma"/>
            <family val="2"/>
          </rPr>
          <t xml:space="preserve">
</t>
        </r>
      </text>
    </comment>
    <comment ref="B1218" authorId="0" shapeId="0" xr:uid="{1EE5326D-1B92-4958-89F5-3DE8A08CC271}">
      <text>
        <r>
          <rPr>
            <sz val="9"/>
            <color indexed="81"/>
            <rFont val="Tahoma"/>
            <family val="2"/>
          </rPr>
          <t>Tillverkningsår behövs för att beräkna livslängd. Mantel och gavel laddas in från nominell godstjocklek, ovanför.</t>
        </r>
      </text>
    </comment>
    <comment ref="D1218" authorId="0" shapeId="0" xr:uid="{14368AF8-4D45-4541-8BB7-8C0CF271581E}">
      <text>
        <r>
          <rPr>
            <sz val="9"/>
            <color indexed="81"/>
            <rFont val="Tahoma"/>
            <family val="2"/>
          </rPr>
          <t>Här skriver man in mätvärden från föregående mätning och vilket år denna mätning utfördes.</t>
        </r>
      </text>
    </comment>
    <comment ref="B1220" authorId="0" shapeId="0" xr:uid="{5E1D6A34-B8DD-4F7D-A35D-9010A0F7DE8F}">
      <text>
        <r>
          <rPr>
            <sz val="9"/>
            <color indexed="81"/>
            <rFont val="Tahoma"/>
            <family val="2"/>
          </rPr>
          <t>Data för mantel samt gavel laddas från kategorin "Nominell Godstjocklek", ovanför.</t>
        </r>
      </text>
    </comment>
    <comment ref="E1251" authorId="0" shapeId="0" xr:uid="{BF7F6A11-7493-42AD-8CB9-E429496E2C96}">
      <text>
        <r>
          <rPr>
            <sz val="9"/>
            <color indexed="81"/>
            <rFont val="Tahoma"/>
            <family val="2"/>
          </rPr>
          <t xml:space="preserve">Nominell Godstjocklek för mantel och gavel måste fyllas i för att beräkna livslängd.
</t>
        </r>
      </text>
    </comment>
    <comment ref="H1251" authorId="0" shapeId="0" xr:uid="{92002B9F-31EB-4733-8AA6-A4828D55A93B}">
      <text>
        <r>
          <rPr>
            <sz val="9"/>
            <color indexed="81"/>
            <rFont val="Tahoma"/>
            <family val="2"/>
          </rPr>
          <t xml:space="preserve">S-min måste anges för att beräkna livsängd.
</t>
        </r>
      </text>
    </comment>
    <comment ref="G1259" authorId="0" shapeId="0" xr:uid="{BED57619-E404-4F73-99B1-558C92365F6E}">
      <text>
        <r>
          <rPr>
            <sz val="10"/>
            <color indexed="81"/>
            <rFont val="Calibri"/>
            <family val="2"/>
            <scheme val="minor"/>
          </rPr>
          <t>Skriv datum i formatet: ÅÅÅÅ-MM-DDD</t>
        </r>
        <r>
          <rPr>
            <sz val="9"/>
            <color indexed="81"/>
            <rFont val="Tahoma"/>
            <family val="2"/>
          </rPr>
          <t xml:space="preserve">
</t>
        </r>
      </text>
    </comment>
    <comment ref="B1264" authorId="0" shapeId="0" xr:uid="{94C8F40A-B3E7-40B6-80F7-8A101551BED9}">
      <text>
        <r>
          <rPr>
            <sz val="9"/>
            <color indexed="81"/>
            <rFont val="Tahoma"/>
            <family val="2"/>
          </rPr>
          <t>Tillverkningsår behövs för att beräkna livslängd. Mantel och gavel laddas in från nominell godstjocklek, ovanför.</t>
        </r>
      </text>
    </comment>
    <comment ref="D1264" authorId="0" shapeId="0" xr:uid="{80B44BBF-2725-43A7-B5DB-C8105FD0905A}">
      <text>
        <r>
          <rPr>
            <sz val="9"/>
            <color indexed="81"/>
            <rFont val="Tahoma"/>
            <family val="2"/>
          </rPr>
          <t>Här skriver man in mätvärden från föregående mätning och vilket år denna mätning utfördes.</t>
        </r>
      </text>
    </comment>
    <comment ref="B1266" authorId="0" shapeId="0" xr:uid="{DFF1FAA4-B56E-4253-A4B2-3F53F9AC24BF}">
      <text>
        <r>
          <rPr>
            <sz val="9"/>
            <color indexed="81"/>
            <rFont val="Tahoma"/>
            <family val="2"/>
          </rPr>
          <t>Data för mantel samt gavel laddas från kategorin "Nominell Godstjocklek", ovanför.</t>
        </r>
      </text>
    </comment>
    <comment ref="E1297" authorId="0" shapeId="0" xr:uid="{11CDA340-BA48-42F3-94CA-A5212CD9FF9A}">
      <text>
        <r>
          <rPr>
            <sz val="9"/>
            <color indexed="81"/>
            <rFont val="Tahoma"/>
            <family val="2"/>
          </rPr>
          <t xml:space="preserve">Nominell Godstjocklek för mantel och gavel måste fyllas i för att beräkna livslängd.
</t>
        </r>
      </text>
    </comment>
    <comment ref="H1297" authorId="0" shapeId="0" xr:uid="{A8A8C3A5-95BA-463E-AABD-9463DD1E7670}">
      <text>
        <r>
          <rPr>
            <sz val="9"/>
            <color indexed="81"/>
            <rFont val="Tahoma"/>
            <family val="2"/>
          </rPr>
          <t xml:space="preserve">S-min måste anges för att beräkna livsängd.
</t>
        </r>
      </text>
    </comment>
    <comment ref="G1305" authorId="0" shapeId="0" xr:uid="{9831EB2B-5F20-42F8-9081-83D2B887BF14}">
      <text>
        <r>
          <rPr>
            <sz val="10"/>
            <color indexed="81"/>
            <rFont val="Calibri"/>
            <family val="2"/>
            <scheme val="minor"/>
          </rPr>
          <t>Skriv datum i formatet: ÅÅÅÅ-MM-DDD</t>
        </r>
        <r>
          <rPr>
            <sz val="9"/>
            <color indexed="81"/>
            <rFont val="Tahoma"/>
            <family val="2"/>
          </rPr>
          <t xml:space="preserve">
</t>
        </r>
      </text>
    </comment>
    <comment ref="B1310" authorId="0" shapeId="0" xr:uid="{7842400E-FB68-4AFE-82D3-B92303EEBC90}">
      <text>
        <r>
          <rPr>
            <sz val="9"/>
            <color indexed="81"/>
            <rFont val="Tahoma"/>
            <family val="2"/>
          </rPr>
          <t>Tillverkningsår behövs för att beräkna livslängd. Mantel och gavel laddas in från nominell godstjocklek, ovanför.</t>
        </r>
      </text>
    </comment>
    <comment ref="D1310" authorId="0" shapeId="0" xr:uid="{5D340DE6-DBD2-4CCE-A0FD-3F279ED41B7D}">
      <text>
        <r>
          <rPr>
            <sz val="9"/>
            <color indexed="81"/>
            <rFont val="Tahoma"/>
            <family val="2"/>
          </rPr>
          <t>Här skriver man in mätvärden från föregående mätning och vilket år denna mätning utfördes.</t>
        </r>
      </text>
    </comment>
    <comment ref="B1312" authorId="0" shapeId="0" xr:uid="{3FCB3FBD-450E-4B04-BDB2-5F4A1DD780DB}">
      <text>
        <r>
          <rPr>
            <sz val="9"/>
            <color indexed="81"/>
            <rFont val="Tahoma"/>
            <family val="2"/>
          </rPr>
          <t>Data för mantel samt gavel laddas från kategorin "Nominell Godstjocklek", ovanför.</t>
        </r>
      </text>
    </comment>
    <comment ref="E1343" authorId="0" shapeId="0" xr:uid="{DDDECA9B-B90D-4365-8D97-F1D2C131A413}">
      <text>
        <r>
          <rPr>
            <sz val="9"/>
            <color indexed="81"/>
            <rFont val="Tahoma"/>
            <family val="2"/>
          </rPr>
          <t xml:space="preserve">Nominell Godstjocklek för mantel och gavel måste fyllas i för att beräkna livslängd.
</t>
        </r>
      </text>
    </comment>
    <comment ref="H1343" authorId="0" shapeId="0" xr:uid="{1DFFCB43-CF7A-49C9-A33F-C67528467F22}">
      <text>
        <r>
          <rPr>
            <sz val="9"/>
            <color indexed="81"/>
            <rFont val="Tahoma"/>
            <family val="2"/>
          </rPr>
          <t xml:space="preserve">S-min måste anges för att beräkna livsängd.
</t>
        </r>
      </text>
    </comment>
    <comment ref="G1351" authorId="0" shapeId="0" xr:uid="{B8E7B748-6C31-47DB-A312-80C21C490E2C}">
      <text>
        <r>
          <rPr>
            <sz val="10"/>
            <color indexed="81"/>
            <rFont val="Calibri"/>
            <family val="2"/>
            <scheme val="minor"/>
          </rPr>
          <t>Skriv datum i formatet: ÅÅÅÅ-MM-DDD</t>
        </r>
        <r>
          <rPr>
            <sz val="9"/>
            <color indexed="81"/>
            <rFont val="Tahoma"/>
            <family val="2"/>
          </rPr>
          <t xml:space="preserve">
</t>
        </r>
      </text>
    </comment>
    <comment ref="B1356" authorId="0" shapeId="0" xr:uid="{FCCE8BA1-04FD-4108-9785-228D3A20534C}">
      <text>
        <r>
          <rPr>
            <sz val="9"/>
            <color indexed="81"/>
            <rFont val="Tahoma"/>
            <family val="2"/>
          </rPr>
          <t>Tillverkningsår behövs för att beräkna livslängd. Mantel och gavel laddas in från nominell godstjocklek, ovanför.</t>
        </r>
      </text>
    </comment>
    <comment ref="D1356" authorId="0" shapeId="0" xr:uid="{52EF9172-0360-49A8-BB80-929E69F6D4E0}">
      <text>
        <r>
          <rPr>
            <sz val="9"/>
            <color indexed="81"/>
            <rFont val="Tahoma"/>
            <family val="2"/>
          </rPr>
          <t>Här skriver man in mätvärden från föregående mätning och vilket år denna mätning utfördes.</t>
        </r>
      </text>
    </comment>
    <comment ref="B1358" authorId="0" shapeId="0" xr:uid="{90E81C91-8CE7-4E72-8550-273F9668FB32}">
      <text>
        <r>
          <rPr>
            <sz val="9"/>
            <color indexed="81"/>
            <rFont val="Tahoma"/>
            <family val="2"/>
          </rPr>
          <t>Data för mantel samt gavel laddas från kategorin "Nominell Godstjocklek", ovanför.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Holmqvist Christian</author>
  </authors>
  <commentList>
    <comment ref="B6" authorId="0" shapeId="0" xr:uid="{00000000-0006-0000-1300-000001000000}">
      <text>
        <r>
          <rPr>
            <b/>
            <sz val="9"/>
            <color indexed="81"/>
            <rFont val="Tahoma"/>
            <family val="2"/>
          </rPr>
          <t>Informera ny personal om anläggningen</t>
        </r>
        <r>
          <rPr>
            <sz val="9"/>
            <color indexed="81"/>
            <rFont val="Tahoma"/>
            <family val="2"/>
          </rPr>
          <t xml:space="preserve">
</t>
        </r>
      </text>
    </comment>
    <comment ref="B7" authorId="0" shapeId="0" xr:uid="{00000000-0006-0000-1300-000002000000}">
      <text>
        <r>
          <rPr>
            <b/>
            <sz val="9"/>
            <color indexed="81"/>
            <rFont val="Tahoma"/>
            <family val="2"/>
          </rPr>
          <t>Uppdatera ny utrustning</t>
        </r>
        <r>
          <rPr>
            <sz val="9"/>
            <color indexed="81"/>
            <rFont val="Tahoma"/>
            <family val="2"/>
          </rPr>
          <t xml:space="preserve">
</t>
        </r>
      </text>
    </comment>
    <comment ref="B8" authorId="0" shapeId="0" xr:uid="{00000000-0006-0000-1300-000003000000}">
      <text>
        <r>
          <rPr>
            <b/>
            <sz val="9"/>
            <color indexed="81"/>
            <rFont val="Tahoma"/>
            <family val="2"/>
          </rPr>
          <t>Uppdatera dokumentationen</t>
        </r>
        <r>
          <rPr>
            <sz val="9"/>
            <color indexed="81"/>
            <rFont val="Tahoma"/>
            <family val="2"/>
          </rPr>
          <t xml:space="preserve">
</t>
        </r>
      </text>
    </comment>
    <comment ref="B9" authorId="0" shapeId="0" xr:uid="{00000000-0006-0000-1300-000004000000}">
      <text>
        <r>
          <rPr>
            <b/>
            <sz val="9"/>
            <color indexed="81"/>
            <rFont val="Tahoma"/>
            <family val="2"/>
          </rPr>
          <t>Riskbedömning: Placering &amp; temperatur</t>
        </r>
        <r>
          <rPr>
            <sz val="9"/>
            <color indexed="81"/>
            <rFont val="Tahoma"/>
            <family val="2"/>
          </rPr>
          <t xml:space="preserve">
</t>
        </r>
      </text>
    </comment>
    <comment ref="B10" authorId="0" shapeId="0" xr:uid="{00000000-0006-0000-1300-000005000000}">
      <text>
        <r>
          <rPr>
            <b/>
            <sz val="9"/>
            <color indexed="81"/>
            <rFont val="Tahoma"/>
            <family val="2"/>
          </rPr>
          <t>Riskbedömning: tidigare erfarenheter</t>
        </r>
        <r>
          <rPr>
            <sz val="9"/>
            <color indexed="81"/>
            <rFont val="Tahoma"/>
            <family val="2"/>
          </rPr>
          <t xml:space="preserve">
</t>
        </r>
      </text>
    </comment>
    <comment ref="B11" authorId="0" shapeId="0" xr:uid="{00000000-0006-0000-1300-000006000000}">
      <text>
        <r>
          <rPr>
            <b/>
            <sz val="9"/>
            <color indexed="81"/>
            <rFont val="Tahoma"/>
            <family val="2"/>
          </rPr>
          <t>Riskbedömning: Sannolikhet &amp; konsekvens</t>
        </r>
        <r>
          <rPr>
            <sz val="9"/>
            <color indexed="81"/>
            <rFont val="Tahoma"/>
            <family val="2"/>
          </rPr>
          <t xml:space="preserve">
</t>
        </r>
      </text>
    </comment>
    <comment ref="B12" authorId="0" shapeId="0" xr:uid="{00000000-0006-0000-1300-000007000000}">
      <text>
        <r>
          <rPr>
            <b/>
            <sz val="9"/>
            <color indexed="81"/>
            <rFont val="Tahoma"/>
            <family val="2"/>
          </rPr>
          <t>Riskbedömning: Journal för återstående livslängd</t>
        </r>
        <r>
          <rPr>
            <sz val="9"/>
            <color indexed="81"/>
            <rFont val="Tahoma"/>
            <family val="2"/>
          </rPr>
          <t xml:space="preserve">
</t>
        </r>
      </text>
    </comment>
    <comment ref="B13" authorId="0" shapeId="0" xr:uid="{00000000-0006-0000-1300-000008000000}">
      <text>
        <r>
          <rPr>
            <b/>
            <sz val="9"/>
            <color indexed="81"/>
            <rFont val="Tahoma"/>
            <family val="2"/>
          </rPr>
          <t>Uppdatering: Fortlöpande tillsynsprogram</t>
        </r>
        <r>
          <rPr>
            <sz val="9"/>
            <color indexed="81"/>
            <rFont val="Tahoma"/>
            <family val="2"/>
          </rPr>
          <t xml:space="preserve">
</t>
        </r>
      </text>
    </comment>
    <comment ref="B17" authorId="0" shapeId="0" xr:uid="{00000000-0006-0000-1300-000009000000}">
      <text>
        <r>
          <rPr>
            <b/>
            <sz val="9"/>
            <color indexed="81"/>
            <rFont val="Tahoma"/>
            <family val="2"/>
          </rPr>
          <t>Informera ny personal</t>
        </r>
        <r>
          <rPr>
            <sz val="9"/>
            <color indexed="81"/>
            <rFont val="Tahoma"/>
            <family val="2"/>
          </rPr>
          <t xml:space="preserve">
</t>
        </r>
      </text>
    </comment>
    <comment ref="B18" authorId="0" shapeId="0" xr:uid="{00000000-0006-0000-1300-00000A000000}">
      <text>
        <r>
          <rPr>
            <b/>
            <sz val="9"/>
            <color indexed="81"/>
            <rFont val="Tahoma"/>
            <family val="2"/>
          </rPr>
          <t>Uppdatera ny utrustning</t>
        </r>
        <r>
          <rPr>
            <sz val="9"/>
            <color indexed="81"/>
            <rFont val="Tahoma"/>
            <family val="2"/>
          </rPr>
          <t xml:space="preserve">
</t>
        </r>
      </text>
    </comment>
    <comment ref="B19" authorId="0" shapeId="0" xr:uid="{00000000-0006-0000-1300-00000B000000}">
      <text>
        <r>
          <rPr>
            <b/>
            <sz val="9"/>
            <color indexed="81"/>
            <rFont val="Tahoma"/>
            <family val="2"/>
          </rPr>
          <t>Uppdatera dokumentationen</t>
        </r>
        <r>
          <rPr>
            <sz val="9"/>
            <color indexed="81"/>
            <rFont val="Tahoma"/>
            <family val="2"/>
          </rPr>
          <t xml:space="preserve">
</t>
        </r>
      </text>
    </comment>
    <comment ref="B20" authorId="0" shapeId="0" xr:uid="{00000000-0006-0000-1300-00000C000000}">
      <text>
        <r>
          <rPr>
            <b/>
            <sz val="9"/>
            <color indexed="81"/>
            <rFont val="Tahoma"/>
            <family val="2"/>
          </rPr>
          <t xml:space="preserve">Riskbedömning: Placering &amp; temperatur
</t>
        </r>
        <r>
          <rPr>
            <sz val="9"/>
            <color indexed="81"/>
            <rFont val="Tahoma"/>
            <family val="2"/>
          </rPr>
          <t xml:space="preserve">
</t>
        </r>
      </text>
    </comment>
    <comment ref="B21" authorId="0" shapeId="0" xr:uid="{00000000-0006-0000-1300-00000D000000}">
      <text>
        <r>
          <rPr>
            <b/>
            <sz val="9"/>
            <color indexed="81"/>
            <rFont val="Tahoma"/>
            <family val="2"/>
          </rPr>
          <t>Riskbedömning: tidigare erfarenheter</t>
        </r>
        <r>
          <rPr>
            <sz val="9"/>
            <color indexed="81"/>
            <rFont val="Tahoma"/>
            <family val="2"/>
          </rPr>
          <t xml:space="preserve">
</t>
        </r>
      </text>
    </comment>
    <comment ref="B22" authorId="0" shapeId="0" xr:uid="{00000000-0006-0000-1300-00000E000000}">
      <text>
        <r>
          <rPr>
            <b/>
            <sz val="9"/>
            <color indexed="81"/>
            <rFont val="Tahoma"/>
            <family val="2"/>
          </rPr>
          <t>Riskbedömning: Sannolikhet &amp; konsekvens</t>
        </r>
        <r>
          <rPr>
            <sz val="9"/>
            <color indexed="81"/>
            <rFont val="Tahoma"/>
            <family val="2"/>
          </rPr>
          <t xml:space="preserve">
</t>
        </r>
      </text>
    </comment>
    <comment ref="B23" authorId="0" shapeId="0" xr:uid="{00000000-0006-0000-1300-00000F000000}">
      <text>
        <r>
          <rPr>
            <b/>
            <sz val="9"/>
            <color indexed="81"/>
            <rFont val="Tahoma"/>
            <family val="2"/>
          </rPr>
          <t>Riskbedömning: Journal för återstående livslängd</t>
        </r>
        <r>
          <rPr>
            <sz val="9"/>
            <color indexed="81"/>
            <rFont val="Tahoma"/>
            <family val="2"/>
          </rPr>
          <t xml:space="preserve">
</t>
        </r>
      </text>
    </comment>
    <comment ref="B24" authorId="0" shapeId="0" xr:uid="{00000000-0006-0000-1300-000010000000}">
      <text>
        <r>
          <rPr>
            <b/>
            <sz val="9"/>
            <color indexed="81"/>
            <rFont val="Tahoma"/>
            <family val="2"/>
          </rPr>
          <t>Uppdatering: Fortlöpande tillsynsprogram</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Holmqvist Christian</author>
  </authors>
  <commentList>
    <comment ref="Z2" authorId="0" shapeId="0" xr:uid="{286B9A61-5294-454C-9BD0-DCF7729167BC}">
      <text>
        <r>
          <rPr>
            <sz val="9"/>
            <color indexed="81"/>
            <rFont val="Tahoma"/>
            <family val="2"/>
          </rPr>
          <t xml:space="preserve">Skriv kortfattad kommentar hur möjlighet till rep/underhåll är och om åtgärd krävs till förbättring. Vid omfattande åtgärdskrav, hänvisa till bilaga.
</t>
        </r>
      </text>
    </comment>
    <comment ref="AA2" authorId="0" shapeId="0" xr:uid="{5DD76238-0A48-4C61-BC7A-635E8AA29058}">
      <text>
        <r>
          <rPr>
            <sz val="9"/>
            <color indexed="81"/>
            <rFont val="Tahoma"/>
            <family val="2"/>
          </rPr>
          <t xml:space="preserve">Skriv kortfattad kommentar om objektet kan skadas av närliggande aktiviteter. Vid omfattande åtgärdskrav, hänvisa till bilaga.
</t>
        </r>
      </text>
    </comment>
    <comment ref="AB2" authorId="0" shapeId="0" xr:uid="{CD42B120-D09C-4A67-907E-EC3699EDB23F}">
      <text>
        <r>
          <rPr>
            <sz val="9"/>
            <color indexed="81"/>
            <rFont val="Tahoma"/>
            <family val="2"/>
          </rPr>
          <t xml:space="preserve">Skriv kortfattad kommentar om personer kan skadas av eventuell tryckvåg. Vid omfattande åtgärdskrav, hänvisa till bilaga.
</t>
        </r>
      </text>
    </comment>
    <comment ref="AC2" authorId="0" shapeId="0" xr:uid="{22D54E5B-56E2-4713-AF73-BD0C2C78D5BE}">
      <text>
        <r>
          <rPr>
            <sz val="9"/>
            <color indexed="81"/>
            <rFont val="Tahoma"/>
            <family val="2"/>
          </rPr>
          <t xml:space="preserve">Skriv kortfattad kommentar om objektet kan enkelt stängas av. Vid omfattande åtgärdskrav, hänvisa till bilaga.
</t>
        </r>
      </text>
    </comment>
    <comment ref="AD2" authorId="0" shapeId="0" xr:uid="{ADD7A1C8-5C44-4284-8906-2A69AB006AE5}">
      <text>
        <r>
          <rPr>
            <sz val="9"/>
            <color indexed="81"/>
            <rFont val="Tahoma"/>
            <family val="2"/>
          </rPr>
          <t>Skriv kortfattad kommentar om personer kan ta sig från arbetsplats vid eventuell olyckat. Vid omfattande åtgärdskrav, hänvisa till bilaga.</t>
        </r>
      </text>
    </comment>
    <comment ref="AE2" authorId="0" shapeId="0" xr:uid="{96C4C362-7839-45B5-9461-F73F64FF0491}">
      <text>
        <r>
          <rPr>
            <sz val="9"/>
            <color indexed="81"/>
            <rFont val="Tahoma"/>
            <family val="2"/>
          </rPr>
          <t xml:space="preserve">Skriv kortfattad om konstruktions bärande delar kan ta skada vid eventuell olyckat. Vid omfattande åtgärdskrav, hänvisa till bilaga.
</t>
        </r>
      </text>
    </comment>
    <comment ref="AF2" authorId="0" shapeId="0" xr:uid="{98F7CF9D-09A2-4A32-A9CF-78E7E7EF5459}">
      <text>
        <r>
          <rPr>
            <sz val="9"/>
            <color indexed="81"/>
            <rFont val="Tahoma"/>
            <family val="2"/>
          </rPr>
          <t>Skriv kortfattad kommentar om objektet är lämpligt placerad angående omgivningens temperatur. (designtemp/omgivningstemp) Om åtgärdskrav, hänvisa till bilaga.</t>
        </r>
      </text>
    </comment>
    <comment ref="AH2" authorId="0" shapeId="0" xr:uid="{09A4C971-1CAE-40FB-A618-18B43E394D2A}">
      <text>
        <r>
          <rPr>
            <sz val="9"/>
            <color indexed="81"/>
            <rFont val="Tahoma"/>
            <family val="2"/>
          </rPr>
          <t xml:space="preserve">Skriv kortfattad kommentar om tidigare erfarenheter gällande driftförhållandena. Vid omfattande åtgärdskrav, hänvisa till bilaga.
</t>
        </r>
      </text>
    </comment>
    <comment ref="AI2" authorId="0" shapeId="0" xr:uid="{0BF0B99A-8254-4C0F-BE09-36F540613DC2}">
      <text>
        <r>
          <rPr>
            <sz val="9"/>
            <color indexed="81"/>
            <rFont val="Tahoma"/>
            <family val="2"/>
          </rPr>
          <t xml:space="preserve">Skriv kortfattad kommentar om det finns uppgifter om annordningens återstående livslängd: från tillverkare eller utredning?
</t>
        </r>
      </text>
    </comment>
    <comment ref="AJ2" authorId="0" shapeId="0" xr:uid="{6965F2F0-B109-4662-8B00-FBBD942D3896}">
      <text>
        <r>
          <rPr>
            <sz val="9"/>
            <color indexed="81"/>
            <rFont val="Tahoma"/>
            <family val="2"/>
          </rPr>
          <t xml:space="preserve">Skriv kortfattad kommentar om tidigare erfarenheter gällande reperationer eller ändringar. Vid omfattande åtgärdskrav, hänvisa till bilaga. 
</t>
        </r>
      </text>
    </comment>
    <comment ref="AK2" authorId="0" shapeId="0" xr:uid="{931A333D-3C26-4D4A-A163-FB903C6EF694}">
      <text>
        <r>
          <rPr>
            <sz val="9"/>
            <color indexed="81"/>
            <rFont val="Tahoma"/>
            <family val="2"/>
          </rPr>
          <t>Skriv kortfattad kommentar om  erfarenheter finns gällande inträffade olyckor/ tillbud. Vid omfattande åtgärdskrav, hänvisa till bilaga.</t>
        </r>
      </text>
    </comment>
    <comment ref="AL2" authorId="0" shapeId="0" xr:uid="{83CED7B6-4076-425E-959B-AD028FE71A04}">
      <text>
        <r>
          <rPr>
            <sz val="9"/>
            <color indexed="81"/>
            <rFont val="Tahoma"/>
            <family val="2"/>
          </rPr>
          <t xml:space="preserve">Skriv kortfattad kommentar om det finns avvikelserapporter och att de har beaktats. Vid omfattande åtgärdskrav, hänvisa till extern bilaga.
</t>
        </r>
      </text>
    </comment>
    <comment ref="AM2" authorId="0" shapeId="0" xr:uid="{77F5377F-6E2F-4ADA-B55B-A272013F4A6E}">
      <text>
        <r>
          <rPr>
            <sz val="9"/>
            <color indexed="81"/>
            <rFont val="Tahoma"/>
            <family val="2"/>
          </rPr>
          <t>Om inte  riskbedömning samt FLT-program finns, krävs ständing övervakning av trycksatt anordning</t>
        </r>
        <r>
          <rPr>
            <b/>
            <sz val="9"/>
            <color indexed="81"/>
            <rFont val="Tahoma"/>
            <family val="2"/>
          </rPr>
          <t xml:space="preserve"> </t>
        </r>
        <r>
          <rPr>
            <sz val="9"/>
            <color indexed="81"/>
            <rFont val="Tahoma"/>
            <family val="2"/>
          </rPr>
          <t xml:space="preserve">
</t>
        </r>
      </text>
    </comment>
    <comment ref="AO2" authorId="0" shapeId="0" xr:uid="{F24C155B-7A7F-4DD4-9343-213BFCEB7B71}">
      <text>
        <r>
          <rPr>
            <sz val="9"/>
            <color indexed="81"/>
            <rFont val="Tahoma"/>
            <family val="2"/>
          </rPr>
          <t xml:space="preserve">Skriv Ja eller Nej. 
Vid Ja krävs en livslängdsjournal gällande tillåtna antal cykler för anordningen. </t>
        </r>
        <r>
          <rPr>
            <b/>
            <sz val="9"/>
            <color indexed="81"/>
            <rFont val="Tahoma"/>
            <family val="2"/>
          </rPr>
          <t xml:space="preserve">
</t>
        </r>
      </text>
    </comment>
    <comment ref="AP2" authorId="0" shapeId="0" xr:uid="{70A1EF4F-3FE7-437F-9B55-16206EE85CFF}">
      <text>
        <r>
          <rPr>
            <sz val="9"/>
            <color indexed="81"/>
            <rFont val="Tahoma"/>
            <family val="2"/>
          </rPr>
          <t>Skriv Ja eller Nej. 
Vid Ja krävs en livslängdsjournal gällande tillåtna antal drifttimmar för anordningen.</t>
        </r>
        <r>
          <rPr>
            <b/>
            <sz val="9"/>
            <color indexed="81"/>
            <rFont val="Tahoma"/>
            <family val="2"/>
          </rPr>
          <t xml:space="preserve"> </t>
        </r>
        <r>
          <rPr>
            <sz val="9"/>
            <color indexed="81"/>
            <rFont val="Tahoma"/>
            <family val="2"/>
          </rPr>
          <t xml:space="preserve">
</t>
        </r>
      </text>
    </comment>
    <comment ref="AQ2" authorId="0" shapeId="0" xr:uid="{50936B31-A065-4053-8B26-94A17EF4A4D6}">
      <text>
        <r>
          <rPr>
            <sz val="9"/>
            <color indexed="81"/>
            <rFont val="Tahoma"/>
            <family val="2"/>
          </rPr>
          <t>Skriv Ja eller Nej. 
Vid Ja krävs en livslängdsjournal gällande s-min samt korrosionshastighet för anordningen.</t>
        </r>
        <r>
          <rPr>
            <b/>
            <sz val="9"/>
            <color indexed="81"/>
            <rFont val="Tahoma"/>
            <family val="2"/>
          </rPr>
          <t xml:space="preserve"> </t>
        </r>
        <r>
          <rPr>
            <sz val="9"/>
            <color indexed="81"/>
            <rFont val="Tahoma"/>
            <family val="2"/>
          </rPr>
          <t xml:space="preserve">
</t>
        </r>
      </text>
    </comment>
    <comment ref="AR2" authorId="0" shapeId="0" xr:uid="{A419D4C0-B442-4D25-8BE3-800A994BCC7E}">
      <text>
        <r>
          <rPr>
            <sz val="9"/>
            <color indexed="81"/>
            <rFont val="Tahoma"/>
            <family val="2"/>
          </rPr>
          <t>Skriv Ja eller Nej om annan påverkan finns. 
Vid Ja krävs en livslängdsjournal gällande den skademekanism som finns för anordningen. till exempel:
Angiven livslängd av tillv. Vibrationer, Sprödbrott, errosion, mekanisk åverkan, Kemisk påverkan.</t>
        </r>
      </text>
    </comment>
    <comment ref="AS2" authorId="0" shapeId="0" xr:uid="{60DE9F11-2548-4D2E-82A4-632B6812B516}">
      <text>
        <r>
          <rPr>
            <sz val="9"/>
            <color indexed="81"/>
            <rFont val="Tahoma"/>
            <family val="2"/>
          </rPr>
          <t xml:space="preserve">För alla trycksatta anordningar i klass A &amp; B ska det finnas en livslängdsjournal.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Holmqvist Christian</author>
    <author>Jonas Magnusson</author>
  </authors>
  <commentList>
    <comment ref="P4" authorId="0" shapeId="0" xr:uid="{FA0F12ED-4ECE-43D6-BB63-DA793F94EB72}">
      <text>
        <r>
          <rPr>
            <b/>
            <sz val="9"/>
            <color indexed="81"/>
            <rFont val="Tahoma"/>
            <family val="2"/>
          </rPr>
          <t>Filter ställs in på A, B &amp; Ö</t>
        </r>
        <r>
          <rPr>
            <sz val="9"/>
            <color indexed="81"/>
            <rFont val="Tahoma"/>
            <family val="2"/>
          </rPr>
          <t xml:space="preserve">
</t>
        </r>
      </text>
    </comment>
    <comment ref="Q4" authorId="0" shapeId="0" xr:uid="{B5B199BA-A1CD-40C2-A1CA-0ED4A3B7B6CC}">
      <text>
        <r>
          <rPr>
            <sz val="9"/>
            <color indexed="81"/>
            <rFont val="Tahoma"/>
            <family val="2"/>
          </rPr>
          <t xml:space="preserve">Utför riskbedömning enligt nedan. Skriv kortfattad kommentar eller hänvisa till extern bilaga.
</t>
        </r>
      </text>
    </comment>
    <comment ref="Y4" authorId="0" shapeId="0" xr:uid="{9A543991-D644-494B-A520-0C336AD8C804}">
      <text>
        <r>
          <rPr>
            <b/>
            <sz val="9"/>
            <color indexed="81"/>
            <rFont val="Tahoma"/>
            <family val="2"/>
          </rPr>
          <t>Filter ställs in på A, B &amp; Ö</t>
        </r>
        <r>
          <rPr>
            <sz val="9"/>
            <color indexed="81"/>
            <rFont val="Tahoma"/>
            <family val="2"/>
          </rPr>
          <t xml:space="preserve">
</t>
        </r>
      </text>
    </comment>
    <comment ref="Z4" authorId="0" shapeId="0" xr:uid="{256414CF-18D1-4656-8C9B-4B39D0ED107F}">
      <text>
        <r>
          <rPr>
            <sz val="9"/>
            <color indexed="81"/>
            <rFont val="Tahoma"/>
            <family val="2"/>
          </rPr>
          <t xml:space="preserve">Utför riskbedömning enligt nedan. Skriv kortfattad kommentar eller hänvisa till extern bilaga.
</t>
        </r>
      </text>
    </comment>
    <comment ref="AH4" authorId="0" shapeId="0" xr:uid="{FE4075C1-378B-4E84-B45F-10D966060C1D}">
      <text>
        <r>
          <rPr>
            <b/>
            <sz val="9"/>
            <color indexed="81"/>
            <rFont val="Tahoma"/>
            <family val="2"/>
          </rPr>
          <t>Filter ställs in på A, B &amp; Ö</t>
        </r>
        <r>
          <rPr>
            <sz val="9"/>
            <color indexed="81"/>
            <rFont val="Tahoma"/>
            <family val="2"/>
          </rPr>
          <t xml:space="preserve">
</t>
        </r>
      </text>
    </comment>
    <comment ref="AI4" authorId="0" shapeId="0" xr:uid="{533F003C-0155-4EA3-998C-39D23EB02812}">
      <text>
        <r>
          <rPr>
            <sz val="9"/>
            <color indexed="81"/>
            <rFont val="Tahoma"/>
            <family val="2"/>
          </rPr>
          <t xml:space="preserve">Utför riskbedömning enligt nedan. Skriv kortfattad kommentar eller hänvisa till extern bilaga.
</t>
        </r>
      </text>
    </comment>
    <comment ref="Q5" authorId="0" shapeId="0" xr:uid="{4CE64866-DED0-4ACC-8EDE-C6D76B46009A}">
      <text>
        <r>
          <rPr>
            <sz val="9"/>
            <color indexed="81"/>
            <rFont val="Tahoma"/>
            <family val="2"/>
          </rPr>
          <t xml:space="preserve">Skriv kortfattad kommentar hur möjlighet till rep/underhåll är och om åtgärd krävs till förbättring. Vid omfattande åtgärdskrav, hänvisa till bilaga.
</t>
        </r>
      </text>
    </comment>
    <comment ref="R5" authorId="0" shapeId="0" xr:uid="{0B6C6D5B-81A3-4EE3-A1E9-54EEC6422CAF}">
      <text>
        <r>
          <rPr>
            <sz val="9"/>
            <color indexed="81"/>
            <rFont val="Tahoma"/>
            <family val="2"/>
          </rPr>
          <t xml:space="preserve">Skriv kortfattad kommentar om objektet kan skadas av närliggande aktiviteter. Vid omfattande åtgärdskrav, hänvisa till bilaga.
</t>
        </r>
      </text>
    </comment>
    <comment ref="S5" authorId="0" shapeId="0" xr:uid="{A405A1F3-9F90-4CBD-9FE6-E1A8B6FF8FC3}">
      <text>
        <r>
          <rPr>
            <sz val="9"/>
            <color indexed="81"/>
            <rFont val="Tahoma"/>
            <family val="2"/>
          </rPr>
          <t xml:space="preserve">Skriv kortfattad kommentar om personer kan skadas av eventuell tryckvåg. Vid omfattande åtgärdskrav, hänvisa till bilaga.
</t>
        </r>
      </text>
    </comment>
    <comment ref="T5" authorId="0" shapeId="0" xr:uid="{B5BC91DF-05A8-4C08-B941-CD4EEB7C5F00}">
      <text>
        <r>
          <rPr>
            <sz val="9"/>
            <color indexed="81"/>
            <rFont val="Tahoma"/>
            <family val="2"/>
          </rPr>
          <t xml:space="preserve">Skriv kortfattad kommentar om objektet kan enkelt stängas av. Vid omfattande åtgärdskrav, hänvisa till bilaga.
</t>
        </r>
      </text>
    </comment>
    <comment ref="U5" authorId="0" shapeId="0" xr:uid="{224820D3-AE6C-4CD1-852D-82849A64F828}">
      <text>
        <r>
          <rPr>
            <sz val="9"/>
            <color indexed="81"/>
            <rFont val="Tahoma"/>
            <family val="2"/>
          </rPr>
          <t>Skriv kortfattad kommentar om personer kan ta sig från arbetsplats vid eventuell olyckat. Vid omfattande åtgärdskrav, hänvisa till bilaga.</t>
        </r>
      </text>
    </comment>
    <comment ref="V5" authorId="0" shapeId="0" xr:uid="{F8A9EE01-662D-4841-8C3A-C37A51BB16AB}">
      <text>
        <r>
          <rPr>
            <sz val="9"/>
            <color indexed="81"/>
            <rFont val="Tahoma"/>
            <family val="2"/>
          </rPr>
          <t xml:space="preserve">Skriv kortfattad om konstruktions bärande delar kan ta skada vid eventuell olyckat. Vid omfattande åtgärdskrav, hänvisa till bilaga.
</t>
        </r>
      </text>
    </comment>
    <comment ref="W5" authorId="0" shapeId="0" xr:uid="{AA7A8474-3655-407E-A357-AF541CB71502}">
      <text>
        <r>
          <rPr>
            <sz val="9"/>
            <color indexed="81"/>
            <rFont val="Tahoma"/>
            <family val="2"/>
          </rPr>
          <t>Skriv kortfattad kommentar om objektet är lämpligt placerad angående omgivningens temperatur. (designtemp/omgivningstemp) Om åtgärdskrav, hänvisa till bilaga.</t>
        </r>
      </text>
    </comment>
    <comment ref="Z5" authorId="0" shapeId="0" xr:uid="{211F1FED-5BB3-45DC-ACAF-12FFBBD52C1D}">
      <text>
        <r>
          <rPr>
            <sz val="9"/>
            <color indexed="81"/>
            <rFont val="Tahoma"/>
            <family val="2"/>
          </rPr>
          <t xml:space="preserve">Skriv kortfattad kommentar om tidigare erfarenheter gällande driftförhållandena. Vid omfattande åtgärdskrav, hänvisa till bilaga.
</t>
        </r>
      </text>
    </comment>
    <comment ref="AA5" authorId="0" shapeId="0" xr:uid="{1A7D652A-D79A-4E10-A166-4D52553486FB}">
      <text>
        <r>
          <rPr>
            <sz val="9"/>
            <color indexed="81"/>
            <rFont val="Tahoma"/>
            <family val="2"/>
          </rPr>
          <t xml:space="preserve">Skriv kortfattad kommentar om det finns uppgifter om annordningens återstående livslängd: från tillverkare eller utredning?
</t>
        </r>
      </text>
    </comment>
    <comment ref="AB5" authorId="0" shapeId="0" xr:uid="{680D9161-6C2E-4178-9FBA-7CB7C14821B0}">
      <text>
        <r>
          <rPr>
            <sz val="9"/>
            <color indexed="81"/>
            <rFont val="Tahoma"/>
            <family val="2"/>
          </rPr>
          <t xml:space="preserve">Skriv kortfattad kommentar om tidigare erfarenheter gällande reperationer eller ändringar. Vid omfattande åtgärdskrav, hänvisa till bilaga. 
</t>
        </r>
      </text>
    </comment>
    <comment ref="AC5" authorId="0" shapeId="0" xr:uid="{6BAF9F8A-9C4D-4BE6-AD80-4C3C1977FEB3}">
      <text>
        <r>
          <rPr>
            <sz val="9"/>
            <color indexed="81"/>
            <rFont val="Tahoma"/>
            <family val="2"/>
          </rPr>
          <t>Skriv kortfattad kommentar om  erfarenheter finns gällande inträffade olyckor/ tillbud. Vid omfattande åtgärdskrav, hänvisa till bilaga.</t>
        </r>
      </text>
    </comment>
    <comment ref="AD5" authorId="0" shapeId="0" xr:uid="{E19EA680-C5F0-4F67-AA4D-D73741461E49}">
      <text>
        <r>
          <rPr>
            <sz val="9"/>
            <color indexed="81"/>
            <rFont val="Tahoma"/>
            <family val="2"/>
          </rPr>
          <t xml:space="preserve">Skriv kortfattad kommentar om det finns avvikelserapporter och att de har beaktats. Vid omfattande åtgärdskrav, hänvisa till extern bilaga.
</t>
        </r>
      </text>
    </comment>
    <comment ref="AE5" authorId="0" shapeId="0" xr:uid="{37381F60-2C2F-4A9D-A3B7-912966D5D718}">
      <text>
        <r>
          <rPr>
            <sz val="9"/>
            <color indexed="81"/>
            <rFont val="Tahoma"/>
            <family val="2"/>
          </rPr>
          <t>Om inte  riskbedömning samt FLT-program finns, krävs ständing övervakning av trycksatt anordning</t>
        </r>
        <r>
          <rPr>
            <b/>
            <sz val="9"/>
            <color indexed="81"/>
            <rFont val="Tahoma"/>
            <family val="2"/>
          </rPr>
          <t xml:space="preserve"> </t>
        </r>
        <r>
          <rPr>
            <sz val="9"/>
            <color indexed="81"/>
            <rFont val="Tahoma"/>
            <family val="2"/>
          </rPr>
          <t xml:space="preserve">
</t>
        </r>
      </text>
    </comment>
    <comment ref="AI5" authorId="0" shapeId="0" xr:uid="{1E12CE29-D330-4770-929A-50928E8F603A}">
      <text>
        <r>
          <rPr>
            <sz val="9"/>
            <color indexed="81"/>
            <rFont val="Tahoma"/>
            <family val="2"/>
          </rPr>
          <t xml:space="preserve">Skriv Ja eller Nej. 
Vid Ja krävs en livslängdsjournal gällande tillåtna antal cykler för anordningen. </t>
        </r>
        <r>
          <rPr>
            <b/>
            <sz val="9"/>
            <color indexed="81"/>
            <rFont val="Tahoma"/>
            <family val="2"/>
          </rPr>
          <t xml:space="preserve">
</t>
        </r>
      </text>
    </comment>
    <comment ref="AJ5" authorId="0" shapeId="0" xr:uid="{B63B74FE-465D-4C4A-97F5-D90427C520ED}">
      <text>
        <r>
          <rPr>
            <sz val="9"/>
            <color indexed="81"/>
            <rFont val="Tahoma"/>
            <family val="2"/>
          </rPr>
          <t>Skriv Ja eller Nej. 
Vid Ja krävs en livslängdsjournal gällande tillåtna antal drifttimmar för anordningen.</t>
        </r>
        <r>
          <rPr>
            <b/>
            <sz val="9"/>
            <color indexed="81"/>
            <rFont val="Tahoma"/>
            <family val="2"/>
          </rPr>
          <t xml:space="preserve"> </t>
        </r>
        <r>
          <rPr>
            <sz val="9"/>
            <color indexed="81"/>
            <rFont val="Tahoma"/>
            <family val="2"/>
          </rPr>
          <t xml:space="preserve">
</t>
        </r>
      </text>
    </comment>
    <comment ref="AK5" authorId="0" shapeId="0" xr:uid="{797DFB93-E5B8-4C84-8326-126464FC681D}">
      <text>
        <r>
          <rPr>
            <sz val="9"/>
            <color indexed="81"/>
            <rFont val="Tahoma"/>
            <family val="2"/>
          </rPr>
          <t>Skriv Ja eller Nej. 
Vid Ja krävs en livslängdsjournal gällande s-min samt korrosionshastighet för anordningen.</t>
        </r>
        <r>
          <rPr>
            <b/>
            <sz val="9"/>
            <color indexed="81"/>
            <rFont val="Tahoma"/>
            <family val="2"/>
          </rPr>
          <t xml:space="preserve"> </t>
        </r>
        <r>
          <rPr>
            <sz val="9"/>
            <color indexed="81"/>
            <rFont val="Tahoma"/>
            <family val="2"/>
          </rPr>
          <t xml:space="preserve">
</t>
        </r>
      </text>
    </comment>
    <comment ref="AL5" authorId="0" shapeId="0" xr:uid="{80ED69F5-CFC3-43A9-8954-9ACAFA107874}">
      <text>
        <r>
          <rPr>
            <sz val="9"/>
            <color indexed="81"/>
            <rFont val="Tahoma"/>
            <family val="2"/>
          </rPr>
          <t>Skriv Ja eller Nej om annan påverkan finns. 
Vid Ja krävs en livslängdsjournal gällande den skademekanism som finns för anordningen. till exempel:
Angiven livslängd av tillv. Vibrationer, Sprödbrott, errosion, mekanisk åverkan, Kemisk påverkan.</t>
        </r>
      </text>
    </comment>
    <comment ref="AM5" authorId="0" shapeId="0" xr:uid="{B85B2811-FC11-4F81-8CB6-55653CAD8EDE}">
      <text>
        <r>
          <rPr>
            <sz val="9"/>
            <color indexed="81"/>
            <rFont val="Tahoma"/>
            <family val="2"/>
          </rPr>
          <t xml:space="preserve">För alla trycksatta anordningar i klass A &amp; B ska det finnas en livslängdsjournal.
</t>
        </r>
      </text>
    </comment>
    <comment ref="B11" authorId="1" shapeId="0" xr:uid="{A983340A-7986-41CE-885D-E6638124FE70}">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23" authorId="1" shapeId="0" xr:uid="{189CE40D-FD47-4B2C-8782-DEF016861686}">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35" authorId="1" shapeId="0" xr:uid="{8BA1E921-853E-4FA5-8D23-CAC723736D48}">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47" authorId="1" shapeId="0" xr:uid="{FDA7F227-6523-408E-B8EF-F8C9803710E9}">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59" authorId="1" shapeId="0" xr:uid="{94AC2407-D732-4A22-98AC-E67E21A5CE51}">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71" authorId="1" shapeId="0" xr:uid="{F7A5FA24-94FB-4048-9CB1-46D74C69EF98}">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83" authorId="1" shapeId="0" xr:uid="{F10D235B-9211-474B-BE3D-764B6846FD23}">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95" authorId="1" shapeId="0" xr:uid="{B3981D40-75B5-4047-9550-2EF273FAEBF2}">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107" authorId="1" shapeId="0" xr:uid="{458CBED4-C20E-4513-BE72-8D166ABF05EF}">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119" authorId="1" shapeId="0" xr:uid="{C7A3E1DB-9F08-44F1-BC82-84D8BE8F9C72}">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131" authorId="1" shapeId="0" xr:uid="{FF56CF47-29E8-4309-8D62-0EBD1B69A118}">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143" authorId="1" shapeId="0" xr:uid="{5973358B-D87D-4DEB-A07D-94DAB767F362}">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155" authorId="1" shapeId="0" xr:uid="{299B5C41-957F-4E7B-BC6E-6C41C50144F9}">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167" authorId="1" shapeId="0" xr:uid="{A729FEA6-7127-476B-8D2D-FB1084BDB452}">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179" authorId="1" shapeId="0" xr:uid="{F8322190-FB61-4CCC-AB3A-42497ECD03BB}">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191" authorId="1" shapeId="0" xr:uid="{D9A29E93-66DD-4C4B-82DD-2268C687AF28}">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203" authorId="1" shapeId="0" xr:uid="{BEE1BEB9-9F34-4A31-9633-6FF40D553A1D}">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215" authorId="1" shapeId="0" xr:uid="{532EACC3-5F0E-4A3E-BF9B-FE91555D5F6A}">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227" authorId="1" shapeId="0" xr:uid="{B8335D5C-6A8D-4453-ABA1-21A65EC9D449}">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239" authorId="1" shapeId="0" xr:uid="{61D05A0C-8571-48C2-91AA-695CB0DB2747}">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251" authorId="1" shapeId="0" xr:uid="{74DDA87F-0B15-49E5-ACC4-D58946560958}">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263" authorId="1" shapeId="0" xr:uid="{BE06C6A2-520F-44B4-8570-8CEB0429F346}">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275" authorId="1" shapeId="0" xr:uid="{1AF1950F-645C-468E-8520-8F63672FBA5F}">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287" authorId="1" shapeId="0" xr:uid="{55520D04-B4D9-4E0D-933C-B5D42EE3FAA9}">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299" authorId="1" shapeId="0" xr:uid="{ED59FA4D-E6FC-4D62-9633-DC538E39E888}">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311" authorId="1" shapeId="0" xr:uid="{9B0B7AC7-C4E4-475A-9D70-C71BB56A3778}">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323" authorId="1" shapeId="0" xr:uid="{F348F7E6-4697-474F-B0EB-E385CDCC33A9}">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335" authorId="1" shapeId="0" xr:uid="{C041473E-57CB-4643-97D5-05D80343C0A7}">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347" authorId="1" shapeId="0" xr:uid="{31381CF4-27B0-4CAD-A0E0-64A2821BA5DD}">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 ref="B359" authorId="1" shapeId="0" xr:uid="{3AECBB9D-3586-4B49-87EB-8F7CF206575B}">
      <text>
        <r>
          <rPr>
            <b/>
            <sz val="9"/>
            <color indexed="81"/>
            <rFont val="Tahoma"/>
            <family val="2"/>
          </rPr>
          <t>Jonas Magnusson:</t>
        </r>
        <r>
          <rPr>
            <sz val="9"/>
            <color indexed="81"/>
            <rFont val="Tahoma"/>
            <family val="2"/>
          </rPr>
          <t xml:space="preserve">
Fritext. Skriv vilka befintliga åtgärder man vidtagit eller vilka skydd man redan har. T.ex. säkerhetsventil och utbildning.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<sst xmlns="http://schemas.openxmlformats.org/spreadsheetml/2006/main" count="14940" uniqueCount="920">
  <si>
    <t>Anläggning</t>
  </si>
  <si>
    <t>Objekt</t>
  </si>
  <si>
    <t>Besiktning DP</t>
  </si>
  <si>
    <t>Besiktning IU</t>
  </si>
  <si>
    <t>Senast rev.</t>
  </si>
  <si>
    <t>Utrymme</t>
  </si>
  <si>
    <t>Placering / plats</t>
  </si>
  <si>
    <t>Kan plats utsättas för skadliga tryckvågor</t>
  </si>
  <si>
    <t>Kan de som befinner sig på plats stänga av objekt</t>
  </si>
  <si>
    <t>Kan de som befinner sig på plats ta sig därifrån</t>
  </si>
  <si>
    <t>Förslag till korrigerande åtgärd</t>
  </si>
  <si>
    <t>H</t>
  </si>
  <si>
    <t>M</t>
  </si>
  <si>
    <t>Inga otätheter har uppkommit</t>
  </si>
  <si>
    <t>Korrekt märkning finns</t>
  </si>
  <si>
    <t>Brister åtgärdade</t>
  </si>
  <si>
    <t>Volym (L)</t>
  </si>
  <si>
    <t>Effekt (kW)</t>
  </si>
  <si>
    <t>FLT-intervall</t>
  </si>
  <si>
    <t>A</t>
  </si>
  <si>
    <t>Kan konstruktions bärande delar ta skada</t>
  </si>
  <si>
    <t>Datum:</t>
  </si>
  <si>
    <t>Behövlig åtgärd:</t>
  </si>
  <si>
    <t>Orsak till brist/fel:</t>
  </si>
  <si>
    <t>Namn:</t>
  </si>
  <si>
    <t>Signatur:</t>
  </si>
  <si>
    <t>Företag:</t>
  </si>
  <si>
    <t>Anläggning:</t>
  </si>
  <si>
    <t>Designtryck</t>
  </si>
  <si>
    <t>Arbetstryck</t>
  </si>
  <si>
    <t>Placering</t>
  </si>
  <si>
    <t>Arbetstemp</t>
  </si>
  <si>
    <t>Avsäk.tryck</t>
  </si>
  <si>
    <t>Volym</t>
  </si>
  <si>
    <t>Media</t>
  </si>
  <si>
    <t>Effekt</t>
  </si>
  <si>
    <t>Material</t>
  </si>
  <si>
    <t>Designtemp</t>
  </si>
  <si>
    <t>B</t>
  </si>
  <si>
    <t>Expansions-kärl</t>
  </si>
  <si>
    <t>Värme-växlare</t>
  </si>
  <si>
    <t>Klassning</t>
  </si>
  <si>
    <t>N/A</t>
  </si>
  <si>
    <t>1 månad</t>
  </si>
  <si>
    <t>3 månader</t>
  </si>
  <si>
    <t>6 månader</t>
  </si>
  <si>
    <t>1 år</t>
  </si>
  <si>
    <t>2 år</t>
  </si>
  <si>
    <t>3 år</t>
  </si>
  <si>
    <t>4 år</t>
  </si>
  <si>
    <t>5 år</t>
  </si>
  <si>
    <t>6 år</t>
  </si>
  <si>
    <t>7 år</t>
  </si>
  <si>
    <t>8 år</t>
  </si>
  <si>
    <t>9 år</t>
  </si>
  <si>
    <t>10 år</t>
  </si>
  <si>
    <t>11 år</t>
  </si>
  <si>
    <t>12 år</t>
  </si>
  <si>
    <t>Ja</t>
  </si>
  <si>
    <t>Nej</t>
  </si>
  <si>
    <t>Journal</t>
  </si>
  <si>
    <t>Övervakning</t>
  </si>
  <si>
    <t>Vatten-värmare</t>
  </si>
  <si>
    <t>Hydrofor</t>
  </si>
  <si>
    <t>Kokgryta</t>
  </si>
  <si>
    <t>Autoklav</t>
  </si>
  <si>
    <t>Hyd.-ackumulator</t>
  </si>
  <si>
    <t>Cistern</t>
  </si>
  <si>
    <t>Impreg. kärl</t>
  </si>
  <si>
    <t>Rörledning</t>
  </si>
  <si>
    <t>Vakuumkärl</t>
  </si>
  <si>
    <t>Välj från lista</t>
  </si>
  <si>
    <t>Luftbehållare</t>
  </si>
  <si>
    <t>Kan objekt skadas av närliggande aktiviteter / objekt</t>
  </si>
  <si>
    <t>Finns möjlighet till underhåll / reparation / kontroll</t>
  </si>
  <si>
    <t>S x K Plats</t>
  </si>
  <si>
    <t>S x K  Objekt</t>
  </si>
  <si>
    <t>INSTRUKTION / TILLVÄGAGÅNGSSÄTT</t>
  </si>
  <si>
    <t>Fritext.
Förråd, Garage, UC, Verkstad etc</t>
  </si>
  <si>
    <t>Fritext.</t>
  </si>
  <si>
    <t>Fritext.
Xst fjb XX bar DNXX</t>
  </si>
  <si>
    <t>12 månader</t>
  </si>
  <si>
    <t>2. Risk Placering</t>
  </si>
  <si>
    <t>Utomhus</t>
  </si>
  <si>
    <t>Inomhus, uppvärmt</t>
  </si>
  <si>
    <t>Inomhus, ej uppvärmt</t>
  </si>
  <si>
    <t>3. Risk T+Övakn+Journal+Erf</t>
  </si>
  <si>
    <t>Fritext.
SV, tryckreglering, manometer, Invändig kontroll, tjockleksmätning, korrosionsskydd, utbildning etc</t>
  </si>
  <si>
    <t>Fritext.
FLT-program, påkörningsskydd etc</t>
  </si>
  <si>
    <t>program i enlighet med AFS2017:3</t>
  </si>
  <si>
    <t>Riskbedömning och Fortlöpande tillsyns-</t>
  </si>
  <si>
    <t>Nej, RB+FLT finns</t>
  </si>
  <si>
    <t>Samtliga platser</t>
  </si>
  <si>
    <t>Samtliga objekt</t>
  </si>
  <si>
    <t>2 kap.</t>
  </si>
  <si>
    <t>Undersökning och riskbedömning</t>
  </si>
  <si>
    <t>1 §</t>
  </si>
  <si>
    <t xml:space="preserve">2 § </t>
  </si>
  <si>
    <t>3 §</t>
  </si>
  <si>
    <t>6 §</t>
  </si>
  <si>
    <t>4 kap.</t>
  </si>
  <si>
    <t xml:space="preserve">17 § </t>
  </si>
  <si>
    <t xml:space="preserve">18 § </t>
  </si>
  <si>
    <t>4 §</t>
  </si>
  <si>
    <t>Förteckning över trycksatta anordningar i klass A eller B</t>
  </si>
  <si>
    <t xml:space="preserve">15 § </t>
  </si>
  <si>
    <t>Övervakning av behållare i klass A och B</t>
  </si>
  <si>
    <t xml:space="preserve">16 § </t>
  </si>
  <si>
    <t>Kap 2.</t>
  </si>
  <si>
    <t>7 §</t>
  </si>
  <si>
    <t>Kap 4.</t>
  </si>
  <si>
    <t>14 §</t>
  </si>
  <si>
    <t>S-min (mm)</t>
  </si>
  <si>
    <t>Nr:</t>
  </si>
  <si>
    <t>Utfärdare av Brukarutredning</t>
  </si>
  <si>
    <t>Resultat</t>
  </si>
  <si>
    <t>Livslängd beräknas till:</t>
  </si>
  <si>
    <t>Risk</t>
  </si>
  <si>
    <t>Orsak</t>
  </si>
  <si>
    <t>Haveri</t>
  </si>
  <si>
    <t>Invändig korrosion</t>
  </si>
  <si>
    <t>Utvändig korrosion</t>
  </si>
  <si>
    <t>Läckage</t>
  </si>
  <si>
    <t>Yttre åverkan</t>
  </si>
  <si>
    <t>Felaktigt handhavande</t>
  </si>
  <si>
    <t>Hög temperatur</t>
  </si>
  <si>
    <t>Fel i reglersystem</t>
  </si>
  <si>
    <t>Låg vattennivå</t>
  </si>
  <si>
    <t>Utgående larm når ej driftpersonal</t>
  </si>
  <si>
    <t>Gasläckage</t>
  </si>
  <si>
    <t>Otäta rökgaskanaler</t>
  </si>
  <si>
    <t>Fluidläckage / brännskada</t>
  </si>
  <si>
    <t>Konsekvens</t>
  </si>
  <si>
    <t>Materialhaveri</t>
  </si>
  <si>
    <t>För stor/liten luftkudde</t>
  </si>
  <si>
    <t>Samtliga</t>
  </si>
  <si>
    <t>Luft i rörsystem</t>
  </si>
  <si>
    <t>Korrosion / Godsförtunning / Haveri</t>
  </si>
  <si>
    <t>Piskande slang / Fluidläckage / Buller</t>
  </si>
  <si>
    <t>Skada på objekt / Haveri</t>
  </si>
  <si>
    <t>Hälsorisker / Haveri</t>
  </si>
  <si>
    <t>Torrkokning / Haveri</t>
  </si>
  <si>
    <t>Driftstörning / Haveri utan personalens vetskap</t>
  </si>
  <si>
    <t>Rökskada / Brand</t>
  </si>
  <si>
    <t>Fel i reglersystem / Säkerhetsventil</t>
  </si>
  <si>
    <t>Kondens / Korrosiv media</t>
  </si>
  <si>
    <t>Extern påverkan / Droppande media</t>
  </si>
  <si>
    <t>Brusten / Otät slang / Rörledning / Packning</t>
  </si>
  <si>
    <t>Påkörningsrisk / Närliggande arbeten</t>
  </si>
  <si>
    <t>Otillräcklig kännedom / Slarv / Misstag</t>
  </si>
  <si>
    <t>Fel i elförsörjning / Mobilnät / Systemfel</t>
  </si>
  <si>
    <t>Användning vid fel temperatur / Fel driftvärden</t>
  </si>
  <si>
    <t>Syreupptagning i vatten / Läckage / Fel förtryck</t>
  </si>
  <si>
    <t>Högt tryck / Brisering</t>
  </si>
  <si>
    <t>Lägsta T utrymme</t>
  </si>
  <si>
    <t>+40</t>
  </si>
  <si>
    <t>+35</t>
  </si>
  <si>
    <t>+30</t>
  </si>
  <si>
    <t>+25</t>
  </si>
  <si>
    <t>+20</t>
  </si>
  <si>
    <t>+15</t>
  </si>
  <si>
    <t>+10</t>
  </si>
  <si>
    <t>+5</t>
  </si>
  <si>
    <t>0</t>
  </si>
  <si>
    <t>-5</t>
  </si>
  <si>
    <t>-10</t>
  </si>
  <si>
    <t>-15</t>
  </si>
  <si>
    <t>-20</t>
  </si>
  <si>
    <t>-25</t>
  </si>
  <si>
    <t>-30</t>
  </si>
  <si>
    <t>-35</t>
  </si>
  <si>
    <t>-40</t>
  </si>
  <si>
    <t>Välj från lista.
Högt tryck, korrosion, läckage, yttre åverkan, felaktigt handhavande etc</t>
  </si>
  <si>
    <t>Välj från lista.
Fel i system, fel på SV, kondens, droppande vatten, påkörningsrisk, dålig kännedom etc</t>
  </si>
  <si>
    <t>Välj från lista.
Haveri, godsförtunning, brusten slang, hälsorisker etc</t>
  </si>
  <si>
    <t>Närliggande arbeten</t>
  </si>
  <si>
    <t>Fritext.
'-XX / +XXX (börja med apostrof ')</t>
  </si>
  <si>
    <t>Datum</t>
  </si>
  <si>
    <t>Samordnings-ansvarig FLT:</t>
  </si>
  <si>
    <t>Definition:</t>
  </si>
  <si>
    <t>Trycksatt anordning En anordning som antingen är en cistern, ett</t>
  </si>
  <si>
    <t>vakuumkärl, ett tryckkärl eller en rörledning.</t>
  </si>
  <si>
    <t xml:space="preserve"> I Arbetsmiljöverkets föreskrifter (AFS 2001:1) om systematiskt arbetsmiljöarbete</t>
  </si>
  <si>
    <t>finns regler om hur arbetsgivaren regelbundet ska undersöka</t>
  </si>
  <si>
    <t>arbetsförhållandena och bedöma vilka risker som kan förekomma i verksamheten.</t>
  </si>
  <si>
    <t>Där finns också regler om att åtgärder ska vidtas för att förebygga</t>
  </si>
  <si>
    <t>riskerna.</t>
  </si>
  <si>
    <t>Arbetsgivaren ska vid sin bedömning av riskerna med användning av</t>
  </si>
  <si>
    <t>trycksatta anordningar ta hänsyn till</t>
  </si>
  <si>
    <t>1. erfarenheter från användningen av anordningen,</t>
  </si>
  <si>
    <t>2. uppgifter om anordningens återstående livslängd,</t>
  </si>
  <si>
    <t>3. utförda reparationer och ändringar,</t>
  </si>
  <si>
    <t>4. inträffade olyckor och tillbud, samt</t>
  </si>
  <si>
    <t>5. eventuella avvikelserapporter och resultat från kontroll av de trycksatta</t>
  </si>
  <si>
    <t>anordningarna.</t>
  </si>
  <si>
    <t>Av 2–4 §§ framgår ytterligare risker som är förknippade med användning</t>
  </si>
  <si>
    <t>av trycksatta anordningar och som ska bedömas i det systematiska arbetsmiljöarbetet.</t>
  </si>
  <si>
    <t>Hur trycksatta anordningar ska vara placerade</t>
  </si>
  <si>
    <t>Den riskbedömning som avgör var en trycksatt anordning ska vara</t>
  </si>
  <si>
    <t>placerad ska ta hänsyn till betydelsen av</t>
  </si>
  <si>
    <t>1. att det är möjligt att utföra underhåll, fortlöpande tillsyn och kontroll</t>
  </si>
  <si>
    <t>på ett enkelt och säkert sätt,</t>
  </si>
  <si>
    <t>2. de förebyggande åtgärder som förhindrar att anordningen skadas av</t>
  </si>
  <si>
    <t>arbeten eller andra aktiviteter som bedrivs i närheten, och</t>
  </si>
  <si>
    <t>3. att konsekvenserna av en olycka förvärras genom att</t>
  </si>
  <si>
    <t>a. de som befinner sig på arbetsstället utsätts för skadliga tryckvågor eller</t>
  </si>
  <si>
    <t>träffas av delar av anordningen inom ett område där de normalt arbetar,</t>
  </si>
  <si>
    <t>b. de som befinner sig på arbetsstället kan inte stänga av anordningen,</t>
  </si>
  <si>
    <t>c. de som befinner sig på arbetsstället kan inte ta sig från platsen, och</t>
  </si>
  <si>
    <t>d. byggnader eller konstruktioners bärande delar skadas.</t>
  </si>
  <si>
    <t>Hur trycksatta anordningar ska vara placerade med hänsyn till temepratur</t>
  </si>
  <si>
    <t>Arbetsgivaren ska se till att trycksatta anordningar som ska vara trycksatta</t>
  </si>
  <si>
    <t>inte är placerade där omgivningens temperatur kan bli lägre än den</t>
  </si>
  <si>
    <t>temperatur som anordningen tillverkats för att användas i, om det inte finns</t>
  </si>
  <si>
    <t>rutiner för hur anordningen ska hållas uppvärmd.</t>
  </si>
  <si>
    <t>Fortlöpande tillsyn</t>
  </si>
  <si>
    <t>För att få vara trycksatta måste trycksatta anordningar med tillhörande</t>
  </si>
  <si>
    <t>säkerhetsutrustning regelbundet undersökas med fortlöpande tillsyn. Undersökningen</t>
  </si>
  <si>
    <t>ska ge underlag för arbetsgivarens bedömning av om den trycksatta</t>
  </si>
  <si>
    <t>anordningen och eventuell säkerhetsutrustning har skadats eller på</t>
  </si>
  <si>
    <t>annat sätt försämrats.</t>
  </si>
  <si>
    <t>Den fortlöpande tillsynen ska minst omfatta tillsyn av att</t>
  </si>
  <si>
    <t>1. anordningen fungerar tillfredsställande,</t>
  </si>
  <si>
    <t>2. inga otätheter har uppkommit,</t>
  </si>
  <si>
    <t>3. anordningen eller säkerhetsutrustningen inte har utsatts för skadlig</t>
  </si>
  <si>
    <t>yttre eller inre påverkan,</t>
  </si>
  <si>
    <t>4. inga andra fel eller avvikelser har uppstått,</t>
  </si>
  <si>
    <t>5. trycksatta anordningar, ventiler och nödstopp är korrekt märkta, och</t>
  </si>
  <si>
    <t>6. eventuell föreskriven kontroll enligt 3 kap., 5 kap. eller sådan kontroll</t>
  </si>
  <si>
    <t>som avses i 1 kap. 4 § 1–2 har utförts.</t>
  </si>
  <si>
    <t>Fortlöpande tillsyn av trycksatta anordningar i klass A eller B</t>
  </si>
  <si>
    <t>En arbetsgivare som låter en trycksatt anordning i klass A eller B vara</t>
  </si>
  <si>
    <t>trycksatt ska se till att det finns dokumenterade rutiner för fortlöpande tillsyn</t>
  </si>
  <si>
    <t>av anordningen och dess eventuella säkerhetsutrustning.</t>
  </si>
  <si>
    <t>Av rutinerna enligt första stycket ska det framgå hur arbetsgivaren säkerställer</t>
  </si>
  <si>
    <t>att kraven i 2 kap. 6 § 1–6 följs. Arbetsgivaren ska regelbundet och</t>
  </si>
  <si>
    <t>minst en gång per år utvärdera och vid behov revidera rutinerna för fortlöpande</t>
  </si>
  <si>
    <t>tillsyn.</t>
  </si>
  <si>
    <t>Arbetsgivaren ska ge en fysisk person uppgiften att se till att den fortlöpande</t>
  </si>
  <si>
    <t>tillsynen genomförs och dokumenteras enligt den upprättade rutinen.</t>
  </si>
  <si>
    <t>Arbetsgivaren ska till stöd för den fortlöpande tillsynen se till att det</t>
  </si>
  <si>
    <t>förs en journal som visar den återstående livslängden för trycksatta anordningar</t>
  </si>
  <si>
    <t xml:space="preserve"> i klass A eller B som har en begränsad livslängd. Om de delar som en</t>
  </si>
  <si>
    <t>anordning består av har olika livslängd ska journalen beskriva de olika</t>
  </si>
  <si>
    <t>delarna separat.</t>
  </si>
  <si>
    <t>En anordning som undantas från krav på revisionskontroll i 1 kap. 4 § och</t>
  </si>
  <si>
    <t>för vilken det av journalen följer att livslängden enligt bruksanvisningen har</t>
  </si>
  <si>
    <t>uppnåtts, får fortsättningsvis bara vara trycksatt om arbetsgivaren genomfört</t>
  </si>
  <si>
    <t>en analys som visar att anordningen har en förlängd livslängd och</t>
  </si>
  <si>
    <t>dokumenterat analysen i journalen.</t>
  </si>
  <si>
    <t>Behov av rutiner för fortlöpande tillsyn</t>
  </si>
  <si>
    <t xml:space="preserve"> För anordningar som inte omfattas av krav på rutiner för fortlöpande</t>
  </si>
  <si>
    <t>tillsyn enligt 4 kap. 17 § eller krav på journal över anordningens återstående</t>
  </si>
  <si>
    <t>livslängd enligt 4 kap. 18 §, ska arbetsgivaren bedöma om riskerna med användningen</t>
  </si>
  <si>
    <t>kräver att det ändå upprättas rutiner eller en journal.</t>
  </si>
  <si>
    <t>Arbetsgivaren ska se till att det förs en förteckning över alla trycksatta</t>
  </si>
  <si>
    <t>anordningar i klass A och B som finns på de arbetsställen som arbetsgivaren</t>
  </si>
  <si>
    <t>råder över.</t>
  </si>
  <si>
    <t>Behållare i klass A och B ska ständigt övervakas. Ständig övervakning</t>
  </si>
  <si>
    <t>innebär att operatören omedelbart kan nå behållaren och utan svårighet avgöra</t>
  </si>
  <si>
    <t>om det fortfarande är säkert att låta anordningen vara trycksatt samt</t>
  </si>
  <si>
    <t>vid avvikelser vidta nödvändiga åtgärder i tid.</t>
  </si>
  <si>
    <t xml:space="preserve"> enligt 2017:3</t>
  </si>
  <si>
    <t>Demontering, montering och isärtagning av trycksatta anordningar</t>
  </si>
  <si>
    <t>Innan en trycksatt anordning monteras till annan anordning, demonteras</t>
  </si>
  <si>
    <t>eller tas isär ska den göras trycklös och tömmas på ett säkert sätt.</t>
  </si>
  <si>
    <t>En rörledning får dock monteras eller infogas på en annan trycksatt anordning</t>
  </si>
  <si>
    <t>som är trycksatt om det finns riskbedömda rutiner för hur monteringen</t>
  </si>
  <si>
    <t>ska utföras säkert. Sådana rutiner ska minst beskriva</t>
  </si>
  <si>
    <t>1. den metod som monteringen utförs enligt,</t>
  </si>
  <si>
    <t>2. vilka fysiska personer som får utföra monteringen,</t>
  </si>
  <si>
    <t>3. hur en kontrollplan ska upprättas vid varje enskild montering, och</t>
  </si>
  <si>
    <t>4. hur stort riskområde som riskbedömningen visar att monteringen ger</t>
  </si>
  <si>
    <t>upphov till och hur detta område ska avgränsas så att endast de som utför
monteringen kan röra sig inom riskområdet.</t>
  </si>
  <si>
    <t>Samordning av vissa arbeten på trycksatta anordningar i klass A eller B</t>
  </si>
  <si>
    <t xml:space="preserve"> Arbetsgivaren ska tilldela en fysisk person arbetsuppgiften att planera</t>
  </si>
  <si>
    <t>och samordna arbeten när trycksatta anordningar i klass A eller B monteras,</t>
  </si>
  <si>
    <t>installeras, demonteras, rengörs, får service och underhåll, samt kontrolleras.</t>
  </si>
  <si>
    <t>Denna person ska se till att det upprättas en skriftlig instruktion för arbetet</t>
  </si>
  <si>
    <t>enligt bilaga B, kapitel B 2.1 till Arbetsmiljöverkets föreskrifter (AFS</t>
  </si>
  <si>
    <t>2006:4) om användning av arbetsutrustning.</t>
  </si>
  <si>
    <t>Sid 4 (4)</t>
  </si>
  <si>
    <t>Sid 3 (4)</t>
  </si>
  <si>
    <t>Sid 2 (4)</t>
  </si>
  <si>
    <t>Sid 1 (4)</t>
  </si>
  <si>
    <t>Tillv.-nummer</t>
  </si>
  <si>
    <t>Ja. Se bilaga</t>
  </si>
  <si>
    <t>Nej. Se bilaga</t>
  </si>
  <si>
    <t>2. RB och FLT program i enlighet med AFS2017:3</t>
  </si>
  <si>
    <t>7. RB och FLT program i enlighet med AFS2017:3</t>
  </si>
  <si>
    <t>8. RB och FLT program i enlighet med AFS2017:3</t>
  </si>
  <si>
    <t>anordningar enligt 2017:3</t>
  </si>
  <si>
    <t>Sammordningsansvarig för vissa arbeten med trycksatta anordningar</t>
  </si>
  <si>
    <t>Riskbedömning avseende sannolikhet &amp; konsekvens:</t>
  </si>
  <si>
    <t>Bifoga bild:</t>
  </si>
  <si>
    <t>Riskbedömning avseende tidigare erfarenheter</t>
  </si>
  <si>
    <t>Riskbedömning avseende sanolikhet &amp; konsekvens</t>
  </si>
  <si>
    <t>Förteckning</t>
  </si>
  <si>
    <t>Kryokärl</t>
  </si>
  <si>
    <t>Kylmaskin/värmepump</t>
  </si>
  <si>
    <t>Nr</t>
  </si>
  <si>
    <t>Beskrivning av bedömning</t>
  </si>
  <si>
    <t>Finns journal över återstående livslängd?</t>
  </si>
  <si>
    <t>Krävs ständig övervakning?</t>
  </si>
  <si>
    <t>Är  den trycksatta anordningen utmattnings-påkänd?</t>
  </si>
  <si>
    <t>Är  den trycksatta anordningen utsatt för krypning?</t>
  </si>
  <si>
    <t>Är  den trycksatta anordningen utsatt för korrosion?</t>
  </si>
  <si>
    <t>Har erfarenheter från användning beaktats?</t>
  </si>
  <si>
    <t>Har avvikelse-rapporter beaktats?</t>
  </si>
  <si>
    <t>Finns möjlighet till underhåll/ reparation/ kontroll?</t>
  </si>
  <si>
    <t>Kan objekt skadas av närliggande aktiviteter/ objekt?</t>
  </si>
  <si>
    <t>Kan de som befinner sig på plats stänga av objekt?</t>
  </si>
  <si>
    <t>Kan de som befinner sig på plats ta sig därifrån?</t>
  </si>
  <si>
    <t>Kan konstruktions bärande delar ta skada?</t>
  </si>
  <si>
    <r>
      <t>Bilaga till riskbedömning avseende Tidigare Erfarenheter (2 Kap 1</t>
    </r>
    <r>
      <rPr>
        <b/>
        <sz val="11"/>
        <color theme="1"/>
        <rFont val="Calibri"/>
        <family val="2"/>
      </rPr>
      <t>§)</t>
    </r>
    <r>
      <rPr>
        <b/>
        <sz val="11"/>
        <color theme="1"/>
        <rFont val="Calibri"/>
        <family val="2"/>
        <scheme val="minor"/>
      </rPr>
      <t>:</t>
    </r>
  </si>
  <si>
    <t>Bilaga till riskbedömning avseende sannolikhet &amp; konsekvens:</t>
  </si>
  <si>
    <t>Har utförda reparationer/ ändringar beaktats?</t>
  </si>
  <si>
    <t>Har inträffade olyckor/ tillbud beaktats?</t>
  </si>
  <si>
    <t>Befintligt skydd/ Vidtagen åtgärd</t>
  </si>
  <si>
    <t xml:space="preserve">Feleffekt/ konsekvens                                
Vilken skada kan uppstå?                               </t>
  </si>
  <si>
    <t>Riskkälla/ Orsak                 
Varför händer det?</t>
  </si>
  <si>
    <t>Risk/ Skadehändelse  
Vad kan hända?</t>
  </si>
  <si>
    <t>Uppgifter om anordningens återstående livslängd?</t>
  </si>
  <si>
    <t>Infoga bild</t>
  </si>
  <si>
    <t>Finns uppgifter från tillverkaren?</t>
  </si>
  <si>
    <t>Driftfall</t>
  </si>
  <si>
    <t xml:space="preserve"> Δp</t>
  </si>
  <si>
    <t>Antal</t>
  </si>
  <si>
    <t>Neq</t>
  </si>
  <si>
    <t>Drift   Pmax</t>
  </si>
  <si>
    <t>Antal motsv. ekvivalenta cykler</t>
  </si>
  <si>
    <t>Behöver livslängdsberäkning utföras?</t>
  </si>
  <si>
    <t>Behöver OFP utföras?</t>
  </si>
  <si>
    <r>
      <t xml:space="preserve">Notering: </t>
    </r>
    <r>
      <rPr>
        <sz val="8"/>
        <color theme="1"/>
        <rFont val="Calibri"/>
        <family val="2"/>
        <scheme val="minor"/>
      </rPr>
      <t>(Vid ändrade driftförhållanden eller skada ska en ny livslängdsbedöming utföras)</t>
    </r>
  </si>
  <si>
    <t>Brukarut.</t>
  </si>
  <si>
    <t>Ja, se höger</t>
  </si>
  <si>
    <t>Start/stopp</t>
  </si>
  <si>
    <t>Antal ekvivalenta fulla cykler som tillverkarens uppgifter svarar mot:</t>
  </si>
  <si>
    <t>Drift     Pmin</t>
  </si>
  <si>
    <t>Normaldrift Alt. 1</t>
  </si>
  <si>
    <t>Normaldrift Alt. 2</t>
  </si>
  <si>
    <t>Avsäkringstryck Säkerhetsventil</t>
  </si>
  <si>
    <t>Designtryck PS (bar(g))</t>
  </si>
  <si>
    <t>Tillverkningsår</t>
  </si>
  <si>
    <t>Placering/ plats</t>
  </si>
  <si>
    <t xml:space="preserve">Feleffekt/ Konsekvens                                
Vilken skada kan uppstå?                               </t>
  </si>
  <si>
    <t>Anordningen fungerar/ skadlig yttre eller inre påverkan</t>
  </si>
  <si>
    <t>Säkerhetsutrustning fungerar/ skadlig yttre eller inre påverkan</t>
  </si>
  <si>
    <t>Andra fel/ avvikelser</t>
  </si>
  <si>
    <t>Instruktioner/ tillverknings-handlingar finns</t>
  </si>
  <si>
    <t>Brukarutredning/ Journal för återstående livslängd (4 Kap 18§)</t>
  </si>
  <si>
    <t>OFP</t>
  </si>
  <si>
    <t>Ny</t>
  </si>
  <si>
    <t>Föregående</t>
  </si>
  <si>
    <t>Idag / Nu</t>
  </si>
  <si>
    <t>År:</t>
  </si>
  <si>
    <t>Gavel:</t>
  </si>
  <si>
    <t>Mantel:</t>
  </si>
  <si>
    <t>S-min</t>
  </si>
  <si>
    <t>Godstjocklek mantel</t>
  </si>
  <si>
    <t>Godstjocklek gavel</t>
  </si>
  <si>
    <t>Finns synlig korrosion utvändigt?</t>
  </si>
  <si>
    <t>Finns synlig korrosion invändigt?</t>
  </si>
  <si>
    <t xml:space="preserve">Aktuell tjockleksmätning utförd </t>
  </si>
  <si>
    <t>Okulär kontroll</t>
  </si>
  <si>
    <t>Trend tjockleksmätning</t>
  </si>
  <si>
    <t>Nominell Godstjocklek mm.</t>
  </si>
  <si>
    <t>Korrosions-tillägg</t>
  </si>
  <si>
    <t>Framtida användning t.o.m.</t>
  </si>
  <si>
    <t>S-min mantel:</t>
  </si>
  <si>
    <t>S-min gavel:</t>
  </si>
  <si>
    <t>Ort:</t>
  </si>
  <si>
    <t>Livslängdsbedömning utgår från tillverkarens uppgifter, godstjocklek, synbart skick samt historik.</t>
  </si>
  <si>
    <t>Fyll i S-min från tillverkarens uppgifter eller från beräkning</t>
  </si>
  <si>
    <t xml:space="preserve"> </t>
  </si>
  <si>
    <t>Korr.mån</t>
  </si>
  <si>
    <t>Skugg Mantel:</t>
  </si>
  <si>
    <t>Skugg Gavel:</t>
  </si>
  <si>
    <t>Brukarens hittills uppnådda totala antal ekvivalenta cykler *</t>
  </si>
  <si>
    <t>*Om uppgifter från tillverkaren saknas behöver utmattning endast beaktas om fler än 500 ekvivalenta cykler har uppnåtts</t>
  </si>
  <si>
    <t>Återstående livslängd i ekvivalenta cykler*</t>
  </si>
  <si>
    <t>*Vid negativt värde har livslängden passerats</t>
  </si>
  <si>
    <t>Antal cykler per dygn</t>
  </si>
  <si>
    <t>Brukarens kommande förbrukning av totala antal ekvivalenta cykler*</t>
  </si>
  <si>
    <t>År</t>
  </si>
  <si>
    <t>*Vid negativt värde så har livslängden uppnåtts</t>
  </si>
  <si>
    <t>Brukarutredning/Journal, återstående livslängd krypning (4 kap 18§)</t>
  </si>
  <si>
    <t>h</t>
  </si>
  <si>
    <t>Antal kvarvarande timmar</t>
  </si>
  <si>
    <t>Uppgifter om max antal drifttimmar</t>
  </si>
  <si>
    <t>Finns uppgifter från beräkning</t>
  </si>
  <si>
    <t>år</t>
  </si>
  <si>
    <t>Livslängdsbedömning utgår från tillverkarens uppgifter, beräkning, synbart skick, utförd OFP samt historik.</t>
  </si>
  <si>
    <t>Fr.o.m år</t>
  </si>
  <si>
    <t>T.o.m. år</t>
  </si>
  <si>
    <t>Antal uppnådda timmar från drifttagande</t>
  </si>
  <si>
    <t>Dagar drift/ år</t>
  </si>
  <si>
    <t>Timmar drift/ dag</t>
  </si>
  <si>
    <t>Metod, resultat, datum.</t>
  </si>
  <si>
    <t>Är OFP utförd?</t>
  </si>
  <si>
    <t>Finns yttre eller inre skador som kan påverka livslängden?</t>
  </si>
  <si>
    <t>Vid  ja, notera nedan.</t>
  </si>
  <si>
    <t>*Vid negativt värde: livslängd uppnåd eller så är tillåtet antal ekv. cykler max 500 om uppgifter om cykler från tillverkaren saknas</t>
  </si>
  <si>
    <t>Journal för återstående livslängd Utmattning</t>
  </si>
  <si>
    <t>Journal för återstående livslängd korrosion</t>
  </si>
  <si>
    <t>Journal för återstående livslängd krypning</t>
  </si>
  <si>
    <t>Tillverk. Nr.</t>
  </si>
  <si>
    <t>Framtida drifttimmar per år</t>
  </si>
  <si>
    <t>Kvarvarande drifttid (år)</t>
  </si>
  <si>
    <t>Bilaga nr:</t>
  </si>
  <si>
    <t>Kontroll DP</t>
  </si>
  <si>
    <t>Kontroll IU</t>
  </si>
  <si>
    <t>Bilagor</t>
  </si>
  <si>
    <t>C</t>
  </si>
  <si>
    <t>D</t>
  </si>
  <si>
    <t>E</t>
  </si>
  <si>
    <t>F</t>
  </si>
  <si>
    <t>G</t>
  </si>
  <si>
    <t>Planering. Utförda/ kommande revisioner av program</t>
  </si>
  <si>
    <t>Riskbedömning och fortlöpande tillsyn i enlighet med AFS 2017:3</t>
  </si>
  <si>
    <t>Ansvaret åligger arbetsgivaren att utse fysisk person som tar ansvarar för att RiskBedömning (RB) och FortLöpande Tillsyn (FLT)uppdateras samt efterlevs</t>
  </si>
  <si>
    <t>ID-nr/ Reg-nr</t>
  </si>
  <si>
    <t>Antal veckor per år</t>
  </si>
  <si>
    <t>Antal dagar per vecka</t>
  </si>
  <si>
    <t>Återstående livslängd  i ekvivalenta cykler efter framtida drift*</t>
  </si>
  <si>
    <t>Brukaruppgifter historisk drift fr.o.m.</t>
  </si>
  <si>
    <t>Återstående livslängd i år efter framtida drift*</t>
  </si>
  <si>
    <t>Framtida driftår:</t>
  </si>
  <si>
    <t>Antal driftår historiskt:</t>
  </si>
  <si>
    <t>Kan de som befinner sig på plats utsättas för skadliga tryckvågor?</t>
  </si>
  <si>
    <t>Detta program får inte kopieras eller användas på anläggningar utan DEKRA:s godkännande</t>
  </si>
  <si>
    <t>©</t>
  </si>
  <si>
    <t>Högsta/lägsta tilllåtna temperatur</t>
  </si>
  <si>
    <t>Kolvackumulator</t>
  </si>
  <si>
    <t>Kvävgasflaska</t>
  </si>
  <si>
    <t>Kvävgasflaskor</t>
  </si>
  <si>
    <t>Regulatorklocka</t>
  </si>
  <si>
    <t>Ackumulatortank</t>
  </si>
  <si>
    <t>Tillverkare</t>
  </si>
  <si>
    <t>Typbeteckning</t>
  </si>
  <si>
    <t>Fluid</t>
  </si>
  <si>
    <t>Haveri, utsläpp av media</t>
  </si>
  <si>
    <t>Fritext</t>
  </si>
  <si>
    <t>Vad objektet används till</t>
  </si>
  <si>
    <t>Sannolikhet skala 1-5</t>
  </si>
  <si>
    <t xml:space="preserve">Konsekvens, skala 1 - 5                             </t>
  </si>
  <si>
    <t>Risk-bedömning, skala 1-25</t>
  </si>
  <si>
    <t>Personskada     (H)</t>
  </si>
  <si>
    <t>Miljöskada, social skada      (M)</t>
  </si>
  <si>
    <t>Sammanställning av samtliga identifierade trycksatta anordningar</t>
  </si>
  <si>
    <t>Riskbedömning, personskada</t>
  </si>
  <si>
    <t>Riskbedömning, miljö och socialskada</t>
  </si>
  <si>
    <t xml:space="preserve">Turbinlager </t>
  </si>
  <si>
    <t>Slang/slangar</t>
  </si>
  <si>
    <t>Poängskala hämtas från sammanställningen</t>
  </si>
  <si>
    <t>Teknisk information hämtas från Sammanställningen</t>
  </si>
  <si>
    <t>Riskbedömning Kap 2 §1 &amp; kap 4 §16</t>
  </si>
  <si>
    <t>Riskbedömningar enligt nedan:</t>
  </si>
  <si>
    <t>Är placeringen korrekt angående omgivningens temperatur</t>
  </si>
  <si>
    <t xml:space="preserve">Riskbedömning ang placering samt temperatur Kap 2 §2 &amp; §3, </t>
  </si>
  <si>
    <t>Adress</t>
  </si>
  <si>
    <t>Annan påverkan som kan inverka på livslängden?</t>
  </si>
  <si>
    <t>Riskbedömning skademekanism Kap 4 §18</t>
  </si>
  <si>
    <t>Övriga punkter som framkommit i riskbedömningen</t>
  </si>
  <si>
    <t>Tredjeparts-kontroll utförd (Gäller för klass  A &amp; B)</t>
  </si>
  <si>
    <t>Checklista: Fortlöpande tillsyn samt avvikelserapport</t>
  </si>
  <si>
    <t>Information utrustning</t>
  </si>
  <si>
    <t>Fortlöpande tillsynsprogram</t>
  </si>
  <si>
    <t>Intervall</t>
  </si>
  <si>
    <t>Annordning fungerar som avsett</t>
  </si>
  <si>
    <t>Säkerhetsutrustning</t>
  </si>
  <si>
    <t>Andra fel eller avviklelser</t>
  </si>
  <si>
    <t>Märkning</t>
  </si>
  <si>
    <t>Tidigare brister åtgärdade</t>
  </si>
  <si>
    <t>Fortlöpande tillsyn utförd av:</t>
  </si>
  <si>
    <t>Kvittens avvikelse</t>
  </si>
  <si>
    <t>Åtgärd utförd av:</t>
  </si>
  <si>
    <t>Övriga punkter/riskbedömning</t>
  </si>
  <si>
    <t>Journal för återstående livslängd finns</t>
  </si>
  <si>
    <t>Förteckning trycksatta anordningar för tillsyn</t>
  </si>
  <si>
    <t>Riskbedömning avseende placering &amp; temperatur</t>
  </si>
  <si>
    <t>Riskbedömning avseende skademekanism &amp; livslängd</t>
  </si>
  <si>
    <t>Checklista tillsyn &amp; avvikelserapport</t>
  </si>
  <si>
    <r>
      <t>Bilaga till Riskbedömning avseende placering (2 Kap 2</t>
    </r>
    <r>
      <rPr>
        <b/>
        <sz val="11"/>
        <color theme="1"/>
        <rFont val="Calibri"/>
        <family val="2"/>
      </rPr>
      <t>§ &amp; 3§)</t>
    </r>
  </si>
  <si>
    <t>Planerad revision</t>
  </si>
  <si>
    <t>Utförd revision</t>
  </si>
  <si>
    <t>Månad</t>
  </si>
  <si>
    <t>Jan</t>
  </si>
  <si>
    <t>feb</t>
  </si>
  <si>
    <t>Mar</t>
  </si>
  <si>
    <t>Apr</t>
  </si>
  <si>
    <t>Maj</t>
  </si>
  <si>
    <t>Jun</t>
  </si>
  <si>
    <t>Jul</t>
  </si>
  <si>
    <t>Aug</t>
  </si>
  <si>
    <t>Sep</t>
  </si>
  <si>
    <t>Okt</t>
  </si>
  <si>
    <t>Nov</t>
  </si>
  <si>
    <t>Dec</t>
  </si>
  <si>
    <t>Företag/drift</t>
  </si>
  <si>
    <t>Dokumentation</t>
  </si>
  <si>
    <t>Tidigare erfarenheter</t>
  </si>
  <si>
    <t>Sannolikhet &amp; konsekvens</t>
  </si>
  <si>
    <t>Journal för återstående livslängd</t>
  </si>
  <si>
    <t xml:space="preserve">Journal för återstående livslängd (4 kap 18§) enligt AFS2017:3 </t>
  </si>
  <si>
    <t>Övrig info</t>
  </si>
  <si>
    <t>Kontrollfrågor</t>
  </si>
  <si>
    <t>Ja/Nej</t>
  </si>
  <si>
    <t>Notering</t>
  </si>
  <si>
    <t>Är den trycksatta anordningen utmattningspåkänt? (Vid ja krävs utredning om kärlets max antal tillåtna cykler)</t>
  </si>
  <si>
    <t>Är den trycksatta anordningen utsatt för korrosion? (Vid ja, krävs att tjockleksmätning utförs.)</t>
  </si>
  <si>
    <t>Är den trycksatta anordningen utsatt för krypning? (Vid ja, krävs utredning om max antal tillåtna drifttimmar.)</t>
  </si>
  <si>
    <t>Finns angiven livslängd från tillverkare?</t>
  </si>
  <si>
    <t>Finns det synliga skador som kan påverka livslängden?</t>
  </si>
  <si>
    <t>Kan yttre miljö påverka livslängden?</t>
  </si>
  <si>
    <t>Kan inre miljö påverka livslängden?</t>
  </si>
  <si>
    <t>Annan orsak som kan påverka livslängden?</t>
  </si>
  <si>
    <t>Finns det tidigare utförd livslängdbedömning på Objektet?</t>
  </si>
  <si>
    <t>Övrig information, dokument mm.</t>
  </si>
  <si>
    <t>Beräknad livslängd ska vara minst 1 år längre än reglerat kontrollintervall. Om inte, ska en revisionskontroll utföras.</t>
  </si>
  <si>
    <t>ID-nummer/ Reg-nr</t>
  </si>
  <si>
    <t>Livslängdsjournal. Allmän steg 1.</t>
  </si>
  <si>
    <t>Förslag till åtgärd</t>
  </si>
  <si>
    <t>Bedömningskala risker 1-25. Se matris Sannolikhet &amp; konsekvens</t>
  </si>
  <si>
    <t>Instruktion</t>
  </si>
  <si>
    <t>Innehållsförteckning</t>
  </si>
  <si>
    <t>Här skriver man ner företag och fysisk ansvarig person. Ansvaret från föreskriften finns dokumnentrat under den här fliken.</t>
  </si>
  <si>
    <t>"Spara som" Inan ni börjar, tryck på "Arkiv" sedan "spara som" Döp exceldokumentet "valfritt" och se till att ni arbetar i det så att det alltid finns ett orört dokument. Fält markerade som med gult fylls i Gröna fält förs över automatiskt. Vissa fält har fritext, andra har rulllist.</t>
  </si>
  <si>
    <t>Riskbedömning ang. Tidigare erfarenheter. Utför bedömning enligt frågeställning. Krävs ytterligare utredning. Hänvisa till bilaga.</t>
  </si>
  <si>
    <t>Riskbedömning ang. skademekansim &amp; livslängd. Utför bedömning enligt frågeställning. Krävs ytterligare utredning. Hänvisa till bilaga.</t>
  </si>
  <si>
    <t>FLT-program för de objekt som blivit utredda om vilka risker som finns och vilken tillsyn som ska göras med ett bestämt intervall enligt riskbedömningarna.</t>
  </si>
  <si>
    <t>Den som utför en tillsyn kan skriva ut en Checklista &amp; avvikelserapport som ett hjälpmedel ute på en anläggning.</t>
  </si>
  <si>
    <t>14-16.</t>
  </si>
  <si>
    <t>Bilaga E, G &amp; F. Ifalla det krävs ytterligare utredning kan dessa användas för att komma till en bedömning om åtgärd.</t>
  </si>
  <si>
    <t>Planering av utförda och kommande revisioner av program och riskbedömningar.</t>
  </si>
  <si>
    <t>Data.</t>
  </si>
  <si>
    <t>Här hämtas data från rullistorna.</t>
  </si>
  <si>
    <t>Riskbedömning ang. Placering &amp; temperatur. Utför bedömning enligt frågeställning. Krävs ytterligare utredning. Hänvisa till bilaga.</t>
  </si>
  <si>
    <t>Bilaga B. En livslängdsbedömning avsende cykler, utmattningspåkända kärl. (20 st bilagor)</t>
  </si>
  <si>
    <t>OMRI</t>
  </si>
  <si>
    <t>Här sammantälls objekt som ska gå vidare med ytterligare riskbedömningar samt ingå i den fortlöpande tillsynen. Ställ in filter "Klassning" på A, B &amp; OMRI.</t>
  </si>
  <si>
    <t>Gas-Panna t≤110°C</t>
  </si>
  <si>
    <t>Olje-Panna t≤110°C</t>
  </si>
  <si>
    <t>Adsorptionstork</t>
  </si>
  <si>
    <t>Benämning</t>
  </si>
  <si>
    <t>Datum senaste revision:</t>
  </si>
  <si>
    <t>Gorsingeholm vattenverk, fastighet 1</t>
  </si>
  <si>
    <t>El-Panna t&gt;110°C</t>
  </si>
  <si>
    <t>El-Panna t≤110°C</t>
  </si>
  <si>
    <t>Gas-Panna t&gt;110°C</t>
  </si>
  <si>
    <t>Olje-Panna t&gt;110°C</t>
  </si>
  <si>
    <t>Välj objekt
---&gt;</t>
  </si>
  <si>
    <t>1a</t>
  </si>
  <si>
    <t>2a</t>
  </si>
  <si>
    <t>3. Risk SxK. 
Fördefinerade Risker</t>
  </si>
  <si>
    <t>4. Risk Placering, temp</t>
  </si>
  <si>
    <t>5. Risk Tidigare erf.</t>
  </si>
  <si>
    <t>6. Risk. Livsl.</t>
  </si>
  <si>
    <t xml:space="preserve">Här nedanför kan man bestäma vilka risker som ska vara fördefinerade. Man väljer risk, orsak och konsekvent för varje typ av objekt. 
Det som står här nedanför är det som laddas när man trycker på knappen som ni finner i fliken "Ladda risker". </t>
  </si>
  <si>
    <t>Här kan man välja fördefinierade risker för blad "4. Placering, temp."</t>
  </si>
  <si>
    <t>Här kan man välja fördefinierade risker för blad "5. Risk Tidigare erf."</t>
  </si>
  <si>
    <t>Här kan man välja fördefinierade risker för blad "6. Risk. Livsl."</t>
  </si>
  <si>
    <t>Klassade objekt</t>
  </si>
  <si>
    <t>Oklassade objekt</t>
  </si>
  <si>
    <t>Ja, se bilaga A, flik 10.</t>
  </si>
  <si>
    <t>Rutiner för rapportering införs i och med detta FLT-program.</t>
  </si>
  <si>
    <t>Nej, riskbedömning och FLT-program finns.</t>
  </si>
  <si>
    <t>Krävs inte eftersom objekt inte tillhör någon klass.</t>
  </si>
  <si>
    <t>Behövs inte, objekt tillhör varken klass A eller klass B.</t>
  </si>
  <si>
    <t>Välj risk</t>
  </si>
  <si>
    <t>Vad orsakade det?</t>
  </si>
  <si>
    <t>Vilken konsekvens får det?</t>
  </si>
  <si>
    <t>Har säkerhetsventil</t>
  </si>
  <si>
    <t>Säkerhetsventil öppnar inte (kärvat fast)</t>
  </si>
  <si>
    <t>Säkerhetsventil stänger inte (kärvat fast)</t>
  </si>
  <si>
    <t>Nej, ingen verksamhet/aktivitet i lokalen.</t>
  </si>
  <si>
    <t>Ja, men normalt ingen personal i lokalen.</t>
  </si>
  <si>
    <t>Ja, inga hinder.</t>
  </si>
  <si>
    <t>Ja, se bilaga c, flik 12.</t>
  </si>
  <si>
    <t>Kontrollera säkerhetsventil, se till att objekt används enligt tillverkarens instruktioner.</t>
  </si>
  <si>
    <t>Tillsyn enligt detta FLT-program</t>
  </si>
  <si>
    <t>Kontrollera säkerhetsventil med jämna mellanrum</t>
  </si>
  <si>
    <t>Övriga tryckkärl</t>
  </si>
  <si>
    <t>Expansionskärl</t>
  </si>
  <si>
    <t>Fluidläckage</t>
  </si>
  <si>
    <t>Värmeväxlare</t>
  </si>
  <si>
    <t>Defekt säkerhetsventil/rörledning</t>
  </si>
  <si>
    <t>Poängskala</t>
  </si>
  <si>
    <t>&lt;--Välj objekt</t>
  </si>
  <si>
    <t>Beräknad livslängd, enligt trendkurva:</t>
  </si>
  <si>
    <t>Uppgifter angående driftcykler kommer från:</t>
  </si>
  <si>
    <t>Livslängd beräknas till</t>
  </si>
  <si>
    <t>Från beräkningsmall</t>
  </si>
  <si>
    <t>Från utredning</t>
  </si>
  <si>
    <t>Kommentar:</t>
  </si>
  <si>
    <t>1. Samordning+Deklaration</t>
  </si>
  <si>
    <t>3. Risk SxK</t>
  </si>
  <si>
    <t>5. Placering, temp.</t>
  </si>
  <si>
    <t>6. Risk Tidigare erf.</t>
  </si>
  <si>
    <t>7. Risk. Livsl.</t>
  </si>
  <si>
    <t>10. Bil A. Livslängd.</t>
  </si>
  <si>
    <t>11. Bil B Utmattning</t>
  </si>
  <si>
    <t>12. Bil C. Korrosion</t>
  </si>
  <si>
    <t>Fluid/media</t>
  </si>
  <si>
    <t>Lista med objekt från "2. Deklaration objekt"</t>
  </si>
  <si>
    <t>Erfarenheter</t>
  </si>
  <si>
    <t>Uppgifter från Tillverkare alt. Beräkning</t>
  </si>
  <si>
    <t>Finns uppgifter från tillverkare?</t>
  </si>
  <si>
    <t>Kommentar</t>
  </si>
  <si>
    <t>Expansionskärl till radiatorkrets</t>
  </si>
  <si>
    <t>Detta är baserat på en beräkningsmall och inte tillverkarens uppgifter, för en mer noggrann livslängdsberäkning kontakta tillverkare.</t>
  </si>
  <si>
    <t>Värmeväxlare för tappvarmvatten</t>
  </si>
  <si>
    <t>Ja, se bilaga b, flik 11.</t>
  </si>
  <si>
    <t>Ja, se bilaga d, flik 13.</t>
  </si>
  <si>
    <t>Ja, se bilaga a, flik 10.</t>
  </si>
  <si>
    <t>Uppg. Från tillverkare</t>
  </si>
  <si>
    <t>Värmeväxlare till radiatorkrets</t>
  </si>
  <si>
    <t>Ja, det finns gott om utrymme.</t>
  </si>
  <si>
    <t>Uppgifter saknas.</t>
  </si>
  <si>
    <t>Uppg. Från beräkning</t>
  </si>
  <si>
    <t>Saknar information</t>
  </si>
  <si>
    <t>Ja, men stege behövs.</t>
  </si>
  <si>
    <t>Nej, normalt ingen verksamhet/aktivitet i lokalen.</t>
  </si>
  <si>
    <t>Undantag</t>
  </si>
  <si>
    <t>Saknas men rutiner för rapportering införs i och med detta FLT-program.</t>
  </si>
  <si>
    <t>Nej, trångt och stökigt.</t>
  </si>
  <si>
    <t>Stopp</t>
  </si>
  <si>
    <t>Objekt-id, objektnamn och plats</t>
  </si>
  <si>
    <r>
      <t>Notering-</t>
    </r>
    <r>
      <rPr>
        <sz val="10"/>
        <color rgb="FFFF0000"/>
        <rFont val="Calibri"/>
        <family val="2"/>
        <scheme val="minor"/>
      </rPr>
      <t xml:space="preserve"> Objekt- iakttagelse- fel</t>
    </r>
  </si>
  <si>
    <t xml:space="preserve">Avvikelse/er
</t>
  </si>
  <si>
    <t>Datum för  när åtgärd ska vara klart:</t>
  </si>
  <si>
    <t>Objektlista</t>
  </si>
  <si>
    <t>Livslängdsberäkning av anordning</t>
  </si>
  <si>
    <t>Objekt/ID-nummer</t>
  </si>
  <si>
    <t>Beräknad livslängd
[År]</t>
  </si>
  <si>
    <t>Säkerhetsventil kärvat fast, stänger inte.</t>
  </si>
  <si>
    <t>Säkerhetsventil öppnar inte, kärvat fast.</t>
  </si>
  <si>
    <t>Kontrollera säkerhetsventil med jämna mellanrum.</t>
  </si>
  <si>
    <t>Använd anordning enligt tillverkarens instruktioner och kontrollera säkerhetsventil med jämna mellanrum.</t>
  </si>
  <si>
    <t>Kontrollera att anordning används enligt tillverkarens instruktioner och kontrollera säkerhetsventil med jämna mellanrum.</t>
  </si>
  <si>
    <t>Tillsyn enligt detta FLT-program.</t>
  </si>
  <si>
    <t>Slitage pga erosion</t>
  </si>
  <si>
    <t>Föråldring av plast/gummi</t>
  </si>
  <si>
    <t>Driftstörning/läckage</t>
  </si>
  <si>
    <t>Oxidering, UV-ljus</t>
  </si>
  <si>
    <t>Behövs inte, objekt tillhör varken klass A eller klass B och ingår i riskbedömningen.</t>
  </si>
  <si>
    <t>Uppdatera/revidera FLT-program</t>
  </si>
  <si>
    <t>Finns det tidigare utförd livslängdbedömning på objektet?</t>
  </si>
  <si>
    <t>Uppmätt</t>
  </si>
  <si>
    <t xml:space="preserve">r </t>
  </si>
  <si>
    <t>Journal införs i och med detta FLT-program</t>
  </si>
  <si>
    <t>Vid nästa besiktning notera värden från tjockleksmätning och spara i livslängdsjournalen.</t>
  </si>
  <si>
    <t>Temperatur, fuktighet och kontakt med annan media kan påverka livslängden.</t>
  </si>
  <si>
    <t>Vattenkvaliten påverkar livslängden.</t>
  </si>
  <si>
    <t>Ö</t>
  </si>
  <si>
    <t>Fel i reglersystem/ läckage</t>
  </si>
  <si>
    <t>Vattenkvalité</t>
  </si>
  <si>
    <t>Reglersystem, vakter och larm</t>
  </si>
  <si>
    <t>Vakter och larm</t>
  </si>
  <si>
    <t>Vattenbehandling</t>
  </si>
  <si>
    <t>Objekt står inomhus, uppvärmt</t>
  </si>
  <si>
    <t>Normalt ingen verksamhet i närhet</t>
  </si>
  <si>
    <t>Utbildning</t>
  </si>
  <si>
    <t>Utbildning/ se till att endast behörig personal äger tillträde</t>
  </si>
  <si>
    <t>Fastbränslepanna t&gt;110°C</t>
  </si>
  <si>
    <t>Fastbränslepanna t≤110°C</t>
  </si>
  <si>
    <t>Säkerhetsventil öpnar inte (kärvat fast)</t>
  </si>
  <si>
    <t>Vattenvärmare</t>
  </si>
  <si>
    <t>Avsäkringstryck Säkerhetsventil (bar(e))</t>
  </si>
  <si>
    <t>Högt tryck</t>
  </si>
  <si>
    <t>Kylmaskin/ värmepump</t>
  </si>
  <si>
    <t>Dränera luftbehållare från kondensvatten/se till att luftbehållare är torr</t>
  </si>
  <si>
    <t>Se till att luftbehållaren är torr invändig.</t>
  </si>
  <si>
    <t>Kontroll frivillig, på kundens begäran kan kontrollorgan utföra tjockleksmätning.</t>
  </si>
  <si>
    <t>Konsekvens skala 1 - 5 Personskada</t>
  </si>
  <si>
    <t>Konsekvens skala 1 - 5 Miljöskada</t>
  </si>
  <si>
    <t>Har avvikelserapporter beaktats?</t>
  </si>
  <si>
    <t>9. Checklista &amp; avvikelse.</t>
  </si>
  <si>
    <t>Antal rapporter</t>
  </si>
  <si>
    <t>Noteringar &amp; åtgärder: Sanolikhet &amp; konsekvens</t>
  </si>
  <si>
    <t>Noteringar &amp; åtgärder: Tidigare erfarenheter</t>
  </si>
  <si>
    <t>Noteringar &amp; åtgärder: Placering och temperatur</t>
  </si>
  <si>
    <t>Innehåll</t>
  </si>
  <si>
    <t>Samordning</t>
  </si>
  <si>
    <t>Fyll i samtliga trycksatta objekt som finns på anläggningen med teknisk data. Klassa in objekten enligt föreskriftens klassning A &amp; B. De objekt som inte klassas in anges OMRI (Övriga objekt) för de som ska ingå i den forlöpande tillsynen och O för de som inte ska tas med.</t>
  </si>
  <si>
    <t xml:space="preserve">Sannolikhet &amp; konsekvens. Fyll i vad som kan hända, varför det händer osv. Bedöm sanolikheten och Konsekvensen. För över poängen till sammanställningen. Detta är en samlad riskbedömning för  samma typ av tryckkärl. Till exempel luftbehållare. </t>
  </si>
  <si>
    <t>Instruktioner/tillverkningshandlingar</t>
  </si>
  <si>
    <t>Tredjepartskontroll(besiktning)</t>
  </si>
  <si>
    <t>Bilaga A. En livslängdsbedömning i ett första skede för att avgöra vilken skademekansim som finns. Om man har en slang med ett tidsbestämt utgångsdatum kan denna räcka som journal. (100 st. bilagor)</t>
  </si>
  <si>
    <t>Bilaga C. En livslängdsbedömning avsende korrosion. (10 st bilagor)</t>
  </si>
  <si>
    <t>Bilaga D. En livslängdsbedömning avsende krypning. (10 st bilagor)</t>
  </si>
  <si>
    <t>Design-temperatur TS max/min (°C)</t>
  </si>
  <si>
    <t xml:space="preserve"> Brukarutredning/Journal, återstående livslängd korrosion (4 kap 18§)</t>
  </si>
  <si>
    <t>Rensa journal</t>
  </si>
  <si>
    <t>Brukaruppgifter framtida drift från och med:</t>
  </si>
  <si>
    <t>Test 2</t>
  </si>
  <si>
    <t>2010</t>
  </si>
  <si>
    <t>LNG Station</t>
  </si>
  <si>
    <t>Förångare</t>
  </si>
  <si>
    <t>55</t>
  </si>
  <si>
    <t>63</t>
  </si>
  <si>
    <t>100/-196</t>
  </si>
  <si>
    <t>2. Värmeväxlare - S743133</t>
  </si>
  <si>
    <t>316L</t>
  </si>
  <si>
    <t>Tillverkaren</t>
  </si>
  <si>
    <t>LNG - Testriggar</t>
  </si>
  <si>
    <t>LNG Norrmalm</t>
  </si>
  <si>
    <t>LNG Panna</t>
  </si>
  <si>
    <t>6</t>
  </si>
  <si>
    <t>100/+0</t>
  </si>
  <si>
    <t>10-0074</t>
  </si>
  <si>
    <t>95/+0</t>
  </si>
  <si>
    <t>LNG-Cistern</t>
  </si>
  <si>
    <t>10835</t>
  </si>
  <si>
    <t>10</t>
  </si>
  <si>
    <t>20/-196</t>
  </si>
  <si>
    <t>20</t>
  </si>
  <si>
    <t>Trycktillsats</t>
  </si>
  <si>
    <t>9808</t>
  </si>
  <si>
    <t>50/-196</t>
  </si>
  <si>
    <t>LNG-Station Rör</t>
  </si>
  <si>
    <t>1</t>
  </si>
  <si>
    <t>30</t>
  </si>
  <si>
    <t>100</t>
  </si>
  <si>
    <t>Buffert-Tank Naturgas</t>
  </si>
  <si>
    <t>65586</t>
  </si>
  <si>
    <t>2001</t>
  </si>
  <si>
    <t>75/-196</t>
  </si>
  <si>
    <t>Buffert-tank för Naturgasen</t>
  </si>
  <si>
    <t>Boil-Off Tank</t>
  </si>
  <si>
    <t>5260-1</t>
  </si>
  <si>
    <t>75/-55</t>
  </si>
  <si>
    <t>25</t>
  </si>
  <si>
    <t>1801</t>
  </si>
  <si>
    <t>500/8000L</t>
  </si>
  <si>
    <t>Förångare Fackla</t>
  </si>
  <si>
    <t>V37443</t>
  </si>
  <si>
    <t>50</t>
  </si>
  <si>
    <t>LNG Rör 8001</t>
  </si>
  <si>
    <t>S634341</t>
  </si>
  <si>
    <t>PP-58.9-201</t>
  </si>
  <si>
    <t>12/-1</t>
  </si>
  <si>
    <t>12</t>
  </si>
  <si>
    <t>17</t>
  </si>
  <si>
    <t>15</t>
  </si>
  <si>
    <t>PP-58.9-202</t>
  </si>
  <si>
    <t>PP-58.9-204</t>
  </si>
  <si>
    <t>PP-58.9-205</t>
  </si>
  <si>
    <t>S634347</t>
  </si>
  <si>
    <t>S634342</t>
  </si>
  <si>
    <t>S634358</t>
  </si>
  <si>
    <t>LNG Rör 8002</t>
  </si>
  <si>
    <t>LNG Rör 8004</t>
  </si>
  <si>
    <t>LNG Rör 8005</t>
  </si>
  <si>
    <t>Vakuumisolerat LNG Rör 8007</t>
  </si>
  <si>
    <t>S634340</t>
  </si>
  <si>
    <t>PP-58.9-207</t>
  </si>
  <si>
    <t>16</t>
  </si>
  <si>
    <t>LNG Rör 8008</t>
  </si>
  <si>
    <t>S634355</t>
  </si>
  <si>
    <t>PP-58.9-208</t>
  </si>
  <si>
    <t>LNG Rör 8010</t>
  </si>
  <si>
    <t>S634339</t>
  </si>
  <si>
    <t>PP-58.9-209</t>
  </si>
  <si>
    <t>Norrmalm</t>
  </si>
  <si>
    <t>S468560</t>
  </si>
  <si>
    <t>4</t>
  </si>
  <si>
    <t>40</t>
  </si>
  <si>
    <t>65/0</t>
  </si>
  <si>
    <t>Trifs MBP10</t>
  </si>
  <si>
    <t>Trifs MBP20</t>
  </si>
  <si>
    <t>S468574</t>
  </si>
  <si>
    <t>5</t>
  </si>
  <si>
    <t>Trifs MBP80</t>
  </si>
  <si>
    <t>S540064</t>
  </si>
  <si>
    <t>160/0</t>
  </si>
  <si>
    <t>Trifs EKA15</t>
  </si>
  <si>
    <t>S468576</t>
  </si>
  <si>
    <t>EKA15BR005</t>
  </si>
  <si>
    <t>Norrmalm Hydrogen plant</t>
  </si>
  <si>
    <t>EKA 50BR005 - 200 bar</t>
  </si>
  <si>
    <t>S592484</t>
  </si>
  <si>
    <t>200</t>
  </si>
  <si>
    <t>35/-25</t>
  </si>
  <si>
    <t>EKA50BR005</t>
  </si>
  <si>
    <t xml:space="preserve">EKA 50BR005 - 40 bar </t>
  </si>
  <si>
    <t>S592470</t>
  </si>
  <si>
    <t>EKA 70 Kompressor</t>
  </si>
  <si>
    <t>EKA 90 Elektrolysrör</t>
  </si>
  <si>
    <t>S782013</t>
  </si>
  <si>
    <t>35</t>
  </si>
  <si>
    <t>35/-10</t>
  </si>
  <si>
    <t>H-Tec Systems</t>
  </si>
  <si>
    <t>EKA 90</t>
  </si>
  <si>
    <t>S782014</t>
  </si>
  <si>
    <t>Mehrer</t>
  </si>
  <si>
    <t>350</t>
  </si>
  <si>
    <t>EKA 85</t>
  </si>
  <si>
    <t>S782015</t>
  </si>
  <si>
    <t>EKA85BR005</t>
  </si>
  <si>
    <t>220</t>
  </si>
  <si>
    <t>EKA 60 Lager Container</t>
  </si>
  <si>
    <t>S782012</t>
  </si>
  <si>
    <t>Sida 2(av 30)</t>
  </si>
  <si>
    <t>Sida 3(av 30)</t>
  </si>
  <si>
    <t>Sida 4(av 30)</t>
  </si>
  <si>
    <t>Sida 5(av 30)</t>
  </si>
  <si>
    <t>Sida 6(av 30)</t>
  </si>
  <si>
    <t>Sida 7(av 30)</t>
  </si>
  <si>
    <t>Sida 8(av 30)</t>
  </si>
  <si>
    <t>Sida 9(av 30)</t>
  </si>
  <si>
    <t>Sida 10(av 30)</t>
  </si>
  <si>
    <t>Sida 11(av 30)</t>
  </si>
  <si>
    <t>Sida 12(av 30)</t>
  </si>
  <si>
    <t>Sida 13(av 30)</t>
  </si>
  <si>
    <t>Sida 14(av 30)</t>
  </si>
  <si>
    <t>Sida 15(av 30)</t>
  </si>
  <si>
    <t>Sida 16(av 30)</t>
  </si>
  <si>
    <t>Sida 17(av 30)</t>
  </si>
  <si>
    <t>Sida 18(av 30)</t>
  </si>
  <si>
    <t>Sida 19(av 30)</t>
  </si>
  <si>
    <t>Sida 20(av 30)</t>
  </si>
  <si>
    <t>Sida 21(av 30)</t>
  </si>
  <si>
    <t>Sida 22(av 30)</t>
  </si>
  <si>
    <t>Sida 23(av 30)</t>
  </si>
  <si>
    <t>Sida 24(av 30)</t>
  </si>
  <si>
    <t>Sida 25(av 30)</t>
  </si>
  <si>
    <t>Sida 26(av 30)</t>
  </si>
  <si>
    <t>Sida 27(av 30)</t>
  </si>
  <si>
    <t>Sida 28(av 30)</t>
  </si>
  <si>
    <t>Sida 29(av 30)</t>
  </si>
  <si>
    <t>Sida 30(av 30)</t>
  </si>
  <si>
    <t>Nils Johansson</t>
  </si>
  <si>
    <t>Finspång</t>
  </si>
  <si>
    <t>ID nummer besiktning</t>
  </si>
  <si>
    <t>Dagar kvar till besiktning</t>
  </si>
  <si>
    <t>Sida 1(30)</t>
  </si>
  <si>
    <t>Styrande Besiktningsmånad</t>
  </si>
  <si>
    <t>Saltängen</t>
  </si>
  <si>
    <t>Reglersystem</t>
  </si>
  <si>
    <t>2. Cistern - S468209</t>
  </si>
  <si>
    <t>1. Gas-Panna t≤110°C - S468573</t>
  </si>
  <si>
    <t>År 2052</t>
  </si>
  <si>
    <t>Örebro</t>
  </si>
  <si>
    <t>3. Värmeväxlare - S468555</t>
  </si>
  <si>
    <t>Livslängdsbedömning utgår från tillgängliga uppgifter, godstjocklek, synbart skick samt historik. Journal för återstående livslängd är ett levande dokument och kan uppdateras för att förlänga eller förkorta tiden för den trycksatta anordningen. Erfarenhet av användning, driftbetingelser, yttre/inre skademekanism kan påverka livslängden. Uppdatera vid nästa besiktning.</t>
  </si>
  <si>
    <t>4. Rörledning - S468559</t>
  </si>
  <si>
    <t xml:space="preserve">Invändig besiktning gjord men inga kommentarer gjorda i protokollet, oklart vad de kommit fram till i besiktningen. </t>
  </si>
  <si>
    <t>40/0</t>
  </si>
  <si>
    <t>Baseras på en beräkningsmall</t>
  </si>
  <si>
    <t>6. Kryokärl - S468557</t>
  </si>
  <si>
    <t>5. Kryokärl - S468570</t>
  </si>
  <si>
    <t>7. Värmeväxlare - S743133</t>
  </si>
  <si>
    <t>9. Rörledning - S634341</t>
  </si>
  <si>
    <t>10. Rörledning - S634347</t>
  </si>
  <si>
    <t>11. Rörledning - S634342</t>
  </si>
  <si>
    <t>12. Rörledning - S634358</t>
  </si>
  <si>
    <t>Nils</t>
  </si>
  <si>
    <t>13. Rörledning - S634340</t>
  </si>
  <si>
    <t>14. Rörledning - S634355</t>
  </si>
  <si>
    <t>15. Rörledning - S634339</t>
  </si>
  <si>
    <t>16. Rörledning - S468560</t>
  </si>
  <si>
    <t>17. Rörledning - S468574</t>
  </si>
  <si>
    <t>18. Rörledning - S540064</t>
  </si>
  <si>
    <t>19. Rörledning - S468576</t>
  </si>
  <si>
    <t>20. Rörledning - S592484</t>
  </si>
  <si>
    <t>21. Rörledning - S592470</t>
  </si>
  <si>
    <t>22. Rörledning - S782013</t>
  </si>
  <si>
    <t>23. Rörledning - S782014</t>
  </si>
  <si>
    <t>24. Rörledning - S782015</t>
  </si>
  <si>
    <t>25. Rörledning - S782012</t>
  </si>
  <si>
    <t>År 2059</t>
  </si>
  <si>
    <t>År 2059</t>
  </si>
  <si>
    <t>Saknar information, livslängd baserad på en beräkning, för en korrekt livslängd kontakta tillverkaren.</t>
  </si>
  <si>
    <t>År 2074</t>
  </si>
  <si>
    <t>År 2074</t>
  </si>
  <si>
    <t>8. Övriga tryckkärl - S468571</t>
  </si>
  <si>
    <t>Saknar livslängdsuppgifter, ett år längre än nästa besiktning är utredd livslängd, uppdatera vid nästa besiktning genom att antingen kontakta tillverkaren eller ta beslut utifrån besiktningsunderlaget.</t>
  </si>
  <si>
    <t>År 2030</t>
  </si>
  <si>
    <t>År 2030</t>
  </si>
  <si>
    <t>År 2028</t>
  </si>
  <si>
    <t>År 2028</t>
  </si>
  <si>
    <t>Livslängden är beräknad utifrån en beräkningsmall, kontakta leverantören för en mer korrekt livslängd</t>
  </si>
  <si>
    <t>År 2026</t>
  </si>
  <si>
    <t>År 2026</t>
  </si>
  <si>
    <t>År 2051</t>
  </si>
  <si>
    <t>År 2051</t>
  </si>
  <si>
    <t>År 2033</t>
  </si>
  <si>
    <t>År 2033</t>
  </si>
  <si>
    <t>År 2079</t>
  </si>
  <si>
    <t>År 2079</t>
  </si>
  <si>
    <t>År 2040</t>
  </si>
  <si>
    <t>År 2040</t>
  </si>
  <si>
    <t>År 2063</t>
  </si>
  <si>
    <t>År 2063</t>
  </si>
  <si>
    <t>År 2061</t>
  </si>
  <si>
    <t>År 2061</t>
  </si>
  <si>
    <t>År 2064</t>
  </si>
  <si>
    <t>År 2064</t>
  </si>
  <si>
    <t>År 2042</t>
  </si>
  <si>
    <t>År 2042</t>
  </si>
  <si>
    <t>År 2037</t>
  </si>
  <si>
    <t>År 2037</t>
  </si>
  <si>
    <t>År 2029</t>
  </si>
  <si>
    <t>År 2029</t>
  </si>
  <si>
    <t>Dagar kvar till Besiktning</t>
  </si>
  <si>
    <t>Plats</t>
  </si>
  <si>
    <t>År 2052</t>
  </si>
  <si>
    <t>År 2025</t>
  </si>
  <si>
    <t>År 2032</t>
  </si>
  <si>
    <t>Dagar kvar till sista besiktningsdag</t>
  </si>
  <si>
    <t>Sista besiktningsdatum</t>
  </si>
  <si>
    <t/>
  </si>
  <si>
    <t>Förteckning (4 Kap 15§):</t>
  </si>
  <si>
    <t>Förteckning (4 Kap 15§): Objekt som ska ingå i den fortlöpande tillsynen</t>
  </si>
  <si>
    <t>Fortlöpande tillsyn (2 Kap 6§):</t>
  </si>
  <si>
    <t>Hur många avvikelserapporter vill ni ha?
(Välj i rullgardinen nedanför)</t>
  </si>
  <si>
    <t>1. Samordningsansvarig för Riskbedömningar &amp; FLT-program med trycksatta-</t>
  </si>
  <si>
    <t>AH-Automation</t>
  </si>
  <si>
    <t>Klippsjövägen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</si>
</sst>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General_)"/>
    <numFmt numFmtId="165" formatCode="#\ ##0"/>
    <numFmt numFmtId="166" formatCode="0_ ;[Red]\-0\ "/>
    <numFmt numFmtId="167" formatCode="0.0"/>
    <numFmt numFmtId="168" formatCode="0.00_ ;[Red]\-0.00\ "/>
    <numFmt numFmtId="169" formatCode="0;\-0;;@"/>
    <numFmt numFmtId="170" formatCode="[$-41D]mmmm\ yyyy;@"/>
    <numFmt numFmtId="171" formatCode=";;;"/>
    <numFmt numFmtId="172" formatCode="yyyy\-mm\-dd;@"/>
    <numFmt numFmtId="173" formatCode="0.000"/>
    <numFmt numFmtId="174" formatCode="yyyy/mmmm"/>
  </numFmts>
  <fonts count="78" x14ac:knownFonts="1">
    <font>
      <sz val="11"/>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1"/>
      <color rgb="FF006100"/>
      <name val="Calibri"/>
      <family val="2"/>
      <scheme val="minor"/>
    </font>
    <font>
      <b/>
      <sz val="11"/>
      <color theme="1"/>
      <name val="Calibri"/>
      <family val="2"/>
      <scheme val="minor"/>
    </font>
    <font>
      <b/>
      <sz val="12"/>
      <color theme="1"/>
      <name val="Calibri"/>
      <family val="2"/>
      <scheme val="minor"/>
    </font>
    <font>
      <sz val="11"/>
      <name val="Calibri"/>
      <family val="2"/>
      <scheme val="minor"/>
    </font>
    <font>
      <sz val="8"/>
      <color theme="1"/>
      <name val="Calibri"/>
      <family val="2"/>
      <scheme val="minor"/>
    </font>
    <font>
      <sz val="10"/>
      <name val="Arial"/>
      <family val="2"/>
    </font>
    <font>
      <sz val="10"/>
      <color rgb="FF000000"/>
      <name val="Arial"/>
      <family val="2"/>
    </font>
    <font>
      <sz val="11"/>
      <color rgb="FF000000"/>
      <name val="Arial"/>
      <family val="2"/>
    </font>
    <font>
      <sz val="9"/>
      <color rgb="FF000000"/>
      <name val="Arial"/>
      <family val="2"/>
    </font>
    <font>
      <sz val="8"/>
      <color rgb="FF0070C0"/>
      <name val="Calibri"/>
      <family val="2"/>
      <scheme val="minor"/>
    </font>
    <font>
      <sz val="8"/>
      <name val="Calibri"/>
      <family val="2"/>
      <scheme val="minor"/>
    </font>
    <font>
      <b/>
      <sz val="20"/>
      <color theme="1"/>
      <name val="Calibri"/>
      <family val="2"/>
      <scheme val="minor"/>
    </font>
    <font>
      <sz val="20"/>
      <color theme="1"/>
      <name val="Calibri"/>
      <family val="2"/>
      <scheme val="minor"/>
    </font>
    <font>
      <sz val="10"/>
      <color theme="1"/>
      <name val="Calibri"/>
      <family val="2"/>
      <scheme val="minor"/>
    </font>
    <font>
      <sz val="11"/>
      <color theme="1"/>
      <name val="Calibri"/>
      <family val="2"/>
    </font>
    <font>
      <b/>
      <sz val="11"/>
      <color theme="1"/>
      <name val="Calibri"/>
      <family val="2"/>
    </font>
    <font>
      <b/>
      <sz val="12"/>
      <color rgb="FF000000"/>
      <name val="Arial"/>
      <family val="2"/>
    </font>
    <font>
      <sz val="22"/>
      <color theme="1"/>
      <name val="Calibri"/>
      <family val="2"/>
      <scheme val="minor"/>
    </font>
    <font>
      <sz val="8"/>
      <name val="Arial"/>
      <family val="2"/>
    </font>
    <font>
      <sz val="8"/>
      <color rgb="FF0070C0"/>
      <name val="Arial"/>
      <family val="2"/>
    </font>
    <font>
      <b/>
      <sz val="14"/>
      <name val="Arial"/>
      <family val="2"/>
    </font>
    <font>
      <sz val="14"/>
      <color theme="1"/>
      <name val="Calibri"/>
      <family val="2"/>
      <scheme val="minor"/>
    </font>
    <font>
      <sz val="16"/>
      <color theme="1"/>
      <name val="Calibri"/>
      <family val="2"/>
      <scheme val="minor"/>
    </font>
    <font>
      <b/>
      <sz val="16"/>
      <color theme="1"/>
      <name val="Calibri"/>
      <family val="2"/>
      <scheme val="minor"/>
    </font>
    <font>
      <sz val="9"/>
      <name val="Calibri"/>
      <family val="2"/>
      <scheme val="minor"/>
    </font>
    <font>
      <sz val="12"/>
      <color theme="1"/>
      <name val="Calibri"/>
      <family val="2"/>
      <scheme val="minor"/>
    </font>
    <font>
      <sz val="9"/>
      <color indexed="81"/>
      <name val="Tahoma"/>
      <family val="2"/>
    </font>
    <font>
      <sz val="8"/>
      <color theme="1"/>
      <name val="Calibri"/>
      <family val="2"/>
    </font>
    <font>
      <sz val="18"/>
      <color rgb="FFFF0000"/>
      <name val="Calibri"/>
      <family val="2"/>
      <scheme val="minor"/>
    </font>
    <font>
      <b/>
      <sz val="14"/>
      <color theme="1"/>
      <name val="Calibri"/>
      <family val="2"/>
      <scheme val="minor"/>
    </font>
    <font>
      <sz val="7.5"/>
      <color theme="1"/>
      <name val="Calibri"/>
      <family val="2"/>
      <scheme val="minor"/>
    </font>
    <font>
      <b/>
      <sz val="10"/>
      <color theme="1"/>
      <name val="Calibri"/>
      <family val="2"/>
      <scheme val="minor"/>
    </font>
    <font>
      <sz val="10"/>
      <name val="Calibri"/>
      <family val="2"/>
      <scheme val="minor"/>
    </font>
    <font>
      <sz val="11"/>
      <name val="Arial"/>
      <family val="2"/>
    </font>
    <font>
      <sz val="11"/>
      <color theme="1"/>
      <name val="Arial"/>
      <family val="2"/>
    </font>
    <font>
      <i/>
      <sz val="8"/>
      <color theme="1"/>
      <name val="Calibri"/>
      <family val="2"/>
      <scheme val="minor"/>
    </font>
    <font>
      <sz val="9"/>
      <color theme="1"/>
      <name val="Calibri"/>
      <family val="2"/>
      <scheme val="minor"/>
    </font>
    <font>
      <sz val="8"/>
      <color rgb="FFFF0000"/>
      <name val="Calibri"/>
      <family val="2"/>
      <scheme val="minor"/>
    </font>
    <font>
      <b/>
      <sz val="8"/>
      <color theme="1"/>
      <name val="Calibri"/>
      <family val="2"/>
      <scheme val="minor"/>
    </font>
    <font>
      <b/>
      <sz val="9"/>
      <color theme="1"/>
      <name val="Calibri"/>
      <family val="2"/>
      <scheme val="minor"/>
    </font>
    <font>
      <b/>
      <sz val="8"/>
      <color indexed="81"/>
      <name val="Tahoma"/>
      <family val="2"/>
    </font>
    <font>
      <sz val="8"/>
      <color indexed="81"/>
      <name val="Tahoma"/>
      <family val="2"/>
    </font>
    <font>
      <b/>
      <sz val="16"/>
      <color rgb="FF007D40"/>
      <name val="Arial Narrow"/>
      <family val="2"/>
    </font>
    <font>
      <b/>
      <sz val="14"/>
      <color theme="1"/>
      <name val="Arial Narrow"/>
      <family val="2"/>
    </font>
    <font>
      <sz val="16"/>
      <color theme="1"/>
      <name val="Times New Roman"/>
      <family val="1"/>
    </font>
    <font>
      <b/>
      <sz val="20"/>
      <color rgb="FF008000"/>
      <name val="Calibri"/>
      <family val="2"/>
      <scheme val="minor"/>
    </font>
    <font>
      <sz val="10"/>
      <color rgb="FF000000"/>
      <name val="Calibri"/>
      <family val="2"/>
    </font>
    <font>
      <sz val="8"/>
      <color rgb="FF1F497D"/>
      <name val="Calibri"/>
      <family val="2"/>
      <scheme val="minor"/>
    </font>
    <font>
      <b/>
      <sz val="12"/>
      <color theme="0"/>
      <name val="Calibri"/>
      <family val="2"/>
      <scheme val="minor"/>
    </font>
    <font>
      <sz val="12"/>
      <color rgb="FF0070C0"/>
      <name val="Calibri"/>
      <family val="2"/>
      <scheme val="minor"/>
    </font>
    <font>
      <b/>
      <sz val="9"/>
      <color indexed="81"/>
      <name val="Tahoma"/>
      <family val="2"/>
    </font>
    <font>
      <sz val="9"/>
      <color rgb="FF000000"/>
      <name val="Tahoma"/>
      <family val="2"/>
    </font>
    <font>
      <i/>
      <sz val="9"/>
      <color theme="1"/>
      <name val="Calibri"/>
      <family val="2"/>
      <scheme val="minor"/>
    </font>
    <font>
      <sz val="11"/>
      <color rgb="FF0070C0"/>
      <name val="Calibri"/>
      <family val="2"/>
      <scheme val="minor"/>
    </font>
    <font>
      <sz val="12"/>
      <name val="Calibri"/>
      <family val="2"/>
      <scheme val="minor"/>
    </font>
    <font>
      <sz val="10"/>
      <color rgb="FF000000"/>
      <name val="Tahoma"/>
      <family val="2"/>
    </font>
    <font>
      <b/>
      <sz val="9"/>
      <color rgb="FF000000"/>
      <name val="Tahoma"/>
      <family val="2"/>
    </font>
    <font>
      <sz val="11"/>
      <color rgb="FF000000"/>
      <name val="Calibri"/>
      <family val="2"/>
    </font>
    <font>
      <sz val="8"/>
      <color rgb="FF000000"/>
      <name val="Calibri"/>
      <family val="2"/>
    </font>
    <font>
      <b/>
      <i/>
      <sz val="11"/>
      <color theme="1"/>
      <name val="Calibri"/>
      <family val="2"/>
      <scheme val="minor"/>
    </font>
    <font>
      <sz val="8"/>
      <color theme="1" tint="4.9989318521683403E-2"/>
      <name val="Calibri"/>
      <family val="2"/>
      <scheme val="minor"/>
    </font>
    <font>
      <sz val="11"/>
      <color theme="1" tint="4.9989318521683403E-2"/>
      <name val="Calibri"/>
      <family val="2"/>
      <scheme val="minor"/>
    </font>
    <font>
      <sz val="10"/>
      <color indexed="81"/>
      <name val="Calibri"/>
      <family val="2"/>
      <scheme val="minor"/>
    </font>
    <font>
      <b/>
      <sz val="10"/>
      <color indexed="81"/>
      <name val="Tahoma"/>
      <family val="2"/>
    </font>
    <font>
      <b/>
      <sz val="14"/>
      <color rgb="FFFF0000"/>
      <name val="Calibri"/>
      <family val="2"/>
      <scheme val="minor"/>
    </font>
    <font>
      <b/>
      <sz val="10"/>
      <color rgb="FFFF0000"/>
      <name val="Calibri"/>
      <family val="2"/>
      <scheme val="minor"/>
    </font>
    <font>
      <sz val="10"/>
      <color rgb="FFFF0000"/>
      <name val="Calibri"/>
      <family val="2"/>
      <scheme val="minor"/>
    </font>
    <font>
      <i/>
      <sz val="10"/>
      <color theme="1"/>
      <name val="Calibri"/>
      <family val="2"/>
      <scheme val="minor"/>
    </font>
    <font>
      <b/>
      <sz val="9"/>
      <color rgb="FF00B050"/>
      <name val="Calibri"/>
      <family val="2"/>
      <scheme val="minor"/>
    </font>
    <font>
      <sz val="12"/>
      <color rgb="FF000000"/>
      <name val="Calibri"/>
      <family val="2"/>
    </font>
    <font>
      <sz val="11"/>
      <color rgb="FF3F3F76"/>
      <name val="Calibri"/>
      <family val="2"/>
      <scheme val="minor"/>
    </font>
    <font>
      <sz val="10"/>
      <color rgb="FF000000"/>
      <name val="Calibri"/>
      <family val="2"/>
      <scheme val="minor"/>
    </font>
    <font>
      <b/>
      <sz val="8"/>
      <color theme="1" tint="4.9989318521683403E-2"/>
      <name val="Calibri"/>
      <family val="2"/>
      <scheme val="minor"/>
    </font>
    <font>
      <b/>
      <sz val="11"/>
      <color theme="1" tint="4.9989318521683403E-2"/>
      <name val="Calibri"/>
      <family val="2"/>
      <scheme val="minor"/>
    </font>
  </fonts>
  <fills count="22">
    <fill>
      <patternFill patternType="none"/>
    </fill>
    <fill>
      <patternFill patternType="gray125"/>
    </fill>
    <fill>
      <patternFill patternType="solid">
        <fgColor rgb="FFC6EFCE"/>
      </patternFill>
    </fill>
    <fill>
      <patternFill patternType="solid">
        <fgColor rgb="FFFFFFCC"/>
      </patternFill>
    </fill>
    <fill>
      <patternFill patternType="solid">
        <fgColor rgb="FFC6EFCE"/>
        <bgColor rgb="FFFFFFFF"/>
      </patternFill>
    </fill>
    <fill>
      <patternFill patternType="solid">
        <fgColor rgb="FFFFFF00"/>
        <bgColor rgb="FF000000"/>
      </patternFill>
    </fill>
    <fill>
      <patternFill patternType="solid">
        <fgColor rgb="FFC6EFCE"/>
        <bgColor indexed="64"/>
      </patternFill>
    </fill>
    <fill>
      <patternFill patternType="solid">
        <fgColor rgb="FFFFFFCC"/>
        <bgColor indexed="64"/>
      </patternFill>
    </fill>
    <fill>
      <patternFill patternType="solid">
        <fgColor theme="0"/>
        <bgColor indexed="64"/>
      </patternFill>
    </fill>
    <fill>
      <patternFill patternType="solid">
        <fgColor theme="0" tint="-0.249977111117893"/>
        <bgColor indexed="64"/>
      </patternFill>
    </fill>
    <fill>
      <patternFill patternType="solid">
        <fgColor rgb="FFFFFFCC"/>
        <bgColor rgb="FF000000"/>
      </patternFill>
    </fill>
    <fill>
      <patternFill patternType="solid">
        <fgColor theme="5" tint="0.59999389629810485"/>
        <bgColor indexed="64"/>
      </patternFill>
    </fill>
    <fill>
      <patternFill patternType="solid">
        <fgColor theme="5" tint="0.59999389629810485"/>
        <bgColor rgb="FFFFFFFF"/>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gray125">
        <bgColor rgb="FFC6EFCE"/>
      </patternFill>
    </fill>
    <fill>
      <patternFill patternType="solid">
        <fgColor rgb="FF00B0F0"/>
        <bgColor indexed="64"/>
      </patternFill>
    </fill>
    <fill>
      <patternFill patternType="solid">
        <fgColor rgb="FF00B050"/>
        <bgColor indexed="64"/>
      </patternFill>
    </fill>
    <fill>
      <patternFill patternType="solid">
        <fgColor rgb="FFCCFFCC"/>
        <bgColor indexed="64"/>
      </patternFill>
    </fill>
    <fill>
      <patternFill patternType="solid">
        <fgColor rgb="FFFFFFCC"/>
        <bgColor rgb="FFFFFFFF"/>
      </patternFill>
    </fill>
    <fill>
      <patternFill patternType="solid">
        <fgColor rgb="FFFFCC99"/>
      </patternFill>
    </fill>
  </fills>
  <borders count="113">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thin">
        <color indexed="64"/>
      </left>
      <right/>
      <top style="medium">
        <color indexed="64"/>
      </top>
      <bottom/>
      <diagonal/>
    </border>
    <border>
      <left style="thin">
        <color rgb="FFB2B2B2"/>
      </left>
      <right style="thin">
        <color rgb="FFB2B2B2"/>
      </right>
      <top/>
      <bottom style="thin">
        <color rgb="FFB2B2B2"/>
      </bottom>
      <diagonal/>
    </border>
    <border>
      <left style="medium">
        <color indexed="64"/>
      </left>
      <right style="medium">
        <color indexed="64"/>
      </right>
      <top style="medium">
        <color indexed="64"/>
      </top>
      <bottom style="thin">
        <color indexed="64"/>
      </bottom>
      <diagonal/>
    </border>
    <border>
      <left style="thin">
        <color rgb="FFB2B2B2"/>
      </left>
      <right style="medium">
        <color indexed="64"/>
      </right>
      <top style="thin">
        <color rgb="FFB2B2B2"/>
      </top>
      <bottom style="thin">
        <color rgb="FFB2B2B2"/>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thin">
        <color rgb="FFB2B2B2"/>
      </left>
      <right style="thin">
        <color rgb="FFB2B2B2"/>
      </right>
      <top style="thin">
        <color rgb="FFB2B2B2"/>
      </top>
      <bottom/>
      <diagonal/>
    </border>
    <border>
      <left style="thin">
        <color rgb="FFB2B2B2"/>
      </left>
      <right/>
      <top style="thin">
        <color rgb="FFB2B2B2"/>
      </top>
      <bottom style="thin">
        <color rgb="FFB2B2B2"/>
      </bottom>
      <diagonal/>
    </border>
    <border>
      <left style="thin">
        <color rgb="FFB2B2B2"/>
      </left>
      <right style="thin">
        <color rgb="FFB2B2B2"/>
      </right>
      <top style="medium">
        <color indexed="64"/>
      </top>
      <bottom style="medium">
        <color indexed="64"/>
      </bottom>
      <diagonal/>
    </border>
    <border>
      <left style="thin">
        <color rgb="FFB2B2B2"/>
      </left>
      <right style="medium">
        <color indexed="64"/>
      </right>
      <top style="medium">
        <color indexed="64"/>
      </top>
      <bottom style="medium">
        <color indexed="64"/>
      </bottom>
      <diagonal/>
    </border>
    <border>
      <left style="thin">
        <color rgb="FFB2B2B2"/>
      </left>
      <right/>
      <top style="thin">
        <color indexed="64"/>
      </top>
      <bottom/>
      <diagonal/>
    </border>
    <border>
      <left style="thin">
        <color rgb="FFB2B2B2"/>
      </left>
      <right/>
      <top/>
      <bottom/>
      <diagonal/>
    </border>
    <border>
      <left style="thin">
        <color rgb="FFB2B2B2"/>
      </left>
      <right/>
      <top/>
      <bottom style="medium">
        <color indexed="64"/>
      </bottom>
      <diagonal/>
    </border>
    <border>
      <left/>
      <right style="thin">
        <color rgb="FFB2B2B2"/>
      </right>
      <top style="thin">
        <color indexed="64"/>
      </top>
      <bottom/>
      <diagonal/>
    </border>
    <border>
      <left/>
      <right style="thin">
        <color rgb="FFB2B2B2"/>
      </right>
      <top/>
      <bottom/>
      <diagonal/>
    </border>
    <border>
      <left/>
      <right style="thin">
        <color rgb="FFB2B2B2"/>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rgb="FFB2B2B2"/>
      </top>
      <bottom style="thin">
        <color rgb="FFB2B2B2"/>
      </bottom>
      <diagonal/>
    </border>
    <border>
      <left/>
      <right style="medium">
        <color indexed="64"/>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medium">
        <color indexed="64"/>
      </left>
      <right style="medium">
        <color auto="1"/>
      </right>
      <top style="medium">
        <color indexed="64"/>
      </top>
      <bottom style="medium">
        <color indexed="64"/>
      </bottom>
      <diagonal/>
    </border>
    <border>
      <left style="medium">
        <color indexed="64"/>
      </left>
      <right style="medium">
        <color auto="1"/>
      </right>
      <top style="medium">
        <color indexed="64"/>
      </top>
      <bottom/>
      <diagonal/>
    </border>
    <border>
      <left style="medium">
        <color indexed="64"/>
      </left>
      <right style="medium">
        <color auto="1"/>
      </right>
      <top/>
      <bottom style="medium">
        <color indexed="64"/>
      </bottom>
      <diagonal/>
    </border>
    <border>
      <left style="medium">
        <color indexed="64"/>
      </left>
      <right style="medium">
        <color auto="1"/>
      </right>
      <top/>
      <bottom/>
      <diagonal/>
    </border>
    <border>
      <left style="medium">
        <color indexed="64"/>
      </left>
      <right style="thin">
        <color indexed="64"/>
      </right>
      <top style="medium">
        <color indexed="64"/>
      </top>
      <bottom style="medium">
        <color indexed="64"/>
      </bottom>
      <diagonal/>
    </border>
    <border>
      <left style="thin">
        <color indexed="64"/>
      </left>
      <right/>
      <top style="thin">
        <color indexed="64"/>
      </top>
      <bottom style="thin">
        <color rgb="FFB2B2B2"/>
      </bottom>
      <diagonal/>
    </border>
    <border>
      <left/>
      <right style="thin">
        <color rgb="FFB2B2B2"/>
      </right>
      <top style="thin">
        <color indexed="64"/>
      </top>
      <bottom style="thin">
        <color rgb="FFB2B2B2"/>
      </bottom>
      <diagonal/>
    </border>
    <border>
      <left style="thin">
        <color indexed="64"/>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indexed="64"/>
      </left>
      <right/>
      <top style="thin">
        <color rgb="FFB2B2B2"/>
      </top>
      <bottom style="medium">
        <color indexed="64"/>
      </bottom>
      <diagonal/>
    </border>
    <border>
      <left/>
      <right style="thin">
        <color rgb="FFB2B2B2"/>
      </right>
      <top style="thin">
        <color rgb="FFB2B2B2"/>
      </top>
      <bottom style="medium">
        <color indexed="64"/>
      </bottom>
      <diagonal/>
    </border>
    <border>
      <left style="thin">
        <color rgb="FFB2B2B2"/>
      </left>
      <right/>
      <top style="thin">
        <color rgb="FFB2B2B2"/>
      </top>
      <bottom style="medium">
        <color indexed="64"/>
      </bottom>
      <diagonal/>
    </border>
    <border>
      <left style="thin">
        <color rgb="FF7F7F7F"/>
      </left>
      <right style="thin">
        <color rgb="FF7F7F7F"/>
      </right>
      <top style="thin">
        <color rgb="FF7F7F7F"/>
      </top>
      <bottom style="thin">
        <color rgb="FF7F7F7F"/>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s>
  <cellStyleXfs count="4">
    <xf numFmtId="0" fontId="0" fillId="0" borderId="0"/>
    <xf numFmtId="0" fontId="4" fillId="2" borderId="0" applyNumberFormat="0" applyBorder="0" applyAlignment="0" applyProtection="0"/>
    <xf numFmtId="0" fontId="3" fillId="3" borderId="1" applyNumberFormat="0" applyFont="0" applyAlignment="0" applyProtection="0"/>
    <xf numFmtId="0" fontId="74" fillId="21" borderId="106" applyNumberFormat="0" applyAlignment="0" applyProtection="0"/>
  </cellStyleXfs>
  <cellXfs count="1139">
    <xf numFmtId="0" fontId="0" fillId="0" borderId="0" xfId="0"/>
    <xf numFmtId="0" fontId="6" fillId="0" borderId="0" xfId="0" applyFont="1"/>
    <xf numFmtId="0" fontId="0" fillId="0" borderId="0" xfId="0" applyAlignment="1">
      <alignment wrapText="1"/>
    </xf>
    <xf numFmtId="0" fontId="5" fillId="0" borderId="0" xfId="0" applyFont="1"/>
    <xf numFmtId="0" fontId="0" fillId="0" borderId="8" xfId="0" applyBorder="1"/>
    <xf numFmtId="0" fontId="0" fillId="0" borderId="39" xfId="0" applyBorder="1"/>
    <xf numFmtId="0" fontId="16" fillId="0" borderId="0" xfId="0" applyFont="1"/>
    <xf numFmtId="0" fontId="15" fillId="0" borderId="0" xfId="0" applyFont="1"/>
    <xf numFmtId="0" fontId="0" fillId="0" borderId="10" xfId="0" applyBorder="1"/>
    <xf numFmtId="0" fontId="26" fillId="0" borderId="0" xfId="0" applyFont="1"/>
    <xf numFmtId="0" fontId="5" fillId="0" borderId="0" xfId="0" applyFont="1" applyAlignment="1">
      <alignment wrapText="1"/>
    </xf>
    <xf numFmtId="0" fontId="26" fillId="0" borderId="0" xfId="0" applyFont="1" applyAlignment="1">
      <alignment horizontal="center"/>
    </xf>
    <xf numFmtId="0" fontId="0" fillId="0" borderId="0" xfId="0" applyAlignment="1">
      <alignment horizontal="center"/>
    </xf>
    <xf numFmtId="0" fontId="5" fillId="0" borderId="39" xfId="0" applyFont="1" applyBorder="1" applyAlignment="1">
      <alignment wrapText="1"/>
    </xf>
    <xf numFmtId="0" fontId="0" fillId="0" borderId="9" xfId="0" applyBorder="1"/>
    <xf numFmtId="0" fontId="0" fillId="0" borderId="42" xfId="0" applyBorder="1"/>
    <xf numFmtId="0" fontId="0" fillId="0" borderId="50" xfId="0" applyBorder="1"/>
    <xf numFmtId="0" fontId="0" fillId="0" borderId="51" xfId="0" applyBorder="1"/>
    <xf numFmtId="0" fontId="5" fillId="0" borderId="39" xfId="0" applyFont="1" applyBorder="1"/>
    <xf numFmtId="0" fontId="9" fillId="10" borderId="2" xfId="0" applyFont="1" applyFill="1" applyBorder="1" applyAlignment="1" applyProtection="1">
      <alignment horizontal="center" vertical="center" wrapText="1"/>
      <protection locked="0"/>
    </xf>
    <xf numFmtId="0" fontId="10" fillId="10" borderId="2" xfId="0" applyFont="1" applyFill="1" applyBorder="1" applyAlignment="1" applyProtection="1">
      <alignment horizontal="center" vertical="center" wrapText="1"/>
      <protection locked="0"/>
    </xf>
    <xf numFmtId="0" fontId="9" fillId="10" borderId="12" xfId="0" applyFont="1" applyFill="1" applyBorder="1" applyAlignment="1" applyProtection="1">
      <alignment horizontal="center" vertical="center" wrapText="1"/>
      <protection locked="0"/>
    </xf>
    <xf numFmtId="0" fontId="10" fillId="10" borderId="12" xfId="0" applyFont="1" applyFill="1" applyBorder="1" applyAlignment="1" applyProtection="1">
      <alignment horizontal="center" vertical="center" wrapText="1"/>
      <protection locked="0"/>
    </xf>
    <xf numFmtId="1" fontId="24" fillId="5" borderId="2" xfId="0" applyNumberFormat="1" applyFont="1" applyFill="1" applyBorder="1" applyAlignment="1">
      <alignment horizontal="center" vertical="center" wrapText="1"/>
    </xf>
    <xf numFmtId="1" fontId="24" fillId="5" borderId="12" xfId="0" applyNumberFormat="1" applyFont="1" applyFill="1" applyBorder="1" applyAlignment="1">
      <alignment horizontal="center" vertical="center" wrapText="1"/>
    </xf>
    <xf numFmtId="0" fontId="10" fillId="0" borderId="0" xfId="0" applyFont="1"/>
    <xf numFmtId="0" fontId="11" fillId="0" borderId="0" xfId="0" applyFont="1"/>
    <xf numFmtId="0" fontId="20" fillId="0" borderId="0" xfId="0" applyFont="1"/>
    <xf numFmtId="0" fontId="9" fillId="0" borderId="0" xfId="0" applyFont="1" applyAlignment="1">
      <alignment vertical="center"/>
    </xf>
    <xf numFmtId="0" fontId="9" fillId="0" borderId="0" xfId="0" applyFont="1"/>
    <xf numFmtId="0" fontId="11" fillId="0" borderId="0" xfId="0" applyFont="1" applyAlignment="1">
      <alignment wrapText="1"/>
    </xf>
    <xf numFmtId="0" fontId="11" fillId="0" borderId="0" xfId="0" applyFont="1" applyAlignment="1">
      <alignment vertical="center" wrapText="1"/>
    </xf>
    <xf numFmtId="0" fontId="10" fillId="0" borderId="0" xfId="0" applyFont="1" applyAlignment="1">
      <alignment vertical="center" wrapText="1"/>
    </xf>
    <xf numFmtId="0" fontId="11" fillId="0" borderId="0" xfId="0" applyFont="1" applyAlignment="1">
      <alignment vertical="top" wrapText="1"/>
    </xf>
    <xf numFmtId="0" fontId="10" fillId="0" borderId="0" xfId="0" applyFont="1" applyAlignment="1">
      <alignment wrapText="1"/>
    </xf>
    <xf numFmtId="0" fontId="18" fillId="0" borderId="0" xfId="0" applyFont="1"/>
    <xf numFmtId="0" fontId="25" fillId="0" borderId="0" xfId="0" applyFont="1"/>
    <xf numFmtId="0" fontId="0" fillId="0" borderId="0" xfId="0" quotePrefix="1"/>
    <xf numFmtId="0" fontId="9" fillId="10" borderId="16" xfId="0" applyFont="1" applyFill="1" applyBorder="1" applyAlignment="1" applyProtection="1">
      <alignment horizontal="center" vertical="center" wrapText="1"/>
      <protection locked="0"/>
    </xf>
    <xf numFmtId="1" fontId="24" fillId="5" borderId="16" xfId="0" applyNumberFormat="1" applyFont="1" applyFill="1" applyBorder="1" applyAlignment="1">
      <alignment horizontal="center" vertical="center" wrapText="1"/>
    </xf>
    <xf numFmtId="0" fontId="23" fillId="0" borderId="61" xfId="1" applyFont="1" applyFill="1" applyBorder="1" applyAlignment="1" applyProtection="1">
      <alignment horizontal="center" vertical="center" wrapText="1"/>
    </xf>
    <xf numFmtId="0" fontId="7" fillId="6" borderId="20" xfId="0" applyFont="1" applyFill="1" applyBorder="1"/>
    <xf numFmtId="0" fontId="7" fillId="6" borderId="24" xfId="0" applyFont="1" applyFill="1" applyBorder="1"/>
    <xf numFmtId="0" fontId="0" fillId="0" borderId="0" xfId="0" applyAlignment="1">
      <alignment horizontal="right"/>
    </xf>
    <xf numFmtId="0" fontId="0" fillId="0" borderId="0" xfId="0" applyAlignment="1">
      <alignment vertical="center"/>
    </xf>
    <xf numFmtId="0" fontId="5" fillId="0" borderId="0" xfId="0" applyFont="1" applyAlignment="1">
      <alignment horizontal="right"/>
    </xf>
    <xf numFmtId="0" fontId="17" fillId="0" borderId="0" xfId="0" applyFont="1"/>
    <xf numFmtId="46" fontId="0" fillId="0" borderId="0" xfId="0" applyNumberFormat="1"/>
    <xf numFmtId="0" fontId="36" fillId="6" borderId="16" xfId="0" applyFont="1" applyFill="1" applyBorder="1" applyAlignment="1">
      <alignment horizontal="center" vertical="center" wrapText="1"/>
    </xf>
    <xf numFmtId="0" fontId="8" fillId="6" borderId="27" xfId="0" applyFont="1" applyFill="1" applyBorder="1" applyAlignment="1">
      <alignment horizontal="center" vertical="center" wrapText="1"/>
    </xf>
    <xf numFmtId="0" fontId="8" fillId="7" borderId="2" xfId="0" applyFont="1" applyFill="1" applyBorder="1" applyAlignment="1" applyProtection="1">
      <alignment horizontal="center" vertical="center" wrapText="1"/>
      <protection locked="0"/>
    </xf>
    <xf numFmtId="0" fontId="38" fillId="4" borderId="33" xfId="1" applyFont="1" applyFill="1" applyBorder="1" applyAlignment="1" applyProtection="1">
      <alignment horizontal="center" vertical="center" textRotation="90" wrapText="1"/>
    </xf>
    <xf numFmtId="165" fontId="38" fillId="4" borderId="21" xfId="1" applyNumberFormat="1" applyFont="1" applyFill="1" applyBorder="1" applyAlignment="1" applyProtection="1">
      <alignment horizontal="center" vertical="center" wrapText="1"/>
    </xf>
    <xf numFmtId="0" fontId="6" fillId="0" borderId="0" xfId="0" applyFont="1" applyAlignment="1">
      <alignment horizontal="right"/>
    </xf>
    <xf numFmtId="0" fontId="10" fillId="0" borderId="0" xfId="0" applyFont="1" applyAlignment="1">
      <alignment horizontal="right"/>
    </xf>
    <xf numFmtId="164" fontId="37" fillId="12" borderId="16" xfId="1" applyNumberFormat="1" applyFont="1" applyFill="1" applyBorder="1" applyAlignment="1" applyProtection="1">
      <alignment horizontal="center" vertical="center" wrapText="1"/>
    </xf>
    <xf numFmtId="164" fontId="37" fillId="12" borderId="21" xfId="1" applyNumberFormat="1" applyFont="1" applyFill="1" applyBorder="1" applyAlignment="1" applyProtection="1">
      <alignment horizontal="center" vertical="center" wrapText="1"/>
    </xf>
    <xf numFmtId="0" fontId="23" fillId="0" borderId="12" xfId="1" applyFont="1" applyFill="1" applyBorder="1" applyAlignment="1" applyProtection="1">
      <alignment horizontal="center" vertical="center" wrapText="1"/>
    </xf>
    <xf numFmtId="0" fontId="23" fillId="0" borderId="25" xfId="1" applyFont="1" applyFill="1" applyBorder="1" applyAlignment="1" applyProtection="1">
      <alignment horizontal="center" vertical="center" wrapText="1"/>
    </xf>
    <xf numFmtId="0" fontId="29" fillId="0" borderId="0" xfId="0" applyFont="1"/>
    <xf numFmtId="16" fontId="8" fillId="7" borderId="23" xfId="0" applyNumberFormat="1" applyFont="1" applyFill="1" applyBorder="1" applyAlignment="1" applyProtection="1">
      <alignment horizontal="center" vertical="center"/>
      <protection locked="0"/>
    </xf>
    <xf numFmtId="0" fontId="38" fillId="4" borderId="33" xfId="1" applyFont="1" applyFill="1" applyBorder="1" applyAlignment="1" applyProtection="1">
      <alignment horizontal="center" vertical="center" wrapText="1"/>
    </xf>
    <xf numFmtId="0" fontId="26" fillId="0" borderId="0" xfId="0" applyFont="1" applyAlignment="1">
      <alignment vertical="center"/>
    </xf>
    <xf numFmtId="0" fontId="25" fillId="0" borderId="0" xfId="0" applyFont="1" applyAlignment="1">
      <alignment vertical="center"/>
    </xf>
    <xf numFmtId="0" fontId="33" fillId="0" borderId="0" xfId="0" applyFont="1" applyAlignment="1">
      <alignment horizontal="center" vertical="center"/>
    </xf>
    <xf numFmtId="0" fontId="33" fillId="0" borderId="0" xfId="0" applyFont="1" applyAlignment="1">
      <alignment horizontal="left"/>
    </xf>
    <xf numFmtId="0" fontId="26" fillId="0" borderId="31" xfId="0" applyFont="1" applyBorder="1"/>
    <xf numFmtId="0" fontId="26" fillId="0" borderId="31" xfId="0" applyFont="1" applyBorder="1" applyAlignment="1">
      <alignment vertical="center"/>
    </xf>
    <xf numFmtId="0" fontId="0" fillId="7" borderId="0" xfId="0" applyFill="1" applyProtection="1">
      <protection locked="0"/>
    </xf>
    <xf numFmtId="0" fontId="0" fillId="6" borderId="16" xfId="0" applyFill="1" applyBorder="1" applyAlignment="1">
      <alignment horizontal="center" vertical="center" wrapText="1"/>
    </xf>
    <xf numFmtId="0" fontId="0" fillId="6" borderId="21" xfId="0" applyFill="1" applyBorder="1" applyAlignment="1">
      <alignment horizontal="center" vertical="center" wrapText="1"/>
    </xf>
    <xf numFmtId="0" fontId="6" fillId="0" borderId="0" xfId="0" applyFont="1" applyAlignment="1">
      <alignment horizontal="left"/>
    </xf>
    <xf numFmtId="0" fontId="35" fillId="0" borderId="0" xfId="0" applyFont="1"/>
    <xf numFmtId="0" fontId="36" fillId="13" borderId="16" xfId="0" applyFont="1" applyFill="1" applyBorder="1" applyAlignment="1">
      <alignment horizontal="center" vertical="center" wrapText="1"/>
    </xf>
    <xf numFmtId="0" fontId="36" fillId="13" borderId="21"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7" borderId="23" xfId="0" applyFont="1" applyFill="1" applyBorder="1" applyAlignment="1" applyProtection="1">
      <alignment horizontal="center" vertical="center"/>
      <protection locked="0"/>
    </xf>
    <xf numFmtId="0" fontId="0" fillId="0" borderId="0" xfId="0" applyAlignment="1">
      <alignment horizontal="center" vertical="center"/>
    </xf>
    <xf numFmtId="0" fontId="46" fillId="0" borderId="0" xfId="0" applyFont="1" applyAlignment="1">
      <alignment horizontal="center" vertical="center"/>
    </xf>
    <xf numFmtId="0" fontId="47" fillId="0" borderId="0" xfId="0" applyFont="1" applyAlignment="1">
      <alignment vertical="center"/>
    </xf>
    <xf numFmtId="0" fontId="48" fillId="0" borderId="0" xfId="0" applyFont="1" applyAlignment="1">
      <alignment vertical="center"/>
    </xf>
    <xf numFmtId="0" fontId="50" fillId="0" borderId="0" xfId="0" applyFont="1"/>
    <xf numFmtId="0" fontId="18" fillId="0" borderId="0" xfId="0" applyFont="1" applyAlignment="1">
      <alignment horizontal="right"/>
    </xf>
    <xf numFmtId="0" fontId="27" fillId="0" borderId="0" xfId="0" applyFont="1" applyAlignment="1">
      <alignment horizontal="right" vertical="center"/>
    </xf>
    <xf numFmtId="0" fontId="27" fillId="0" borderId="31" xfId="0" applyFont="1" applyBorder="1" applyAlignment="1">
      <alignment horizontal="right" vertical="center"/>
    </xf>
    <xf numFmtId="0" fontId="27" fillId="0" borderId="0" xfId="0" applyFont="1" applyAlignment="1">
      <alignment horizontal="right"/>
    </xf>
    <xf numFmtId="0" fontId="33" fillId="0" borderId="0" xfId="0" applyFont="1" applyAlignment="1">
      <alignment horizontal="right" vertical="center"/>
    </xf>
    <xf numFmtId="0" fontId="25" fillId="0" borderId="0" xfId="0" applyFont="1" applyAlignment="1">
      <alignment horizontal="right" vertical="center"/>
    </xf>
    <xf numFmtId="0" fontId="0" fillId="0" borderId="0" xfId="0" applyAlignment="1">
      <alignment horizontal="right" vertical="center"/>
    </xf>
    <xf numFmtId="0" fontId="8" fillId="3" borderId="1" xfId="2" applyFont="1" applyAlignment="1">
      <alignment horizontal="center" vertical="center" wrapText="1"/>
    </xf>
    <xf numFmtId="0" fontId="8" fillId="3" borderId="74" xfId="2" applyFont="1" applyBorder="1" applyAlignment="1">
      <alignment horizontal="center" vertical="center" wrapText="1"/>
    </xf>
    <xf numFmtId="0" fontId="8" fillId="3" borderId="16" xfId="2" applyFont="1" applyBorder="1" applyAlignment="1">
      <alignment horizontal="center" vertical="center" wrapText="1"/>
    </xf>
    <xf numFmtId="49" fontId="37" fillId="12" borderId="18" xfId="1" applyNumberFormat="1" applyFont="1" applyFill="1" applyBorder="1" applyAlignment="1" applyProtection="1">
      <alignment horizontal="center" vertical="center" wrapText="1"/>
    </xf>
    <xf numFmtId="0" fontId="9" fillId="6" borderId="51" xfId="0" applyFont="1" applyFill="1" applyBorder="1"/>
    <xf numFmtId="0" fontId="23" fillId="0" borderId="63" xfId="1" applyFont="1" applyFill="1" applyBorder="1" applyAlignment="1" applyProtection="1">
      <alignment horizontal="center" vertical="center" wrapText="1"/>
    </xf>
    <xf numFmtId="0" fontId="37" fillId="4" borderId="49" xfId="1" applyFont="1" applyFill="1" applyBorder="1" applyAlignment="1" applyProtection="1">
      <alignment horizontal="center" vertical="center" wrapText="1"/>
    </xf>
    <xf numFmtId="0" fontId="18" fillId="0" borderId="0" xfId="0" applyFont="1" applyAlignment="1">
      <alignment horizontal="center"/>
    </xf>
    <xf numFmtId="0" fontId="52" fillId="0" borderId="0" xfId="0" applyFont="1" applyProtection="1">
      <protection locked="0"/>
    </xf>
    <xf numFmtId="0" fontId="4" fillId="2" borderId="50" xfId="1" applyBorder="1" applyAlignment="1" applyProtection="1">
      <alignment wrapText="1"/>
    </xf>
    <xf numFmtId="0" fontId="4" fillId="2" borderId="51" xfId="1" applyBorder="1" applyAlignment="1" applyProtection="1">
      <alignment wrapText="1"/>
    </xf>
    <xf numFmtId="0" fontId="5" fillId="0" borderId="0" xfId="0" applyFont="1" applyAlignment="1">
      <alignment horizontal="left" vertical="center"/>
    </xf>
    <xf numFmtId="0" fontId="8" fillId="2" borderId="2" xfId="1" applyFont="1" applyBorder="1" applyAlignment="1">
      <alignment horizontal="center" vertical="center" wrapText="1"/>
    </xf>
    <xf numFmtId="0" fontId="14" fillId="2" borderId="40" xfId="1" applyFont="1" applyBorder="1" applyAlignment="1" applyProtection="1">
      <alignment horizontal="center" vertical="center"/>
      <protection locked="0"/>
    </xf>
    <xf numFmtId="169" fontId="14" fillId="2" borderId="27" xfId="1" applyNumberFormat="1" applyFont="1" applyBorder="1" applyAlignment="1" applyProtection="1">
      <alignment horizontal="center" vertical="center" wrapText="1"/>
    </xf>
    <xf numFmtId="0" fontId="14" fillId="2" borderId="43" xfId="1" applyFont="1" applyBorder="1" applyAlignment="1" applyProtection="1">
      <alignment horizontal="center" vertical="center"/>
      <protection locked="0"/>
    </xf>
    <xf numFmtId="0" fontId="14" fillId="2" borderId="22" xfId="1" applyFont="1" applyBorder="1" applyAlignment="1" applyProtection="1">
      <alignment horizontal="center" vertical="center"/>
      <protection locked="0"/>
    </xf>
    <xf numFmtId="0" fontId="14" fillId="2" borderId="26" xfId="1" applyFont="1" applyBorder="1" applyAlignment="1" applyProtection="1">
      <alignment horizontal="center" vertical="center"/>
      <protection locked="0"/>
    </xf>
    <xf numFmtId="0" fontId="14" fillId="2" borderId="48" xfId="1" applyFont="1" applyBorder="1" applyAlignment="1" applyProtection="1">
      <alignment horizontal="center" vertical="center"/>
      <protection locked="0"/>
    </xf>
    <xf numFmtId="0" fontId="8" fillId="2" borderId="2" xfId="1" applyFont="1" applyBorder="1" applyAlignment="1">
      <alignment horizontal="center" vertical="center"/>
    </xf>
    <xf numFmtId="0" fontId="8" fillId="2" borderId="27" xfId="1" applyFont="1" applyBorder="1" applyAlignment="1">
      <alignment horizontal="center" vertical="center"/>
    </xf>
    <xf numFmtId="0" fontId="8" fillId="2" borderId="27" xfId="1" applyFont="1" applyBorder="1" applyAlignment="1">
      <alignment horizontal="center" vertical="center" wrapText="1"/>
    </xf>
    <xf numFmtId="0" fontId="8" fillId="3" borderId="27" xfId="2" applyFont="1" applyBorder="1" applyAlignment="1">
      <alignment horizontal="center" vertical="center" wrapText="1"/>
    </xf>
    <xf numFmtId="0" fontId="14" fillId="11" borderId="12" xfId="0" applyFont="1" applyFill="1" applyBorder="1" applyAlignment="1">
      <alignment horizontal="center" vertical="top" wrapText="1"/>
    </xf>
    <xf numFmtId="0" fontId="14" fillId="11" borderId="25" xfId="0" applyFont="1" applyFill="1" applyBorder="1" applyAlignment="1">
      <alignment horizontal="center" vertical="top" wrapText="1"/>
    </xf>
    <xf numFmtId="0" fontId="14" fillId="11" borderId="33" xfId="0" applyFont="1" applyFill="1" applyBorder="1" applyAlignment="1">
      <alignment horizontal="center" vertical="center" wrapText="1"/>
    </xf>
    <xf numFmtId="0" fontId="36" fillId="6" borderId="2" xfId="0" applyFont="1" applyFill="1" applyBorder="1" applyAlignment="1">
      <alignment horizontal="center" vertical="center"/>
    </xf>
    <xf numFmtId="0" fontId="36" fillId="6" borderId="27" xfId="0" applyFont="1" applyFill="1" applyBorder="1" applyAlignment="1">
      <alignment horizontal="center" vertical="center"/>
    </xf>
    <xf numFmtId="0" fontId="7" fillId="2" borderId="44" xfId="1" applyFont="1" applyBorder="1" applyAlignment="1">
      <alignment horizontal="center" vertical="center"/>
    </xf>
    <xf numFmtId="0" fontId="36" fillId="6" borderId="45" xfId="0" applyFont="1" applyFill="1" applyBorder="1" applyAlignment="1">
      <alignment horizontal="center" vertical="center" wrapText="1"/>
    </xf>
    <xf numFmtId="0" fontId="13" fillId="0" borderId="12" xfId="0" applyFont="1" applyBorder="1" applyAlignment="1">
      <alignment horizontal="center" vertical="center" wrapText="1"/>
    </xf>
    <xf numFmtId="0" fontId="29" fillId="0" borderId="0" xfId="0" applyFont="1" applyAlignment="1">
      <alignment vertical="center"/>
    </xf>
    <xf numFmtId="0" fontId="29" fillId="0" borderId="31" xfId="0" applyFont="1" applyBorder="1" applyAlignment="1">
      <alignment vertical="center"/>
    </xf>
    <xf numFmtId="0" fontId="29" fillId="0" borderId="31" xfId="0" applyFont="1" applyBorder="1"/>
    <xf numFmtId="0" fontId="14" fillId="11" borderId="33" xfId="0" applyFont="1" applyFill="1" applyBorder="1" applyAlignment="1">
      <alignment horizontal="center" vertical="top" wrapText="1"/>
    </xf>
    <xf numFmtId="0" fontId="14" fillId="11" borderId="61" xfId="0" applyFont="1" applyFill="1" applyBorder="1" applyAlignment="1">
      <alignment horizontal="center" vertical="top" wrapText="1"/>
    </xf>
    <xf numFmtId="49" fontId="22" fillId="12" borderId="47" xfId="1" applyNumberFormat="1" applyFont="1" applyFill="1" applyBorder="1" applyAlignment="1" applyProtection="1">
      <alignment horizontal="center" vertical="center" wrapText="1"/>
    </xf>
    <xf numFmtId="164" fontId="22" fillId="12" borderId="70" xfId="1" applyNumberFormat="1" applyFont="1" applyFill="1" applyBorder="1" applyAlignment="1" applyProtection="1">
      <alignment horizontal="center" vertical="center" wrapText="1"/>
    </xf>
    <xf numFmtId="0" fontId="14" fillId="9" borderId="70" xfId="0" applyFont="1" applyFill="1" applyBorder="1" applyAlignment="1">
      <alignment horizontal="center" vertical="center" wrapText="1"/>
    </xf>
    <xf numFmtId="0" fontId="28" fillId="9" borderId="71" xfId="0" applyFont="1" applyFill="1" applyBorder="1" applyAlignment="1">
      <alignment horizontal="center" vertical="center" wrapText="1"/>
    </xf>
    <xf numFmtId="0" fontId="0" fillId="0" borderId="0" xfId="0" applyAlignment="1">
      <alignment horizontal="left" vertical="center"/>
    </xf>
    <xf numFmtId="0" fontId="0" fillId="17" borderId="0" xfId="0" applyFill="1"/>
    <xf numFmtId="0" fontId="0" fillId="18" borderId="0" xfId="0" applyFill="1"/>
    <xf numFmtId="0" fontId="14" fillId="2" borderId="75" xfId="1" applyFont="1" applyBorder="1" applyAlignment="1">
      <alignment horizontal="center" vertical="center"/>
    </xf>
    <xf numFmtId="0" fontId="8" fillId="0" borderId="0" xfId="0" applyFont="1"/>
    <xf numFmtId="0" fontId="14" fillId="2" borderId="89" xfId="1" applyFont="1" applyBorder="1" applyAlignment="1">
      <alignment horizontal="center" vertical="center"/>
    </xf>
    <xf numFmtId="0" fontId="14" fillId="2" borderId="22" xfId="1" applyFont="1" applyBorder="1" applyAlignment="1">
      <alignment horizontal="center" vertical="center"/>
    </xf>
    <xf numFmtId="0" fontId="14" fillId="2" borderId="2" xfId="1" applyFont="1" applyBorder="1" applyAlignment="1">
      <alignment horizontal="center" vertical="center"/>
    </xf>
    <xf numFmtId="0" fontId="14" fillId="2" borderId="23" xfId="1" applyFont="1" applyBorder="1" applyAlignment="1">
      <alignment horizontal="center" vertical="center"/>
    </xf>
    <xf numFmtId="0" fontId="14" fillId="2" borderId="89" xfId="1" applyFont="1" applyBorder="1" applyAlignment="1">
      <alignment horizontal="left" vertical="center" wrapText="1"/>
    </xf>
    <xf numFmtId="0" fontId="14" fillId="2" borderId="90" xfId="1" applyFont="1" applyBorder="1" applyAlignment="1">
      <alignment horizontal="left" vertical="center" wrapText="1"/>
    </xf>
    <xf numFmtId="0" fontId="8" fillId="0" borderId="4" xfId="0" applyFont="1" applyBorder="1" applyAlignment="1" applyProtection="1">
      <alignment vertical="center"/>
      <protection locked="0"/>
    </xf>
    <xf numFmtId="0" fontId="8" fillId="0" borderId="13" xfId="0" applyFont="1" applyBorder="1" applyAlignment="1" applyProtection="1">
      <alignment vertical="center"/>
      <protection locked="0"/>
    </xf>
    <xf numFmtId="0" fontId="8" fillId="0" borderId="21" xfId="0" applyFont="1" applyBorder="1" applyAlignment="1" applyProtection="1">
      <alignment horizontal="center" vertical="center" wrapText="1"/>
      <protection locked="0"/>
    </xf>
    <xf numFmtId="0" fontId="8" fillId="0" borderId="70" xfId="0" applyFont="1" applyBorder="1" applyAlignment="1" applyProtection="1">
      <alignment horizontal="right"/>
      <protection locked="0"/>
    </xf>
    <xf numFmtId="0" fontId="8" fillId="0" borderId="2" xfId="0" applyFont="1" applyBorder="1" applyAlignment="1" applyProtection="1">
      <alignment horizontal="center"/>
      <protection locked="0"/>
    </xf>
    <xf numFmtId="0" fontId="8" fillId="0" borderId="23" xfId="0" applyFont="1" applyBorder="1" applyAlignment="1" applyProtection="1">
      <alignment horizontal="center"/>
      <protection locked="0"/>
    </xf>
    <xf numFmtId="0" fontId="8" fillId="14" borderId="20" xfId="0" applyFont="1" applyFill="1" applyBorder="1" applyProtection="1">
      <protection locked="0"/>
    </xf>
    <xf numFmtId="0" fontId="16" fillId="0" borderId="0" xfId="0" applyFont="1" applyAlignment="1">
      <alignment vertical="center"/>
    </xf>
    <xf numFmtId="0" fontId="27" fillId="0" borderId="0" xfId="0" applyFont="1" applyAlignment="1">
      <alignment vertical="center"/>
    </xf>
    <xf numFmtId="0" fontId="5" fillId="19" borderId="2" xfId="0" applyFont="1" applyFill="1" applyBorder="1" applyAlignment="1">
      <alignment horizontal="center" vertical="center"/>
    </xf>
    <xf numFmtId="0" fontId="17" fillId="19" borderId="2" xfId="0" applyFont="1" applyFill="1" applyBorder="1" applyAlignment="1">
      <alignment vertical="center" wrapText="1"/>
    </xf>
    <xf numFmtId="0" fontId="0" fillId="19" borderId="2" xfId="0" applyFill="1" applyBorder="1" applyAlignment="1">
      <alignment horizontal="center" vertical="center"/>
    </xf>
    <xf numFmtId="0" fontId="17" fillId="19" borderId="2" xfId="0" applyFont="1" applyFill="1" applyBorder="1" applyAlignment="1">
      <alignment vertical="center"/>
    </xf>
    <xf numFmtId="0" fontId="0" fillId="0" borderId="0" xfId="0" applyProtection="1">
      <protection locked="0"/>
    </xf>
    <xf numFmtId="0" fontId="50" fillId="0" borderId="0" xfId="0" applyFont="1" applyAlignment="1">
      <alignment horizontal="center"/>
    </xf>
    <xf numFmtId="0" fontId="0" fillId="6" borderId="47" xfId="0" applyFill="1" applyBorder="1" applyAlignment="1">
      <alignment horizontal="center" vertical="center" wrapText="1"/>
    </xf>
    <xf numFmtId="0" fontId="0" fillId="6" borderId="44" xfId="0" applyFill="1" applyBorder="1" applyAlignment="1">
      <alignment horizontal="center" vertical="center" wrapText="1"/>
    </xf>
    <xf numFmtId="0" fontId="36" fillId="6" borderId="14" xfId="0" applyFont="1" applyFill="1" applyBorder="1" applyAlignment="1">
      <alignment horizontal="center" vertical="center" wrapText="1"/>
    </xf>
    <xf numFmtId="0" fontId="36" fillId="6" borderId="25" xfId="0" applyFont="1" applyFill="1" applyBorder="1" applyAlignment="1">
      <alignment horizontal="center" vertical="center" wrapText="1"/>
    </xf>
    <xf numFmtId="14" fontId="34" fillId="7" borderId="27" xfId="0" applyNumberFormat="1" applyFont="1" applyFill="1" applyBorder="1" applyAlignment="1" applyProtection="1">
      <alignment horizontal="center" vertical="center" wrapText="1"/>
      <protection locked="0"/>
    </xf>
    <xf numFmtId="0" fontId="8" fillId="7" borderId="16" xfId="0" applyFont="1" applyFill="1" applyBorder="1" applyAlignment="1" applyProtection="1">
      <alignment horizontal="center" vertical="center" wrapText="1"/>
      <protection locked="0"/>
    </xf>
    <xf numFmtId="0" fontId="0" fillId="6" borderId="20" xfId="0" applyFill="1" applyBorder="1" applyAlignment="1">
      <alignment vertical="center" wrapText="1"/>
    </xf>
    <xf numFmtId="0" fontId="0" fillId="6" borderId="22" xfId="0" applyFill="1" applyBorder="1" applyAlignment="1">
      <alignment vertical="center" wrapText="1"/>
    </xf>
    <xf numFmtId="0" fontId="0" fillId="6" borderId="24" xfId="0" applyFill="1" applyBorder="1" applyAlignment="1">
      <alignment vertical="center" wrapText="1"/>
    </xf>
    <xf numFmtId="0" fontId="0" fillId="7" borderId="23" xfId="0" applyFill="1" applyBorder="1" applyAlignment="1" applyProtection="1">
      <alignment horizontal="left" vertical="center" wrapText="1"/>
      <protection locked="0"/>
    </xf>
    <xf numFmtId="14" fontId="6" fillId="6" borderId="93" xfId="0" quotePrefix="1" applyNumberFormat="1" applyFont="1" applyFill="1" applyBorder="1" applyAlignment="1">
      <alignment horizontal="center" vertical="center"/>
    </xf>
    <xf numFmtId="0" fontId="0" fillId="6" borderId="11" xfId="0" applyFill="1" applyBorder="1" applyAlignment="1">
      <alignment vertical="center" wrapText="1"/>
    </xf>
    <xf numFmtId="0" fontId="0" fillId="6" borderId="19" xfId="0" applyFill="1" applyBorder="1" applyAlignment="1">
      <alignment vertical="center" wrapText="1"/>
    </xf>
    <xf numFmtId="0" fontId="56" fillId="2" borderId="72" xfId="1" applyFont="1" applyBorder="1" applyAlignment="1" applyProtection="1">
      <alignment horizontal="center" vertical="center" wrapText="1"/>
    </xf>
    <xf numFmtId="172" fontId="0" fillId="7" borderId="25" xfId="0" applyNumberFormat="1" applyFill="1" applyBorder="1" applyAlignment="1" applyProtection="1">
      <alignment horizontal="left" vertical="center" wrapText="1"/>
      <protection locked="0"/>
    </xf>
    <xf numFmtId="1" fontId="2" fillId="6" borderId="66" xfId="0" applyNumberFormat="1" applyFont="1" applyFill="1" applyBorder="1" applyAlignment="1">
      <alignment horizontal="center" vertical="center" wrapText="1"/>
    </xf>
    <xf numFmtId="0" fontId="2" fillId="7" borderId="2" xfId="0" applyFont="1" applyFill="1" applyBorder="1" applyAlignment="1" applyProtection="1">
      <alignment horizontal="center" vertical="center" wrapText="1"/>
      <protection locked="0"/>
    </xf>
    <xf numFmtId="1" fontId="2" fillId="6" borderId="23" xfId="0" applyNumberFormat="1" applyFont="1" applyFill="1" applyBorder="1" applyAlignment="1">
      <alignment horizontal="center" vertical="center" wrapText="1"/>
    </xf>
    <xf numFmtId="0" fontId="2" fillId="6" borderId="23" xfId="0" applyFont="1" applyFill="1" applyBorder="1" applyAlignment="1">
      <alignment horizontal="center" vertical="center" wrapText="1"/>
    </xf>
    <xf numFmtId="0" fontId="2" fillId="7" borderId="12" xfId="0" applyFont="1" applyFill="1" applyBorder="1" applyAlignment="1" applyProtection="1">
      <alignment horizontal="center" vertical="center" wrapText="1"/>
      <protection locked="0"/>
    </xf>
    <xf numFmtId="0" fontId="2" fillId="6" borderId="25" xfId="0" applyFont="1" applyFill="1" applyBorder="1" applyAlignment="1">
      <alignment horizontal="center" vertical="center" wrapText="1"/>
    </xf>
    <xf numFmtId="0" fontId="57" fillId="0" borderId="12" xfId="0" applyFont="1" applyBorder="1" applyAlignment="1">
      <alignment horizontal="center" vertical="center" wrapText="1"/>
    </xf>
    <xf numFmtId="0" fontId="7" fillId="6" borderId="12" xfId="0" applyFont="1" applyFill="1" applyBorder="1" applyAlignment="1">
      <alignment horizontal="center" vertical="center" wrapText="1"/>
    </xf>
    <xf numFmtId="0" fontId="7" fillId="6" borderId="25" xfId="0" applyFont="1" applyFill="1" applyBorder="1" applyAlignment="1">
      <alignment horizontal="center" vertical="center" wrapText="1"/>
    </xf>
    <xf numFmtId="0" fontId="58" fillId="6" borderId="16" xfId="0" applyFont="1" applyFill="1" applyBorder="1" applyAlignment="1">
      <alignment horizontal="center" vertical="center" wrapText="1"/>
    </xf>
    <xf numFmtId="0" fontId="2" fillId="6" borderId="16" xfId="0" applyFont="1" applyFill="1" applyBorder="1" applyAlignment="1">
      <alignment horizontal="center" vertical="center" wrapText="1"/>
    </xf>
    <xf numFmtId="0" fontId="2" fillId="6" borderId="21" xfId="0" applyFont="1" applyFill="1" applyBorder="1" applyAlignment="1">
      <alignment horizontal="center" vertical="center" wrapText="1"/>
    </xf>
    <xf numFmtId="0" fontId="14" fillId="11" borderId="59" xfId="0" applyFont="1" applyFill="1" applyBorder="1" applyAlignment="1">
      <alignment vertical="top" wrapText="1"/>
    </xf>
    <xf numFmtId="0" fontId="14" fillId="11" borderId="25" xfId="0" applyFont="1" applyFill="1" applyBorder="1" applyAlignment="1">
      <alignment vertical="top" wrapText="1"/>
    </xf>
    <xf numFmtId="1" fontId="8" fillId="2" borderId="26" xfId="1" applyNumberFormat="1" applyFont="1" applyBorder="1" applyAlignment="1">
      <alignment horizontal="center" vertical="center" wrapText="1"/>
    </xf>
    <xf numFmtId="0" fontId="62" fillId="20" borderId="27" xfId="2" applyFont="1" applyFill="1" applyBorder="1" applyAlignment="1">
      <alignment horizontal="center" vertical="center" wrapText="1"/>
    </xf>
    <xf numFmtId="0" fontId="62" fillId="20" borderId="66" xfId="2" applyFont="1" applyFill="1" applyBorder="1" applyAlignment="1">
      <alignment horizontal="center" vertical="center" wrapText="1"/>
    </xf>
    <xf numFmtId="0" fontId="8" fillId="3" borderId="66" xfId="2" applyFont="1" applyBorder="1" applyAlignment="1">
      <alignment horizontal="center" vertical="center" wrapText="1"/>
    </xf>
    <xf numFmtId="0" fontId="8" fillId="3" borderId="32" xfId="2" applyFont="1" applyBorder="1" applyAlignment="1">
      <alignment horizontal="center" vertical="center" wrapText="1"/>
    </xf>
    <xf numFmtId="0" fontId="5" fillId="6" borderId="40" xfId="0" applyFont="1" applyFill="1" applyBorder="1" applyAlignment="1">
      <alignment vertical="center"/>
    </xf>
    <xf numFmtId="0" fontId="5" fillId="6" borderId="43" xfId="0" applyFont="1" applyFill="1" applyBorder="1" applyAlignment="1">
      <alignment vertical="center"/>
    </xf>
    <xf numFmtId="0" fontId="5" fillId="6" borderId="41" xfId="0" applyFont="1" applyFill="1" applyBorder="1" applyAlignment="1">
      <alignment vertical="center"/>
    </xf>
    <xf numFmtId="0" fontId="5" fillId="6" borderId="41" xfId="0" applyFont="1" applyFill="1" applyBorder="1" applyAlignment="1">
      <alignment vertical="center" wrapText="1"/>
    </xf>
    <xf numFmtId="0" fontId="5" fillId="6" borderId="43" xfId="0" applyFont="1" applyFill="1" applyBorder="1" applyAlignment="1">
      <alignment vertical="center" wrapText="1"/>
    </xf>
    <xf numFmtId="0" fontId="5" fillId="6" borderId="68" xfId="0" applyFont="1" applyFill="1" applyBorder="1" applyAlignment="1">
      <alignment vertical="center" wrapText="1"/>
    </xf>
    <xf numFmtId="1" fontId="8" fillId="2" borderId="44" xfId="1" applyNumberFormat="1" applyFont="1" applyBorder="1" applyAlignment="1">
      <alignment horizontal="center" vertical="center" wrapText="1"/>
    </xf>
    <xf numFmtId="0" fontId="62" fillId="20" borderId="45" xfId="2" applyFont="1" applyFill="1" applyBorder="1" applyAlignment="1">
      <alignment horizontal="center" vertical="center" wrapText="1"/>
    </xf>
    <xf numFmtId="0" fontId="62" fillId="20" borderId="46" xfId="2" applyFont="1" applyFill="1" applyBorder="1" applyAlignment="1">
      <alignment horizontal="center" vertical="center" wrapText="1"/>
    </xf>
    <xf numFmtId="0" fontId="8" fillId="3" borderId="45" xfId="2" applyFont="1" applyBorder="1" applyAlignment="1">
      <alignment horizontal="center" vertical="center" wrapText="1"/>
    </xf>
    <xf numFmtId="0" fontId="8" fillId="3" borderId="46" xfId="2" applyFont="1" applyBorder="1" applyAlignment="1">
      <alignment horizontal="center" vertical="center" wrapText="1"/>
    </xf>
    <xf numFmtId="0" fontId="8" fillId="3" borderId="42" xfId="2" applyFont="1" applyBorder="1" applyAlignment="1">
      <alignment horizontal="center" vertical="center" wrapText="1"/>
    </xf>
    <xf numFmtId="0" fontId="9" fillId="7" borderId="18" xfId="2" applyFont="1" applyFill="1" applyBorder="1" applyAlignment="1" applyProtection="1">
      <alignment horizontal="center" vertical="center" wrapText="1"/>
      <protection locked="0"/>
    </xf>
    <xf numFmtId="0" fontId="9" fillId="7" borderId="16" xfId="2" applyFont="1" applyFill="1" applyBorder="1" applyAlignment="1" applyProtection="1">
      <alignment horizontal="center" vertical="center" wrapText="1"/>
      <protection locked="0"/>
    </xf>
    <xf numFmtId="0" fontId="10" fillId="7" borderId="5" xfId="2" applyFont="1" applyFill="1" applyBorder="1" applyAlignment="1" applyProtection="1">
      <alignment horizontal="center" vertical="center" wrapText="1"/>
      <protection locked="0"/>
    </xf>
    <xf numFmtId="0" fontId="10" fillId="7" borderId="2" xfId="2" applyFont="1" applyFill="1" applyBorder="1" applyAlignment="1" applyProtection="1">
      <alignment horizontal="center" vertical="center" wrapText="1"/>
      <protection locked="0"/>
    </xf>
    <xf numFmtId="0" fontId="9" fillId="7" borderId="2" xfId="2" applyFont="1" applyFill="1" applyBorder="1" applyAlignment="1" applyProtection="1">
      <alignment horizontal="center" vertical="center" wrapText="1"/>
      <protection locked="0"/>
    </xf>
    <xf numFmtId="0" fontId="10" fillId="7" borderId="5" xfId="0" applyFont="1" applyFill="1" applyBorder="1" applyAlignment="1">
      <alignment horizontal="center" vertical="center" wrapText="1"/>
    </xf>
    <xf numFmtId="0" fontId="10" fillId="7" borderId="2" xfId="0" applyFont="1" applyFill="1" applyBorder="1" applyAlignment="1">
      <alignment horizontal="center" vertical="center" wrapText="1"/>
    </xf>
    <xf numFmtId="169" fontId="10" fillId="7" borderId="5" xfId="0" applyNumberFormat="1" applyFont="1" applyFill="1" applyBorder="1" applyAlignment="1">
      <alignment horizontal="center" vertical="center" wrapText="1"/>
    </xf>
    <xf numFmtId="0" fontId="10" fillId="7" borderId="63" xfId="0" applyFont="1" applyFill="1" applyBorder="1" applyAlignment="1">
      <alignment horizontal="center" vertical="center" wrapText="1"/>
    </xf>
    <xf numFmtId="0" fontId="10" fillId="7" borderId="12" xfId="0" applyFont="1" applyFill="1" applyBorder="1" applyAlignment="1">
      <alignment horizontal="center" vertical="center" wrapText="1"/>
    </xf>
    <xf numFmtId="0" fontId="12" fillId="7" borderId="21" xfId="2" applyFont="1" applyFill="1" applyBorder="1" applyAlignment="1" applyProtection="1">
      <alignment horizontal="left" wrapText="1"/>
      <protection locked="0"/>
    </xf>
    <xf numFmtId="0" fontId="12" fillId="7" borderId="23" xfId="2" applyFont="1" applyFill="1" applyBorder="1" applyAlignment="1" applyProtection="1">
      <alignment horizontal="left" wrapText="1"/>
      <protection locked="0"/>
    </xf>
    <xf numFmtId="0" fontId="12" fillId="7" borderId="66" xfId="2" applyFont="1" applyFill="1" applyBorder="1" applyAlignment="1" applyProtection="1">
      <alignment horizontal="left" wrapText="1"/>
      <protection locked="0"/>
    </xf>
    <xf numFmtId="0" fontId="12" fillId="7" borderId="25" xfId="2" applyFont="1" applyFill="1" applyBorder="1" applyAlignment="1" applyProtection="1">
      <alignment horizontal="left" wrapText="1"/>
      <protection locked="0"/>
    </xf>
    <xf numFmtId="0" fontId="5" fillId="0" borderId="7" xfId="0" applyFont="1" applyBorder="1" applyAlignment="1">
      <alignment horizontal="center"/>
    </xf>
    <xf numFmtId="0" fontId="5" fillId="0" borderId="38" xfId="0" applyFont="1" applyBorder="1" applyAlignment="1">
      <alignment horizontal="center"/>
    </xf>
    <xf numFmtId="0" fontId="8" fillId="0" borderId="5" xfId="0" applyFont="1" applyBorder="1" applyAlignment="1" applyProtection="1">
      <alignment vertical="center"/>
      <protection locked="0"/>
    </xf>
    <xf numFmtId="0" fontId="8" fillId="7" borderId="23" xfId="0" quotePrefix="1" applyFont="1" applyFill="1" applyBorder="1" applyAlignment="1" applyProtection="1">
      <alignment horizontal="center" vertical="center"/>
      <protection locked="0"/>
    </xf>
    <xf numFmtId="0" fontId="8" fillId="0" borderId="28" xfId="0" applyFont="1" applyBorder="1" applyAlignment="1" applyProtection="1">
      <alignment horizontal="center" vertical="center" wrapText="1"/>
      <protection locked="0"/>
    </xf>
    <xf numFmtId="0" fontId="31" fillId="0" borderId="16" xfId="0" applyFont="1" applyBorder="1" applyAlignment="1" applyProtection="1">
      <alignment horizontal="center" vertical="center"/>
      <protection locked="0"/>
    </xf>
    <xf numFmtId="167" fontId="42" fillId="7" borderId="5" xfId="0" applyNumberFormat="1" applyFont="1" applyFill="1" applyBorder="1" applyAlignment="1" applyProtection="1">
      <alignment horizontal="center" vertical="center"/>
      <protection locked="0"/>
    </xf>
    <xf numFmtId="167" fontId="42" fillId="7" borderId="63" xfId="0" applyNumberFormat="1" applyFont="1" applyFill="1" applyBorder="1" applyAlignment="1" applyProtection="1">
      <alignment horizontal="center" vertical="center"/>
      <protection locked="0"/>
    </xf>
    <xf numFmtId="167" fontId="42" fillId="7" borderId="23" xfId="0" applyNumberFormat="1" applyFont="1" applyFill="1" applyBorder="1" applyAlignment="1" applyProtection="1">
      <alignment horizontal="center" vertical="center"/>
      <protection locked="0"/>
    </xf>
    <xf numFmtId="167" fontId="42" fillId="7" borderId="25" xfId="0" applyNumberFormat="1" applyFont="1" applyFill="1" applyBorder="1" applyAlignment="1" applyProtection="1">
      <alignment horizontal="center" vertical="center"/>
      <protection locked="0"/>
    </xf>
    <xf numFmtId="167" fontId="8" fillId="14" borderId="70" xfId="0" applyNumberFormat="1" applyFont="1" applyFill="1" applyBorder="1" applyAlignment="1">
      <alignment horizontal="center"/>
    </xf>
    <xf numFmtId="0" fontId="8" fillId="0" borderId="22" xfId="0" applyFont="1" applyBorder="1" applyAlignment="1" applyProtection="1">
      <alignment horizontal="right"/>
      <protection locked="0"/>
    </xf>
    <xf numFmtId="1" fontId="42" fillId="7" borderId="2" xfId="0" applyNumberFormat="1" applyFont="1" applyFill="1" applyBorder="1" applyAlignment="1" applyProtection="1">
      <alignment horizontal="center"/>
      <protection locked="0"/>
    </xf>
    <xf numFmtId="171" fontId="8" fillId="14" borderId="62" xfId="0" applyNumberFormat="1" applyFont="1" applyFill="1" applyBorder="1" applyAlignment="1">
      <alignment horizontal="center"/>
    </xf>
    <xf numFmtId="0" fontId="8" fillId="0" borderId="20" xfId="0" applyFont="1" applyBorder="1" applyAlignment="1" applyProtection="1">
      <alignment horizontal="right"/>
      <protection locked="0"/>
    </xf>
    <xf numFmtId="0" fontId="8" fillId="0" borderId="54" xfId="0" applyFont="1" applyBorder="1" applyAlignment="1" applyProtection="1">
      <alignment horizontal="right"/>
      <protection locked="0"/>
    </xf>
    <xf numFmtId="0" fontId="0" fillId="0" borderId="7" xfId="0" applyBorder="1"/>
    <xf numFmtId="0" fontId="18" fillId="0" borderId="7" xfId="0" applyFont="1" applyBorder="1"/>
    <xf numFmtId="0" fontId="0" fillId="0" borderId="38" xfId="0" applyBorder="1"/>
    <xf numFmtId="0" fontId="8" fillId="0" borderId="43" xfId="0" applyFont="1" applyBorder="1" applyAlignment="1">
      <alignment vertical="center"/>
    </xf>
    <xf numFmtId="0" fontId="40" fillId="0" borderId="64" xfId="0" applyFont="1" applyBorder="1" applyAlignment="1">
      <alignment horizontal="center"/>
    </xf>
    <xf numFmtId="0" fontId="40" fillId="0" borderId="65" xfId="0" applyFont="1" applyBorder="1" applyAlignment="1">
      <alignment horizontal="center" vertical="center"/>
    </xf>
    <xf numFmtId="0" fontId="31" fillId="6" borderId="69" xfId="0" applyFont="1" applyFill="1" applyBorder="1" applyAlignment="1">
      <alignment horizontal="center"/>
    </xf>
    <xf numFmtId="1" fontId="31" fillId="6" borderId="67" xfId="0" applyNumberFormat="1" applyFont="1" applyFill="1" applyBorder="1" applyAlignment="1">
      <alignment horizontal="center"/>
    </xf>
    <xf numFmtId="0" fontId="18" fillId="8" borderId="57" xfId="0" applyFont="1" applyFill="1" applyBorder="1" applyAlignment="1">
      <alignment horizontal="center"/>
    </xf>
    <xf numFmtId="0" fontId="40" fillId="0" borderId="47" xfId="0" applyFont="1" applyBorder="1" applyAlignment="1">
      <alignment horizontal="center" vertical="center"/>
    </xf>
    <xf numFmtId="0" fontId="40" fillId="0" borderId="69" xfId="0" applyFont="1" applyBorder="1" applyAlignment="1">
      <alignment horizontal="center" vertical="center" wrapText="1"/>
    </xf>
    <xf numFmtId="0" fontId="40" fillId="0" borderId="56" xfId="0" applyFont="1" applyBorder="1" applyAlignment="1">
      <alignment horizontal="center" vertical="center" wrapText="1"/>
    </xf>
    <xf numFmtId="0" fontId="40" fillId="0" borderId="67" xfId="0" applyFont="1" applyBorder="1" applyAlignment="1">
      <alignment horizontal="center" vertical="center" wrapText="1"/>
    </xf>
    <xf numFmtId="0" fontId="40" fillId="0" borderId="70" xfId="0" applyFont="1" applyBorder="1" applyAlignment="1">
      <alignment horizontal="center" vertical="center"/>
    </xf>
    <xf numFmtId="0" fontId="40" fillId="0" borderId="52" xfId="0" applyFont="1" applyBorder="1" applyAlignment="1">
      <alignment horizontal="center" vertical="center"/>
    </xf>
    <xf numFmtId="0" fontId="40" fillId="0" borderId="71" xfId="0" applyFont="1" applyBorder="1" applyAlignment="1">
      <alignment horizontal="center" vertical="center" wrapText="1"/>
    </xf>
    <xf numFmtId="0" fontId="8" fillId="0" borderId="20" xfId="0" applyFont="1" applyBorder="1" applyAlignment="1">
      <alignment horizontal="center" vertical="center"/>
    </xf>
    <xf numFmtId="0" fontId="31" fillId="6" borderId="28" xfId="0" applyFont="1" applyFill="1" applyBorder="1" applyAlignment="1">
      <alignment horizontal="center" vertical="center"/>
    </xf>
    <xf numFmtId="1" fontId="31" fillId="6" borderId="21" xfId="0" applyNumberFormat="1" applyFont="1" applyFill="1" applyBorder="1" applyAlignment="1">
      <alignment horizontal="center" vertical="center"/>
    </xf>
    <xf numFmtId="0" fontId="31" fillId="6" borderId="3" xfId="0" applyFont="1" applyFill="1" applyBorder="1" applyAlignment="1">
      <alignment horizontal="center" vertical="center"/>
    </xf>
    <xf numFmtId="1" fontId="31" fillId="6" borderId="23" xfId="0" applyNumberFormat="1" applyFont="1" applyFill="1" applyBorder="1" applyAlignment="1">
      <alignment horizontal="center" vertical="center"/>
    </xf>
    <xf numFmtId="0" fontId="8" fillId="0" borderId="24" xfId="0" applyFont="1" applyBorder="1" applyAlignment="1">
      <alignment horizontal="center" vertical="center"/>
    </xf>
    <xf numFmtId="0" fontId="31" fillId="6" borderId="14" xfId="0" applyFont="1" applyFill="1" applyBorder="1" applyAlignment="1">
      <alignment horizontal="center" vertical="center"/>
    </xf>
    <xf numFmtId="1" fontId="31" fillId="6" borderId="25" xfId="0" applyNumberFormat="1" applyFont="1" applyFill="1" applyBorder="1" applyAlignment="1">
      <alignment horizontal="center" vertical="center"/>
    </xf>
    <xf numFmtId="0" fontId="31" fillId="0" borderId="57" xfId="0" applyFont="1" applyBorder="1" applyAlignment="1">
      <alignment horizontal="center"/>
    </xf>
    <xf numFmtId="0" fontId="39" fillId="0" borderId="8" xfId="0" applyFont="1" applyBorder="1"/>
    <xf numFmtId="0" fontId="8" fillId="0" borderId="39" xfId="0" applyFont="1" applyBorder="1"/>
    <xf numFmtId="166" fontId="31" fillId="6" borderId="67" xfId="0" applyNumberFormat="1" applyFont="1" applyFill="1" applyBorder="1" applyAlignment="1">
      <alignment horizontal="center"/>
    </xf>
    <xf numFmtId="0" fontId="5" fillId="0" borderId="56" xfId="0" applyFont="1" applyBorder="1"/>
    <xf numFmtId="0" fontId="40" fillId="0" borderId="65" xfId="0" applyFont="1" applyBorder="1" applyAlignment="1">
      <alignment horizontal="center" vertical="center" wrapText="1"/>
    </xf>
    <xf numFmtId="1" fontId="31" fillId="6" borderId="46" xfId="0" applyNumberFormat="1" applyFont="1" applyFill="1" applyBorder="1" applyAlignment="1">
      <alignment horizontal="center" vertical="center"/>
    </xf>
    <xf numFmtId="0" fontId="8" fillId="6" borderId="3" xfId="0" applyFont="1" applyFill="1" applyBorder="1" applyAlignment="1">
      <alignment horizontal="center"/>
    </xf>
    <xf numFmtId="168" fontId="8" fillId="6" borderId="5" xfId="0" applyNumberFormat="1" applyFont="1" applyFill="1" applyBorder="1" applyAlignment="1">
      <alignment horizontal="center" vertical="center"/>
    </xf>
    <xf numFmtId="0" fontId="0" fillId="0" borderId="11" xfId="0" applyBorder="1" applyAlignment="1">
      <alignment horizontal="left"/>
    </xf>
    <xf numFmtId="0" fontId="0" fillId="7" borderId="72" xfId="0" applyFill="1" applyBorder="1" applyAlignment="1">
      <alignment vertical="center"/>
    </xf>
    <xf numFmtId="0" fontId="0" fillId="7" borderId="17" xfId="0" applyFill="1" applyBorder="1"/>
    <xf numFmtId="0" fontId="0" fillId="7" borderId="19" xfId="0" applyFill="1" applyBorder="1"/>
    <xf numFmtId="1" fontId="0" fillId="0" borderId="0" xfId="0" applyNumberFormat="1"/>
    <xf numFmtId="1" fontId="42" fillId="6" borderId="94" xfId="0" applyNumberFormat="1" applyFont="1" applyFill="1" applyBorder="1" applyAlignment="1">
      <alignment horizontal="center" vertical="center" wrapText="1"/>
    </xf>
    <xf numFmtId="0" fontId="8" fillId="0" borderId="68" xfId="0" applyFont="1" applyBorder="1" applyAlignment="1">
      <alignment vertical="center"/>
    </xf>
    <xf numFmtId="0" fontId="8" fillId="0" borderId="12" xfId="0" applyFont="1" applyBorder="1" applyAlignment="1">
      <alignment vertical="center"/>
    </xf>
    <xf numFmtId="0" fontId="8" fillId="14" borderId="42" xfId="0" applyFont="1" applyFill="1" applyBorder="1" applyAlignment="1">
      <alignment horizontal="center" vertical="center"/>
    </xf>
    <xf numFmtId="0" fontId="8" fillId="0" borderId="2" xfId="0" applyFont="1" applyBorder="1" applyAlignment="1">
      <alignment horizontal="center" vertical="center" wrapText="1"/>
    </xf>
    <xf numFmtId="0" fontId="8" fillId="14" borderId="33" xfId="0" applyFont="1" applyFill="1" applyBorder="1" applyAlignment="1">
      <alignment horizontal="center" vertical="center"/>
    </xf>
    <xf numFmtId="0" fontId="8" fillId="14" borderId="10" xfId="0" applyFont="1" applyFill="1" applyBorder="1" applyAlignment="1">
      <alignment horizontal="center" vertical="center"/>
    </xf>
    <xf numFmtId="0" fontId="8" fillId="0" borderId="16" xfId="0" applyFont="1" applyBorder="1" applyAlignment="1">
      <alignment horizontal="center" vertical="center" wrapText="1"/>
    </xf>
    <xf numFmtId="0" fontId="5" fillId="0" borderId="95" xfId="0" applyFont="1" applyBorder="1"/>
    <xf numFmtId="0" fontId="5" fillId="0" borderId="7" xfId="0" applyFont="1" applyBorder="1"/>
    <xf numFmtId="0" fontId="5" fillId="0" borderId="9" xfId="0" applyFont="1" applyBorder="1" applyAlignment="1">
      <alignment wrapText="1"/>
    </xf>
    <xf numFmtId="0" fontId="5" fillId="0" borderId="10" xfId="0" applyFont="1" applyBorder="1" applyAlignment="1">
      <alignment wrapText="1"/>
    </xf>
    <xf numFmtId="0" fontId="5" fillId="0" borderId="42" xfId="0" applyFont="1" applyBorder="1" applyAlignment="1">
      <alignment wrapText="1"/>
    </xf>
    <xf numFmtId="0" fontId="5" fillId="0" borderId="10" xfId="0" applyFont="1" applyBorder="1"/>
    <xf numFmtId="0" fontId="0" fillId="0" borderId="0" xfId="0" applyAlignment="1">
      <alignment horizontal="center" wrapText="1"/>
    </xf>
    <xf numFmtId="0" fontId="0" fillId="0" borderId="96" xfId="0" applyBorder="1" applyAlignment="1">
      <alignment horizontal="center" wrapText="1"/>
    </xf>
    <xf numFmtId="0" fontId="5" fillId="0" borderId="97" xfId="0" applyFont="1" applyBorder="1" applyAlignment="1">
      <alignment horizontal="left" wrapText="1"/>
    </xf>
    <xf numFmtId="0" fontId="5" fillId="0" borderId="9" xfId="0" applyFont="1" applyBorder="1" applyAlignment="1">
      <alignment horizontal="left" wrapText="1"/>
    </xf>
    <xf numFmtId="0" fontId="5" fillId="0" borderId="96" xfId="0" applyFont="1" applyBorder="1" applyAlignment="1">
      <alignment horizontal="left" wrapText="1"/>
    </xf>
    <xf numFmtId="0" fontId="0" fillId="0" borderId="95" xfId="0" applyBorder="1"/>
    <xf numFmtId="0" fontId="5" fillId="0" borderId="94" xfId="0" applyFont="1" applyBorder="1"/>
    <xf numFmtId="0" fontId="5" fillId="0" borderId="55" xfId="0" applyFont="1" applyBorder="1" applyAlignment="1">
      <alignment wrapText="1"/>
    </xf>
    <xf numFmtId="0" fontId="5" fillId="0" borderId="94" xfId="0" applyFont="1" applyBorder="1" applyAlignment="1">
      <alignment wrapText="1"/>
    </xf>
    <xf numFmtId="0" fontId="0" fillId="0" borderId="97" xfId="0" applyBorder="1"/>
    <xf numFmtId="49" fontId="0" fillId="0" borderId="0" xfId="0" applyNumberFormat="1"/>
    <xf numFmtId="0" fontId="0" fillId="0" borderId="96" xfId="0" applyBorder="1"/>
    <xf numFmtId="0" fontId="5" fillId="0" borderId="0" xfId="0" applyFont="1" applyAlignment="1">
      <alignment horizontal="center"/>
    </xf>
    <xf numFmtId="0" fontId="5" fillId="0" borderId="0" xfId="0" applyFont="1" applyAlignment="1">
      <alignment horizontal="center" vertical="center"/>
    </xf>
    <xf numFmtId="0" fontId="68" fillId="0" borderId="55" xfId="0" applyFont="1" applyBorder="1" applyAlignment="1">
      <alignment horizontal="center"/>
    </xf>
    <xf numFmtId="0" fontId="68" fillId="0" borderId="56" xfId="0" applyFont="1" applyBorder="1"/>
    <xf numFmtId="0" fontId="35" fillId="2" borderId="64" xfId="1" applyFont="1" applyBorder="1" applyAlignment="1" applyProtection="1">
      <alignment horizontal="center" vertical="center"/>
    </xf>
    <xf numFmtId="0" fontId="35" fillId="2" borderId="64" xfId="1" applyFont="1" applyBorder="1" applyAlignment="1" applyProtection="1">
      <alignment horizontal="center" vertical="center" wrapText="1"/>
    </xf>
    <xf numFmtId="0" fontId="14" fillId="0" borderId="0" xfId="0" applyFont="1" applyAlignment="1">
      <alignment horizontal="center" vertical="center" wrapText="1"/>
    </xf>
    <xf numFmtId="0" fontId="36" fillId="2" borderId="64" xfId="1" applyFont="1" applyBorder="1" applyAlignment="1" applyProtection="1">
      <alignment horizontal="center" vertical="center" wrapText="1"/>
    </xf>
    <xf numFmtId="0" fontId="8" fillId="0" borderId="40" xfId="0" applyFont="1" applyBorder="1" applyAlignment="1" applyProtection="1">
      <alignment vertical="center" wrapText="1"/>
      <protection locked="0"/>
    </xf>
    <xf numFmtId="0" fontId="8" fillId="0" borderId="43" xfId="0" applyFont="1" applyBorder="1" applyAlignment="1" applyProtection="1">
      <alignment vertical="center" wrapText="1"/>
      <protection locked="0"/>
    </xf>
    <xf numFmtId="0" fontId="8" fillId="0" borderId="68" xfId="0" applyFont="1" applyBorder="1" applyAlignment="1" applyProtection="1">
      <alignment vertical="center" wrapText="1"/>
      <protection locked="0"/>
    </xf>
    <xf numFmtId="0" fontId="5" fillId="7" borderId="12" xfId="0" applyFont="1" applyFill="1" applyBorder="1" applyAlignment="1" applyProtection="1">
      <alignment horizontal="center" vertical="center"/>
      <protection locked="0"/>
    </xf>
    <xf numFmtId="0" fontId="5" fillId="7" borderId="12" xfId="0" applyFont="1" applyFill="1" applyBorder="1" applyAlignment="1" applyProtection="1">
      <alignment horizontal="center"/>
      <protection locked="0"/>
    </xf>
    <xf numFmtId="0" fontId="5" fillId="7" borderId="27" xfId="0" applyFont="1" applyFill="1" applyBorder="1" applyAlignment="1" applyProtection="1">
      <alignment horizontal="center"/>
      <protection locked="0"/>
    </xf>
    <xf numFmtId="0" fontId="5" fillId="7" borderId="32" xfId="0" applyFont="1" applyFill="1" applyBorder="1" applyAlignment="1" applyProtection="1">
      <alignment horizontal="center"/>
      <protection locked="0"/>
    </xf>
    <xf numFmtId="0" fontId="5" fillId="7" borderId="2" xfId="0" applyFont="1" applyFill="1" applyBorder="1" applyAlignment="1" applyProtection="1">
      <alignment horizontal="center"/>
      <protection locked="0"/>
    </xf>
    <xf numFmtId="0" fontId="5" fillId="7" borderId="11" xfId="0" applyFont="1" applyFill="1" applyBorder="1" applyAlignment="1" applyProtection="1">
      <alignment horizontal="center"/>
      <protection locked="0"/>
    </xf>
    <xf numFmtId="0" fontId="5" fillId="7" borderId="25" xfId="0" applyFont="1" applyFill="1" applyBorder="1" applyAlignment="1" applyProtection="1">
      <alignment horizontal="center"/>
      <protection locked="0"/>
    </xf>
    <xf numFmtId="0" fontId="5" fillId="7" borderId="27" xfId="0" applyFont="1" applyFill="1" applyBorder="1" applyAlignment="1" applyProtection="1">
      <alignment horizontal="center" vertical="center"/>
      <protection locked="0"/>
    </xf>
    <xf numFmtId="0" fontId="5" fillId="7" borderId="2" xfId="0" applyFont="1" applyFill="1" applyBorder="1" applyAlignment="1" applyProtection="1">
      <alignment horizontal="center" vertical="center"/>
      <protection locked="0"/>
    </xf>
    <xf numFmtId="0" fontId="5" fillId="7" borderId="65" xfId="0" applyFont="1" applyFill="1" applyBorder="1" applyAlignment="1" applyProtection="1">
      <alignment horizontal="center" vertical="center"/>
      <protection locked="0"/>
    </xf>
    <xf numFmtId="0" fontId="8" fillId="3" borderId="2" xfId="2" applyFont="1" applyBorder="1" applyAlignment="1">
      <alignment horizontal="center" vertical="center" wrapText="1"/>
    </xf>
    <xf numFmtId="0" fontId="1" fillId="7" borderId="2" xfId="0" applyFont="1" applyFill="1" applyBorder="1" applyAlignment="1" applyProtection="1">
      <alignment horizontal="center" vertical="center" wrapText="1"/>
      <protection locked="0"/>
    </xf>
    <xf numFmtId="170" fontId="8" fillId="3" borderId="2" xfId="2" applyNumberFormat="1" applyFont="1" applyBorder="1" applyAlignment="1">
      <alignment horizontal="center" vertical="center" wrapText="1"/>
    </xf>
    <xf numFmtId="0" fontId="8" fillId="14" borderId="36" xfId="0" applyFont="1" applyFill="1" applyBorder="1" applyAlignment="1">
      <alignment vertical="center"/>
    </xf>
    <xf numFmtId="0" fontId="8" fillId="14" borderId="37" xfId="0" applyFont="1" applyFill="1" applyBorder="1" applyAlignment="1">
      <alignment vertical="center"/>
    </xf>
    <xf numFmtId="0" fontId="8" fillId="14" borderId="59" xfId="0" applyFont="1" applyFill="1" applyBorder="1" applyAlignment="1">
      <alignment vertical="center"/>
    </xf>
    <xf numFmtId="0" fontId="0" fillId="0" borderId="0" xfId="0" applyAlignment="1">
      <alignment horizontal="left" vertical="center" readingOrder="1"/>
    </xf>
    <xf numFmtId="0" fontId="0" fillId="14" borderId="16" xfId="0" applyFill="1" applyBorder="1" applyAlignment="1">
      <alignment horizontal="center"/>
    </xf>
    <xf numFmtId="0" fontId="0" fillId="14" borderId="23" xfId="0" applyFill="1" applyBorder="1" applyAlignment="1">
      <alignment horizontal="center"/>
    </xf>
    <xf numFmtId="0" fontId="0" fillId="14" borderId="2" xfId="0" applyFill="1" applyBorder="1" applyAlignment="1">
      <alignment horizontal="center"/>
    </xf>
    <xf numFmtId="0" fontId="8" fillId="14" borderId="2" xfId="0" applyFont="1" applyFill="1" applyBorder="1" applyAlignment="1">
      <alignment horizontal="center" vertical="center" wrapText="1"/>
    </xf>
    <xf numFmtId="0" fontId="0" fillId="14" borderId="23" xfId="0" applyFill="1" applyBorder="1" applyAlignment="1">
      <alignment horizontal="center" vertical="center"/>
    </xf>
    <xf numFmtId="0" fontId="0" fillId="0" borderId="39" xfId="0" applyBorder="1" applyAlignment="1">
      <alignment horizontal="center" vertical="center"/>
    </xf>
    <xf numFmtId="0" fontId="0" fillId="0" borderId="39" xfId="0" applyBorder="1" applyAlignment="1">
      <alignment vertical="top" wrapText="1"/>
    </xf>
    <xf numFmtId="0" fontId="8" fillId="0" borderId="8" xfId="0" applyFont="1" applyBorder="1"/>
    <xf numFmtId="0" fontId="8" fillId="0" borderId="39" xfId="0" applyFont="1" applyBorder="1" applyAlignment="1">
      <alignment horizontal="center"/>
    </xf>
    <xf numFmtId="0" fontId="8" fillId="0" borderId="10" xfId="0" applyFont="1" applyBorder="1" applyAlignment="1">
      <alignment horizontal="center"/>
    </xf>
    <xf numFmtId="0" fontId="8" fillId="0" borderId="45" xfId="0" applyFont="1" applyBorder="1" applyAlignment="1" applyProtection="1">
      <alignment horizontal="center" vertical="center"/>
      <protection locked="0"/>
    </xf>
    <xf numFmtId="167" fontId="8" fillId="14" borderId="2" xfId="0" applyNumberFormat="1" applyFont="1" applyFill="1" applyBorder="1" applyAlignment="1">
      <alignment horizontal="center"/>
    </xf>
    <xf numFmtId="167" fontId="8" fillId="14" borderId="16" xfId="0" applyNumberFormat="1" applyFont="1" applyFill="1" applyBorder="1" applyAlignment="1">
      <alignment horizontal="center"/>
    </xf>
    <xf numFmtId="0" fontId="17" fillId="0" borderId="9" xfId="0" applyFont="1" applyBorder="1"/>
    <xf numFmtId="0" fontId="5" fillId="0" borderId="57" xfId="0" applyFont="1" applyBorder="1"/>
    <xf numFmtId="49" fontId="2" fillId="7" borderId="2" xfId="0" applyNumberFormat="1" applyFont="1" applyFill="1" applyBorder="1" applyAlignment="1" applyProtection="1">
      <alignment horizontal="center" vertical="center" wrapText="1"/>
      <protection locked="0"/>
    </xf>
    <xf numFmtId="167" fontId="0" fillId="14" borderId="0" xfId="0" applyNumberFormat="1" applyFill="1" applyAlignment="1">
      <alignment horizontal="center" vertical="center"/>
    </xf>
    <xf numFmtId="167" fontId="0" fillId="14" borderId="0" xfId="0" applyNumberFormat="1" applyFill="1"/>
    <xf numFmtId="0" fontId="0" fillId="14" borderId="2" xfId="0" applyFill="1" applyBorder="1"/>
    <xf numFmtId="167" fontId="8" fillId="14" borderId="0" xfId="0" applyNumberFormat="1" applyFont="1" applyFill="1" applyAlignment="1">
      <alignment horizontal="center" vertical="center" wrapText="1"/>
    </xf>
    <xf numFmtId="167" fontId="0" fillId="14" borderId="0" xfId="0" applyNumberFormat="1" applyFill="1" applyAlignment="1">
      <alignment wrapText="1"/>
    </xf>
    <xf numFmtId="0" fontId="8" fillId="14" borderId="23" xfId="0" applyFont="1" applyFill="1" applyBorder="1" applyAlignment="1">
      <alignment horizontal="center"/>
    </xf>
    <xf numFmtId="0" fontId="8" fillId="0" borderId="0" xfId="0" applyFont="1" applyAlignment="1">
      <alignment horizontal="center"/>
    </xf>
    <xf numFmtId="0" fontId="0" fillId="0" borderId="0" xfId="0" applyAlignment="1">
      <alignment horizontal="center" vertical="center" wrapText="1"/>
    </xf>
    <xf numFmtId="2" fontId="8" fillId="0" borderId="0" xfId="0" applyNumberFormat="1" applyFont="1" applyAlignment="1">
      <alignment horizontal="center" vertical="top" wrapText="1"/>
    </xf>
    <xf numFmtId="0" fontId="0" fillId="0" borderId="0" xfId="0" applyAlignment="1">
      <alignment vertical="top" wrapText="1"/>
    </xf>
    <xf numFmtId="173" fontId="8" fillId="0" borderId="0" xfId="0" applyNumberFormat="1" applyFont="1" applyAlignment="1">
      <alignment horizontal="center"/>
    </xf>
    <xf numFmtId="0" fontId="0" fillId="14" borderId="21" xfId="0" applyFill="1" applyBorder="1" applyAlignment="1">
      <alignment horizontal="center"/>
    </xf>
    <xf numFmtId="49" fontId="1" fillId="7" borderId="2" xfId="0" applyNumberFormat="1" applyFont="1" applyFill="1" applyBorder="1" applyAlignment="1" applyProtection="1">
      <alignment horizontal="center" vertical="center" wrapText="1"/>
      <protection locked="0"/>
    </xf>
    <xf numFmtId="171" fontId="0" fillId="0" borderId="0" xfId="0" applyNumberFormat="1"/>
    <xf numFmtId="49" fontId="58" fillId="6" borderId="16" xfId="0" applyNumberFormat="1" applyFont="1" applyFill="1" applyBorder="1" applyAlignment="1">
      <alignment horizontal="center" vertical="center" wrapText="1"/>
    </xf>
    <xf numFmtId="49" fontId="57" fillId="0" borderId="12" xfId="0" applyNumberFormat="1" applyFont="1" applyBorder="1" applyAlignment="1">
      <alignment horizontal="center" vertical="center" wrapText="1"/>
    </xf>
    <xf numFmtId="49" fontId="2" fillId="7" borderId="12" xfId="0" applyNumberFormat="1" applyFont="1" applyFill="1" applyBorder="1" applyAlignment="1" applyProtection="1">
      <alignment horizontal="center" vertical="center" wrapText="1"/>
      <protection locked="0"/>
    </xf>
    <xf numFmtId="49" fontId="6" fillId="0" borderId="0" xfId="0" applyNumberFormat="1" applyFont="1"/>
    <xf numFmtId="49" fontId="57" fillId="0" borderId="12" xfId="0" quotePrefix="1" applyNumberFormat="1" applyFont="1" applyBorder="1" applyAlignment="1">
      <alignment horizontal="center" vertical="center" wrapText="1"/>
    </xf>
    <xf numFmtId="49" fontId="1" fillId="7" borderId="2" xfId="0" quotePrefix="1" applyNumberFormat="1" applyFont="1" applyFill="1" applyBorder="1" applyAlignment="1" applyProtection="1">
      <alignment horizontal="center" vertical="center" wrapText="1"/>
      <protection locked="0"/>
    </xf>
    <xf numFmtId="1" fontId="1" fillId="6" borderId="23" xfId="0" applyNumberFormat="1" applyFont="1" applyFill="1" applyBorder="1" applyAlignment="1">
      <alignment horizontal="center" vertical="center" wrapText="1"/>
    </xf>
    <xf numFmtId="49" fontId="58" fillId="6" borderId="18" xfId="0" applyNumberFormat="1" applyFont="1" applyFill="1" applyBorder="1" applyAlignment="1">
      <alignment horizontal="center" vertical="center" wrapText="1"/>
    </xf>
    <xf numFmtId="49" fontId="57" fillId="0" borderId="63" xfId="0" applyNumberFormat="1" applyFont="1" applyBorder="1" applyAlignment="1">
      <alignment horizontal="center" vertical="center" wrapText="1"/>
    </xf>
    <xf numFmtId="49" fontId="1" fillId="7" borderId="2" xfId="0" applyNumberFormat="1" applyFont="1" applyFill="1" applyBorder="1" applyAlignment="1">
      <alignment horizontal="center" vertical="center" wrapText="1"/>
    </xf>
    <xf numFmtId="49" fontId="2" fillId="7" borderId="2" xfId="0" applyNumberFormat="1" applyFont="1" applyFill="1" applyBorder="1" applyAlignment="1">
      <alignment horizontal="center" vertical="center" wrapText="1"/>
    </xf>
    <xf numFmtId="49" fontId="2" fillId="7" borderId="12" xfId="0" applyNumberFormat="1" applyFont="1" applyFill="1" applyBorder="1" applyAlignment="1">
      <alignment horizontal="center" vertical="center" wrapText="1"/>
    </xf>
    <xf numFmtId="49" fontId="0" fillId="0" borderId="0" xfId="0" applyNumberFormat="1" applyAlignment="1">
      <alignment wrapText="1"/>
    </xf>
    <xf numFmtId="49" fontId="7" fillId="0" borderId="0" xfId="0" applyNumberFormat="1" applyFont="1"/>
    <xf numFmtId="49" fontId="7" fillId="0" borderId="12" xfId="0" applyNumberFormat="1" applyFont="1" applyBorder="1" applyAlignment="1">
      <alignment horizontal="center" vertical="center" wrapText="1"/>
    </xf>
    <xf numFmtId="49" fontId="58" fillId="7" borderId="2" xfId="0" applyNumberFormat="1" applyFont="1" applyFill="1" applyBorder="1" applyAlignment="1" applyProtection="1">
      <alignment horizontal="center" vertical="center" wrapText="1"/>
      <protection locked="0"/>
    </xf>
    <xf numFmtId="49" fontId="58" fillId="7" borderId="12" xfId="0" applyNumberFormat="1" applyFont="1" applyFill="1" applyBorder="1" applyAlignment="1" applyProtection="1">
      <alignment horizontal="center" vertical="center" wrapText="1"/>
      <protection locked="0"/>
    </xf>
    <xf numFmtId="0" fontId="0" fillId="7" borderId="22" xfId="0" applyFill="1" applyBorder="1" applyAlignment="1">
      <alignment horizontal="center" vertical="center" wrapText="1"/>
    </xf>
    <xf numFmtId="0" fontId="0" fillId="7" borderId="2" xfId="0" applyFill="1" applyBorder="1" applyAlignment="1">
      <alignment horizontal="center" vertical="center" wrapText="1"/>
    </xf>
    <xf numFmtId="0" fontId="0" fillId="7" borderId="5" xfId="0" applyFill="1" applyBorder="1" applyAlignment="1">
      <alignment horizontal="center" vertical="center" wrapText="1"/>
    </xf>
    <xf numFmtId="0" fontId="0" fillId="7" borderId="23" xfId="0" applyFill="1" applyBorder="1" applyAlignment="1">
      <alignment horizontal="center" vertical="center" wrapText="1"/>
    </xf>
    <xf numFmtId="0" fontId="0" fillId="7" borderId="12" xfId="0" applyFill="1" applyBorder="1" applyAlignment="1">
      <alignment horizontal="center" vertical="center" wrapText="1"/>
    </xf>
    <xf numFmtId="0" fontId="0" fillId="7" borderId="25" xfId="0" applyFill="1" applyBorder="1" applyAlignment="1">
      <alignment horizontal="center" vertical="center" wrapText="1"/>
    </xf>
    <xf numFmtId="0" fontId="0" fillId="7" borderId="20" xfId="0" applyFill="1" applyBorder="1" applyAlignment="1">
      <alignment horizontal="center" vertical="center" wrapText="1"/>
    </xf>
    <xf numFmtId="0" fontId="0" fillId="7" borderId="16" xfId="0" applyFill="1" applyBorder="1" applyAlignment="1">
      <alignment horizontal="center" vertical="center" wrapText="1"/>
    </xf>
    <xf numFmtId="0" fontId="0" fillId="7" borderId="18" xfId="0" applyFill="1" applyBorder="1" applyAlignment="1">
      <alignment horizontal="center" vertical="center" wrapText="1"/>
    </xf>
    <xf numFmtId="0" fontId="0" fillId="7" borderId="21" xfId="0" applyFill="1" applyBorder="1" applyAlignment="1">
      <alignment horizontal="center" vertical="center" wrapText="1"/>
    </xf>
    <xf numFmtId="0" fontId="0" fillId="7" borderId="24" xfId="0" applyFill="1" applyBorder="1" applyAlignment="1">
      <alignment horizontal="center" vertical="center" wrapText="1"/>
    </xf>
    <xf numFmtId="0" fontId="0" fillId="7" borderId="63" xfId="0" applyFill="1" applyBorder="1" applyAlignment="1">
      <alignment horizontal="center" vertical="center" wrapText="1"/>
    </xf>
    <xf numFmtId="0" fontId="8" fillId="7" borderId="27" xfId="0" applyFont="1" applyFill="1" applyBorder="1" applyAlignment="1" applyProtection="1">
      <alignment horizontal="center" vertical="center" wrapText="1"/>
      <protection locked="0"/>
    </xf>
    <xf numFmtId="0" fontId="40" fillId="0" borderId="27" xfId="2" applyFont="1" applyFill="1" applyBorder="1" applyAlignment="1" applyProtection="1">
      <alignment horizontal="center" vertical="center"/>
    </xf>
    <xf numFmtId="0" fontId="40" fillId="0" borderId="2" xfId="2" applyFont="1" applyFill="1" applyBorder="1" applyAlignment="1" applyProtection="1">
      <alignment horizontal="center" vertical="center"/>
    </xf>
    <xf numFmtId="0" fontId="0" fillId="0" borderId="39" xfId="0" applyBorder="1" applyAlignment="1">
      <alignment horizontal="center" wrapText="1"/>
    </xf>
    <xf numFmtId="0" fontId="0" fillId="0" borderId="39" xfId="0" applyBorder="1" applyAlignment="1">
      <alignment horizontal="center"/>
    </xf>
    <xf numFmtId="0" fontId="0" fillId="0" borderId="9" xfId="0" applyBorder="1" applyAlignment="1">
      <alignment horizontal="center" wrapText="1"/>
    </xf>
    <xf numFmtId="0" fontId="32" fillId="0" borderId="0" xfId="0" applyFont="1" applyAlignment="1">
      <alignment vertical="top" wrapText="1"/>
    </xf>
    <xf numFmtId="0" fontId="1" fillId="0" borderId="0" xfId="0" applyFont="1" applyAlignment="1">
      <alignment vertical="center"/>
    </xf>
    <xf numFmtId="0" fontId="4" fillId="2" borderId="19" xfId="1" applyBorder="1" applyAlignment="1" applyProtection="1">
      <alignment vertical="center" wrapText="1"/>
    </xf>
    <xf numFmtId="0" fontId="4" fillId="2" borderId="23" xfId="1" applyBorder="1" applyAlignment="1" applyProtection="1">
      <alignment horizontal="left" vertical="center" wrapText="1"/>
    </xf>
    <xf numFmtId="172" fontId="4" fillId="2" borderId="25" xfId="1" applyNumberFormat="1" applyBorder="1" applyAlignment="1" applyProtection="1">
      <alignment horizontal="left" vertical="center" wrapText="1"/>
    </xf>
    <xf numFmtId="3" fontId="1" fillId="7" borderId="2" xfId="0" applyNumberFormat="1" applyFont="1" applyFill="1" applyBorder="1" applyAlignment="1" applyProtection="1">
      <alignment horizontal="center" vertical="center" wrapText="1"/>
      <protection locked="0"/>
    </xf>
    <xf numFmtId="49" fontId="74" fillId="3" borderId="2" xfId="2" quotePrefix="1" applyNumberFormat="1" applyFont="1" applyBorder="1" applyAlignment="1" applyProtection="1">
      <alignment horizontal="center" vertical="center" wrapText="1"/>
      <protection locked="0"/>
    </xf>
    <xf numFmtId="1" fontId="2" fillId="6" borderId="29" xfId="0" applyNumberFormat="1" applyFont="1" applyFill="1" applyBorder="1" applyAlignment="1">
      <alignment horizontal="center" vertical="center" wrapText="1"/>
    </xf>
    <xf numFmtId="1" fontId="2" fillId="6" borderId="5" xfId="0" applyNumberFormat="1" applyFont="1" applyFill="1" applyBorder="1" applyAlignment="1">
      <alignment horizontal="center" vertical="center" wrapText="1"/>
    </xf>
    <xf numFmtId="1" fontId="1" fillId="6" borderId="5" xfId="0" applyNumberFormat="1" applyFont="1" applyFill="1" applyBorder="1" applyAlignment="1">
      <alignment horizontal="center" vertical="center" wrapText="1"/>
    </xf>
    <xf numFmtId="0" fontId="2" fillId="6" borderId="5" xfId="0" applyFont="1" applyFill="1" applyBorder="1" applyAlignment="1">
      <alignment horizontal="center" vertical="center" wrapText="1"/>
    </xf>
    <xf numFmtId="0" fontId="2" fillId="6" borderId="63" xfId="0" applyFont="1" applyFill="1" applyBorder="1" applyAlignment="1">
      <alignment horizontal="center" vertical="center" wrapText="1"/>
    </xf>
    <xf numFmtId="0" fontId="7" fillId="2" borderId="40" xfId="1" applyFont="1" applyBorder="1" applyAlignment="1" applyProtection="1">
      <alignment horizontal="center" vertical="center"/>
      <protection locked="0"/>
    </xf>
    <xf numFmtId="0" fontId="7" fillId="2" borderId="43" xfId="1" applyFont="1" applyBorder="1" applyAlignment="1" applyProtection="1">
      <alignment horizontal="center" vertical="center"/>
      <protection locked="0"/>
    </xf>
    <xf numFmtId="0" fontId="7" fillId="2" borderId="41" xfId="1" applyFont="1" applyBorder="1" applyAlignment="1" applyProtection="1">
      <alignment horizontal="center" vertical="center"/>
      <protection locked="0"/>
    </xf>
    <xf numFmtId="0" fontId="7" fillId="2" borderId="68" xfId="1" applyFont="1" applyBorder="1" applyAlignment="1" applyProtection="1">
      <alignment horizontal="center" vertical="center"/>
      <protection locked="0"/>
    </xf>
    <xf numFmtId="49" fontId="0" fillId="7" borderId="2" xfId="0" applyNumberFormat="1" applyFill="1" applyBorder="1" applyAlignment="1" applyProtection="1">
      <alignment horizontal="center" vertical="center" wrapText="1"/>
      <protection locked="0"/>
    </xf>
    <xf numFmtId="49" fontId="74" fillId="3" borderId="2" xfId="2" applyNumberFormat="1" applyFont="1" applyBorder="1" applyAlignment="1" applyProtection="1">
      <alignment horizontal="center" vertical="center" wrapText="1"/>
      <protection locked="0"/>
    </xf>
    <xf numFmtId="49" fontId="74" fillId="7" borderId="2" xfId="3" applyNumberFormat="1" applyFill="1" applyBorder="1" applyAlignment="1" applyProtection="1">
      <alignment horizontal="center" vertical="center" wrapText="1"/>
      <protection locked="0"/>
    </xf>
    <xf numFmtId="49" fontId="0" fillId="7" borderId="2" xfId="0" applyNumberFormat="1" applyFill="1" applyBorder="1" applyAlignment="1">
      <alignment horizontal="center" vertical="center" wrapText="1"/>
    </xf>
    <xf numFmtId="49" fontId="0" fillId="7" borderId="27" xfId="0" applyNumberFormat="1" applyFill="1" applyBorder="1" applyAlignment="1" applyProtection="1">
      <alignment horizontal="center" vertical="center" wrapText="1"/>
      <protection locked="0"/>
    </xf>
    <xf numFmtId="49" fontId="0" fillId="7" borderId="12" xfId="0" applyNumberFormat="1" applyFill="1" applyBorder="1" applyAlignment="1">
      <alignment horizontal="center" vertical="center" wrapText="1"/>
    </xf>
    <xf numFmtId="0" fontId="75" fillId="2" borderId="93" xfId="1" applyFont="1" applyBorder="1" applyAlignment="1" applyProtection="1">
      <alignment horizontal="center" vertical="center" wrapText="1"/>
    </xf>
    <xf numFmtId="2" fontId="0" fillId="0" borderId="0" xfId="0" applyNumberFormat="1"/>
    <xf numFmtId="0" fontId="8" fillId="6" borderId="70" xfId="0" applyFont="1" applyFill="1" applyBorder="1" applyAlignment="1">
      <alignment horizontal="center"/>
    </xf>
    <xf numFmtId="167" fontId="8" fillId="6" borderId="2" xfId="0" applyNumberFormat="1" applyFont="1" applyFill="1" applyBorder="1" applyAlignment="1">
      <alignment horizontal="center" vertical="center"/>
    </xf>
    <xf numFmtId="167" fontId="8" fillId="6" borderId="33" xfId="0" applyNumberFormat="1" applyFont="1" applyFill="1" applyBorder="1" applyAlignment="1">
      <alignment horizontal="center" vertical="center"/>
    </xf>
    <xf numFmtId="0" fontId="8" fillId="6" borderId="16" xfId="0" applyFont="1" applyFill="1" applyBorder="1" applyAlignment="1">
      <alignment horizontal="center"/>
    </xf>
    <xf numFmtId="0" fontId="41" fillId="6" borderId="28" xfId="0" applyFont="1" applyFill="1" applyBorder="1" applyAlignment="1">
      <alignment horizontal="center"/>
    </xf>
    <xf numFmtId="167" fontId="8" fillId="6" borderId="2" xfId="0" applyNumberFormat="1" applyFont="1" applyFill="1" applyBorder="1" applyAlignment="1">
      <alignment horizontal="center"/>
    </xf>
    <xf numFmtId="167" fontId="8" fillId="6" borderId="33" xfId="0" applyNumberFormat="1" applyFont="1" applyFill="1" applyBorder="1" applyAlignment="1">
      <alignment horizontal="center"/>
    </xf>
    <xf numFmtId="167" fontId="8" fillId="6" borderId="3" xfId="0" applyNumberFormat="1" applyFont="1" applyFill="1" applyBorder="1" applyAlignment="1">
      <alignment horizontal="center"/>
    </xf>
    <xf numFmtId="167" fontId="42" fillId="6" borderId="11" xfId="0" applyNumberFormat="1" applyFont="1" applyFill="1" applyBorder="1" applyAlignment="1">
      <alignment horizontal="center"/>
    </xf>
    <xf numFmtId="167" fontId="8" fillId="6" borderId="36" xfId="0" applyNumberFormat="1" applyFont="1" applyFill="1" applyBorder="1" applyAlignment="1">
      <alignment horizontal="center"/>
    </xf>
    <xf numFmtId="167" fontId="42" fillId="6" borderId="37" xfId="0" applyNumberFormat="1" applyFont="1" applyFill="1" applyBorder="1" applyAlignment="1">
      <alignment horizontal="center"/>
    </xf>
    <xf numFmtId="1" fontId="35" fillId="6" borderId="59" xfId="0" applyNumberFormat="1" applyFont="1" applyFill="1" applyBorder="1" applyAlignment="1">
      <alignment horizontal="center" vertical="center"/>
    </xf>
    <xf numFmtId="1" fontId="35" fillId="6" borderId="46" xfId="0" quotePrefix="1" applyNumberFormat="1" applyFont="1" applyFill="1" applyBorder="1" applyAlignment="1">
      <alignment horizontal="center" vertical="center"/>
    </xf>
    <xf numFmtId="1" fontId="35" fillId="6" borderId="94" xfId="0" applyNumberFormat="1" applyFont="1" applyFill="1" applyBorder="1" applyAlignment="1">
      <alignment horizontal="center" vertical="center"/>
    </xf>
    <xf numFmtId="167" fontId="8" fillId="6" borderId="12" xfId="0" applyNumberFormat="1" applyFont="1" applyFill="1" applyBorder="1" applyAlignment="1">
      <alignment horizontal="center" vertical="center"/>
    </xf>
    <xf numFmtId="167" fontId="8" fillId="6" borderId="23" xfId="0" applyNumberFormat="1" applyFont="1" applyFill="1" applyBorder="1" applyAlignment="1">
      <alignment horizontal="center" vertical="center"/>
    </xf>
    <xf numFmtId="167" fontId="8" fillId="6" borderId="25" xfId="0" applyNumberFormat="1" applyFont="1" applyFill="1" applyBorder="1" applyAlignment="1">
      <alignment horizontal="center" vertical="center"/>
    </xf>
    <xf numFmtId="0" fontId="72" fillId="14" borderId="8" xfId="0" applyFont="1" applyFill="1" applyBorder="1" applyAlignment="1">
      <alignment horizontal="center" vertical="center" wrapText="1"/>
    </xf>
    <xf numFmtId="1" fontId="42" fillId="6" borderId="2" xfId="0" applyNumberFormat="1" applyFont="1" applyFill="1" applyBorder="1" applyAlignment="1">
      <alignment horizontal="center"/>
    </xf>
    <xf numFmtId="167" fontId="8" fillId="7" borderId="2" xfId="0" applyNumberFormat="1" applyFont="1" applyFill="1" applyBorder="1" applyAlignment="1" applyProtection="1">
      <alignment horizontal="center"/>
      <protection locked="0"/>
    </xf>
    <xf numFmtId="167" fontId="8" fillId="7" borderId="33" xfId="0" applyNumberFormat="1" applyFont="1" applyFill="1" applyBorder="1" applyAlignment="1" applyProtection="1">
      <alignment horizontal="center"/>
      <protection locked="0"/>
    </xf>
    <xf numFmtId="1" fontId="42" fillId="6" borderId="2" xfId="0" applyNumberFormat="1" applyFont="1" applyFill="1" applyBorder="1" applyAlignment="1">
      <alignment horizontal="center" vertical="center"/>
    </xf>
    <xf numFmtId="0" fontId="8" fillId="0" borderId="2" xfId="0" applyFont="1" applyBorder="1" applyAlignment="1">
      <alignment vertical="center"/>
    </xf>
    <xf numFmtId="0" fontId="0" fillId="0" borderId="56" xfId="0" applyBorder="1"/>
    <xf numFmtId="0" fontId="17" fillId="0" borderId="55" xfId="0" applyFont="1" applyBorder="1"/>
    <xf numFmtId="0" fontId="0" fillId="0" borderId="67" xfId="0" applyBorder="1"/>
    <xf numFmtId="0" fontId="35" fillId="0" borderId="55" xfId="0" applyFont="1" applyBorder="1"/>
    <xf numFmtId="0" fontId="8" fillId="0" borderId="22" xfId="0" applyFont="1" applyBorder="1" applyAlignment="1">
      <alignment horizontal="center" vertical="center"/>
    </xf>
    <xf numFmtId="0" fontId="6" fillId="0" borderId="6" xfId="0" applyFont="1" applyBorder="1"/>
    <xf numFmtId="0" fontId="35" fillId="0" borderId="22" xfId="0" applyFont="1" applyBorder="1" applyAlignment="1">
      <alignment horizontal="left" vertical="center" wrapText="1"/>
    </xf>
    <xf numFmtId="0" fontId="8" fillId="14" borderId="42" xfId="0" applyFont="1" applyFill="1" applyBorder="1" applyAlignment="1">
      <alignment vertical="center"/>
    </xf>
    <xf numFmtId="0" fontId="40" fillId="7" borderId="23" xfId="0" applyFont="1" applyFill="1" applyBorder="1" applyAlignment="1" applyProtection="1">
      <alignment horizontal="center" vertical="center" wrapText="1"/>
      <protection locked="0"/>
    </xf>
    <xf numFmtId="1" fontId="40" fillId="7" borderId="23" xfId="0" applyNumberFormat="1" applyFont="1" applyFill="1" applyBorder="1" applyAlignment="1" applyProtection="1">
      <alignment horizontal="center" vertical="center" wrapText="1"/>
      <protection locked="0"/>
    </xf>
    <xf numFmtId="0" fontId="5" fillId="0" borderId="2" xfId="0" applyFont="1" applyBorder="1"/>
    <xf numFmtId="0" fontId="8" fillId="0" borderId="31" xfId="0" applyFont="1" applyBorder="1" applyAlignment="1" applyProtection="1">
      <alignment vertical="center"/>
      <protection locked="0"/>
    </xf>
    <xf numFmtId="0" fontId="8" fillId="0" borderId="29" xfId="0" applyFont="1" applyBorder="1" applyAlignment="1" applyProtection="1">
      <alignment vertical="center"/>
      <protection locked="0"/>
    </xf>
    <xf numFmtId="16" fontId="8" fillId="7" borderId="66" xfId="0" applyNumberFormat="1" applyFont="1" applyFill="1" applyBorder="1" applyAlignment="1" applyProtection="1">
      <alignment horizontal="center" vertical="center"/>
      <protection locked="0"/>
    </xf>
    <xf numFmtId="0" fontId="72" fillId="14" borderId="3" xfId="0" applyFont="1" applyFill="1" applyBorder="1" applyAlignment="1">
      <alignment horizontal="center" vertical="center" wrapText="1"/>
    </xf>
    <xf numFmtId="0" fontId="0" fillId="7" borderId="12" xfId="0" applyFill="1" applyBorder="1" applyAlignment="1" applyProtection="1">
      <alignment horizontal="center" vertical="center"/>
      <protection locked="0"/>
    </xf>
    <xf numFmtId="0" fontId="0" fillId="7" borderId="16" xfId="0" applyFill="1" applyBorder="1" applyAlignment="1" applyProtection="1">
      <alignment horizontal="center"/>
      <protection locked="0"/>
    </xf>
    <xf numFmtId="0" fontId="0" fillId="7" borderId="12" xfId="0" applyFill="1" applyBorder="1" applyAlignment="1" applyProtection="1">
      <alignment horizontal="center"/>
      <protection locked="0"/>
    </xf>
    <xf numFmtId="167" fontId="3" fillId="7" borderId="23" xfId="0" applyNumberFormat="1" applyFont="1" applyFill="1" applyBorder="1" applyAlignment="1" applyProtection="1">
      <alignment horizontal="center" vertical="center"/>
      <protection locked="0"/>
    </xf>
    <xf numFmtId="167" fontId="3" fillId="7" borderId="25" xfId="0" applyNumberFormat="1" applyFont="1" applyFill="1" applyBorder="1" applyAlignment="1" applyProtection="1">
      <alignment horizontal="center" vertical="center"/>
      <protection locked="0"/>
    </xf>
    <xf numFmtId="0" fontId="0" fillId="7" borderId="107" xfId="0" applyFill="1" applyBorder="1"/>
    <xf numFmtId="0" fontId="0" fillId="7" borderId="108" xfId="0" applyFill="1" applyBorder="1"/>
    <xf numFmtId="0" fontId="0" fillId="7" borderId="109" xfId="0" applyFill="1" applyBorder="1"/>
    <xf numFmtId="0" fontId="0" fillId="7" borderId="110" xfId="0" applyFill="1" applyBorder="1"/>
    <xf numFmtId="0" fontId="0" fillId="7" borderId="111" xfId="0" applyFill="1" applyBorder="1"/>
    <xf numFmtId="0" fontId="0" fillId="7" borderId="112" xfId="0" applyFill="1" applyBorder="1"/>
    <xf numFmtId="0" fontId="0" fillId="7" borderId="2" xfId="0" applyFill="1" applyBorder="1" applyAlignment="1" applyProtection="1">
      <alignment horizontal="center" vertical="center" wrapText="1"/>
      <protection locked="0"/>
    </xf>
    <xf numFmtId="49" fontId="0" fillId="7" borderId="2" xfId="0" quotePrefix="1" applyNumberFormat="1" applyFill="1" applyBorder="1" applyAlignment="1" applyProtection="1">
      <alignment horizontal="center" vertical="center" wrapText="1"/>
      <protection locked="0"/>
    </xf>
    <xf numFmtId="49" fontId="0" fillId="3" borderId="2" xfId="2" quotePrefix="1" applyNumberFormat="1" applyFont="1" applyBorder="1" applyAlignment="1" applyProtection="1">
      <alignment horizontal="center" vertical="center" wrapText="1"/>
      <protection locked="0"/>
    </xf>
    <xf numFmtId="49" fontId="7" fillId="3" borderId="2" xfId="2" quotePrefix="1" applyNumberFormat="1" applyFont="1" applyBorder="1" applyAlignment="1" applyProtection="1">
      <alignment horizontal="center" vertical="center" wrapText="1"/>
      <protection locked="0"/>
    </xf>
    <xf numFmtId="3" fontId="1" fillId="7" borderId="2" xfId="0" quotePrefix="1" applyNumberFormat="1" applyFont="1" applyFill="1" applyBorder="1" applyAlignment="1" applyProtection="1">
      <alignment horizontal="center" vertical="center" wrapText="1"/>
      <protection locked="0"/>
    </xf>
    <xf numFmtId="0" fontId="1" fillId="7" borderId="2" xfId="0" quotePrefix="1" applyFont="1" applyFill="1" applyBorder="1" applyAlignment="1" applyProtection="1">
      <alignment horizontal="center" vertical="center" wrapText="1"/>
      <protection locked="0"/>
    </xf>
    <xf numFmtId="0" fontId="75" fillId="2" borderId="94" xfId="1" applyFont="1" applyBorder="1" applyAlignment="1" applyProtection="1">
      <alignment horizontal="center" vertical="center" wrapText="1"/>
    </xf>
    <xf numFmtId="0" fontId="0" fillId="7" borderId="27" xfId="0" applyFill="1" applyBorder="1" applyAlignment="1" applyProtection="1">
      <alignment horizontal="center" vertical="center" wrapText="1"/>
      <protection locked="0"/>
    </xf>
    <xf numFmtId="0" fontId="2" fillId="7" borderId="2" xfId="0" applyFont="1" applyFill="1" applyBorder="1" applyAlignment="1">
      <alignment horizontal="center" vertical="center" wrapText="1"/>
    </xf>
    <xf numFmtId="0" fontId="2" fillId="7" borderId="12" xfId="0" applyFont="1" applyFill="1" applyBorder="1" applyAlignment="1">
      <alignment horizontal="center" vertical="center" wrapText="1"/>
    </xf>
    <xf numFmtId="14" fontId="0" fillId="7" borderId="2" xfId="0" applyNumberFormat="1" applyFill="1" applyBorder="1" applyAlignment="1" applyProtection="1">
      <alignment horizontal="center" vertical="center" wrapText="1"/>
      <protection locked="0"/>
    </xf>
    <xf numFmtId="14" fontId="0" fillId="0" borderId="0" xfId="0" applyNumberFormat="1"/>
    <xf numFmtId="14" fontId="58" fillId="6" borderId="16" xfId="0" applyNumberFormat="1" applyFont="1" applyFill="1" applyBorder="1" applyAlignment="1">
      <alignment horizontal="center" vertical="center" wrapText="1"/>
    </xf>
    <xf numFmtId="14" fontId="57" fillId="0" borderId="12" xfId="0" applyNumberFormat="1" applyFont="1" applyBorder="1" applyAlignment="1">
      <alignment horizontal="center" vertical="center" wrapText="1"/>
    </xf>
    <xf numFmtId="14" fontId="2" fillId="7" borderId="2" xfId="0" applyNumberFormat="1" applyFont="1" applyFill="1" applyBorder="1" applyAlignment="1" applyProtection="1">
      <alignment horizontal="center" vertical="center" wrapText="1"/>
      <protection locked="0"/>
    </xf>
    <xf numFmtId="14" fontId="2" fillId="7" borderId="12" xfId="0" applyNumberFormat="1" applyFont="1" applyFill="1" applyBorder="1" applyAlignment="1" applyProtection="1">
      <alignment horizontal="center" vertical="center" wrapText="1"/>
      <protection locked="0"/>
    </xf>
    <xf numFmtId="170" fontId="8" fillId="3" borderId="27" xfId="2" quotePrefix="1" applyNumberFormat="1" applyFont="1" applyBorder="1" applyAlignment="1">
      <alignment horizontal="center" vertical="center" wrapText="1"/>
    </xf>
    <xf numFmtId="170" fontId="8" fillId="3" borderId="2" xfId="2" quotePrefix="1" applyNumberFormat="1" applyFont="1" applyBorder="1" applyAlignment="1">
      <alignment horizontal="center" vertical="center" wrapText="1"/>
    </xf>
    <xf numFmtId="14" fontId="58" fillId="6" borderId="18" xfId="0" applyNumberFormat="1" applyFont="1" applyFill="1" applyBorder="1" applyAlignment="1">
      <alignment horizontal="center" vertical="center" wrapText="1"/>
    </xf>
    <xf numFmtId="14" fontId="57" fillId="0" borderId="63" xfId="0" applyNumberFormat="1" applyFont="1" applyBorder="1" applyAlignment="1">
      <alignment horizontal="center" vertical="center" wrapText="1"/>
    </xf>
    <xf numFmtId="14" fontId="0" fillId="7" borderId="27" xfId="0" applyNumberFormat="1" applyFill="1" applyBorder="1" applyAlignment="1" applyProtection="1">
      <alignment horizontal="center" vertical="center" wrapText="1"/>
      <protection locked="0"/>
    </xf>
    <xf numFmtId="174" fontId="0" fillId="7" borderId="2" xfId="0" applyNumberFormat="1" applyFill="1" applyBorder="1" applyAlignment="1" applyProtection="1">
      <alignment horizontal="center" vertical="center" wrapText="1"/>
      <protection locked="0"/>
    </xf>
    <xf numFmtId="0" fontId="21" fillId="7" borderId="28" xfId="0" applyFont="1" applyFill="1" applyBorder="1" applyAlignment="1" applyProtection="1">
      <alignment horizontal="left" shrinkToFit="1"/>
      <protection locked="0"/>
    </xf>
    <xf numFmtId="0" fontId="0" fillId="0" borderId="17" xfId="0" applyBorder="1" applyAlignment="1" applyProtection="1">
      <alignment horizontal="left" shrinkToFit="1"/>
      <protection locked="0"/>
    </xf>
    <xf numFmtId="0" fontId="0" fillId="0" borderId="19" xfId="0" applyBorder="1" applyAlignment="1" applyProtection="1">
      <alignment horizontal="left" shrinkToFit="1"/>
      <protection locked="0"/>
    </xf>
    <xf numFmtId="0" fontId="21" fillId="7" borderId="14" xfId="0" applyFont="1" applyFill="1" applyBorder="1" applyAlignment="1" applyProtection="1">
      <alignment horizontal="left" shrinkToFit="1"/>
      <protection locked="0"/>
    </xf>
    <xf numFmtId="0" fontId="0" fillId="0" borderId="13" xfId="0" applyBorder="1" applyAlignment="1" applyProtection="1">
      <alignment horizontal="left" shrinkToFit="1"/>
      <protection locked="0"/>
    </xf>
    <xf numFmtId="0" fontId="0" fillId="0" borderId="15" xfId="0" applyBorder="1" applyAlignment="1" applyProtection="1">
      <alignment horizontal="left" shrinkToFit="1"/>
      <protection locked="0"/>
    </xf>
    <xf numFmtId="0" fontId="32" fillId="0" borderId="55" xfId="0" applyFont="1" applyBorder="1" applyAlignment="1">
      <alignment vertical="top" wrapText="1"/>
    </xf>
    <xf numFmtId="0" fontId="32" fillId="0" borderId="56" xfId="0" applyFont="1" applyBorder="1" applyAlignment="1">
      <alignment vertical="top" wrapText="1"/>
    </xf>
    <xf numFmtId="0" fontId="32" fillId="0" borderId="57" xfId="0" applyFont="1" applyBorder="1" applyAlignment="1">
      <alignment vertical="top" wrapText="1"/>
    </xf>
    <xf numFmtId="0" fontId="51" fillId="0" borderId="10" xfId="0" applyFont="1" applyBorder="1" applyAlignment="1">
      <alignment vertical="center" wrapText="1"/>
    </xf>
    <xf numFmtId="0" fontId="8" fillId="0" borderId="10" xfId="0" applyFont="1" applyBorder="1"/>
    <xf numFmtId="0" fontId="0" fillId="6" borderId="95" xfId="0" applyFill="1" applyBorder="1" applyAlignment="1">
      <alignment horizontal="center" vertical="center" wrapText="1"/>
    </xf>
    <xf numFmtId="0" fontId="0" fillId="6" borderId="96" xfId="0" applyFill="1" applyBorder="1" applyAlignment="1">
      <alignment horizontal="center" vertical="center" wrapText="1"/>
    </xf>
    <xf numFmtId="164" fontId="38" fillId="4" borderId="18" xfId="1" applyNumberFormat="1" applyFont="1" applyFill="1" applyBorder="1" applyAlignment="1" applyProtection="1">
      <alignment horizontal="center" vertical="center" wrapText="1"/>
    </xf>
    <xf numFmtId="0" fontId="38" fillId="4" borderId="35" xfId="1" applyFont="1" applyFill="1" applyBorder="1" applyAlignment="1" applyProtection="1">
      <alignment horizontal="center" vertical="center" wrapText="1"/>
    </xf>
    <xf numFmtId="165" fontId="38" fillId="4" borderId="16" xfId="1" applyNumberFormat="1" applyFont="1" applyFill="1" applyBorder="1" applyAlignment="1" applyProtection="1">
      <alignment horizontal="center" vertical="center" wrapText="1"/>
    </xf>
    <xf numFmtId="0" fontId="53" fillId="0" borderId="14" xfId="0" applyFont="1" applyBorder="1" applyAlignment="1">
      <alignment horizontal="center" vertical="center" wrapText="1"/>
    </xf>
    <xf numFmtId="0" fontId="53" fillId="0" borderId="13" xfId="0" applyFont="1" applyBorder="1" applyAlignment="1">
      <alignment horizontal="center" vertical="center" wrapText="1"/>
    </xf>
    <xf numFmtId="0" fontId="0" fillId="0" borderId="13" xfId="0" applyBorder="1" applyAlignment="1">
      <alignment horizontal="center" vertical="center" wrapText="1"/>
    </xf>
    <xf numFmtId="0" fontId="0" fillId="0" borderId="63" xfId="0" applyBorder="1" applyAlignment="1">
      <alignment horizontal="center" vertical="center" wrapText="1"/>
    </xf>
    <xf numFmtId="14" fontId="6" fillId="6" borderId="55" xfId="0" quotePrefix="1" applyNumberFormat="1" applyFont="1" applyFill="1" applyBorder="1" applyAlignment="1">
      <alignment horizontal="center" vertical="center"/>
    </xf>
    <xf numFmtId="14" fontId="6" fillId="6" borderId="57" xfId="0" quotePrefix="1" applyNumberFormat="1" applyFont="1" applyFill="1" applyBorder="1" applyAlignment="1">
      <alignment horizontal="center" vertical="center"/>
    </xf>
    <xf numFmtId="0" fontId="0" fillId="11" borderId="73" xfId="1" applyFont="1" applyFill="1" applyBorder="1" applyAlignment="1">
      <alignment horizontal="center" vertical="center"/>
    </xf>
    <xf numFmtId="0" fontId="3" fillId="11" borderId="7" xfId="1" applyFont="1" applyFill="1" applyBorder="1" applyAlignment="1">
      <alignment horizontal="center" vertical="center"/>
    </xf>
    <xf numFmtId="0" fontId="3" fillId="11" borderId="38" xfId="1" applyFont="1" applyFill="1" applyBorder="1" applyAlignment="1">
      <alignment horizontal="center" vertical="center"/>
    </xf>
    <xf numFmtId="0" fontId="8" fillId="2" borderId="47" xfId="1" applyFont="1" applyBorder="1" applyAlignment="1">
      <alignment horizontal="center" vertical="center"/>
    </xf>
    <xf numFmtId="0" fontId="0" fillId="0" borderId="44" xfId="0" applyBorder="1" applyAlignment="1">
      <alignment horizontal="center" vertical="center"/>
    </xf>
    <xf numFmtId="0" fontId="8" fillId="2" borderId="70" xfId="1" applyFont="1" applyBorder="1" applyAlignment="1">
      <alignment horizontal="center" vertical="center"/>
    </xf>
    <xf numFmtId="0" fontId="0" fillId="0" borderId="45" xfId="0" applyBorder="1" applyAlignment="1">
      <alignment horizontal="center" vertical="center"/>
    </xf>
    <xf numFmtId="0" fontId="8" fillId="2" borderId="70" xfId="1" applyFont="1" applyBorder="1" applyAlignment="1">
      <alignment horizontal="center" vertical="center" wrapText="1"/>
    </xf>
    <xf numFmtId="0" fontId="0" fillId="0" borderId="45" xfId="0" applyBorder="1" applyAlignment="1">
      <alignment horizontal="center" vertical="center" wrapText="1"/>
    </xf>
    <xf numFmtId="0" fontId="8" fillId="2" borderId="20" xfId="1" applyFont="1" applyBorder="1" applyAlignment="1">
      <alignment horizontal="center" vertical="center"/>
    </xf>
    <xf numFmtId="0" fontId="8" fillId="2" borderId="24" xfId="1" applyFont="1" applyBorder="1" applyAlignment="1">
      <alignment horizontal="center" vertical="center"/>
    </xf>
    <xf numFmtId="0" fontId="8" fillId="2" borderId="45" xfId="1" applyFont="1" applyBorder="1" applyAlignment="1">
      <alignment horizontal="center" vertical="center"/>
    </xf>
    <xf numFmtId="0" fontId="8" fillId="2" borderId="45" xfId="1" applyFont="1" applyBorder="1" applyAlignment="1">
      <alignment horizontal="center" vertical="center" wrapText="1"/>
    </xf>
    <xf numFmtId="0" fontId="0" fillId="11" borderId="16" xfId="1" applyFont="1" applyFill="1" applyBorder="1" applyAlignment="1">
      <alignment horizontal="center" vertical="center"/>
    </xf>
    <xf numFmtId="0" fontId="3" fillId="11" borderId="16" xfId="1" applyFont="1" applyFill="1" applyBorder="1" applyAlignment="1">
      <alignment horizontal="center" vertical="center"/>
    </xf>
    <xf numFmtId="0" fontId="8" fillId="15" borderId="71" xfId="1" applyFont="1" applyFill="1" applyBorder="1" applyAlignment="1">
      <alignment horizontal="center" vertical="center" wrapText="1"/>
    </xf>
    <xf numFmtId="0" fontId="0" fillId="0" borderId="46" xfId="0" applyBorder="1" applyAlignment="1">
      <alignment horizontal="center" vertical="center" wrapText="1"/>
    </xf>
    <xf numFmtId="0" fontId="4" fillId="16" borderId="20" xfId="1" applyFill="1" applyBorder="1" applyAlignment="1" applyProtection="1"/>
    <xf numFmtId="0" fontId="0" fillId="1" borderId="16" xfId="0" applyFill="1" applyBorder="1"/>
    <xf numFmtId="0" fontId="71" fillId="0" borderId="6" xfId="0" applyFont="1" applyBorder="1" applyAlignment="1" applyProtection="1">
      <alignment horizontal="left" vertical="top"/>
      <protection locked="0"/>
    </xf>
    <xf numFmtId="0" fontId="71" fillId="0" borderId="7" xfId="0" applyFont="1" applyBorder="1" applyAlignment="1" applyProtection="1">
      <alignment horizontal="left" vertical="top"/>
      <protection locked="0"/>
    </xf>
    <xf numFmtId="0" fontId="71" fillId="0" borderId="38" xfId="0" applyFont="1" applyBorder="1" applyAlignment="1" applyProtection="1">
      <alignment horizontal="left" vertical="top"/>
      <protection locked="0"/>
    </xf>
    <xf numFmtId="0" fontId="71" fillId="0" borderId="8" xfId="0" applyFont="1" applyBorder="1" applyAlignment="1" applyProtection="1">
      <alignment horizontal="left" vertical="top"/>
      <protection locked="0"/>
    </xf>
    <xf numFmtId="0" fontId="71" fillId="0" borderId="0" xfId="0" applyFont="1" applyAlignment="1" applyProtection="1">
      <alignment horizontal="left" vertical="top"/>
      <protection locked="0"/>
    </xf>
    <xf numFmtId="0" fontId="71" fillId="0" borderId="39" xfId="0" applyFont="1" applyBorder="1" applyAlignment="1" applyProtection="1">
      <alignment horizontal="left" vertical="top"/>
      <protection locked="0"/>
    </xf>
    <xf numFmtId="0" fontId="71" fillId="0" borderId="9" xfId="0" applyFont="1" applyBorder="1" applyAlignment="1" applyProtection="1">
      <alignment horizontal="left" vertical="top"/>
      <protection locked="0"/>
    </xf>
    <xf numFmtId="0" fontId="71" fillId="0" borderId="10" xfId="0" applyFont="1" applyBorder="1" applyAlignment="1" applyProtection="1">
      <alignment horizontal="left" vertical="top"/>
      <protection locked="0"/>
    </xf>
    <xf numFmtId="0" fontId="71" fillId="0" borderId="42" xfId="0" applyFont="1" applyBorder="1" applyAlignment="1" applyProtection="1">
      <alignment horizontal="left" vertical="top"/>
      <protection locked="0"/>
    </xf>
    <xf numFmtId="0" fontId="17" fillId="0" borderId="55" xfId="0" applyFont="1" applyBorder="1" applyAlignment="1">
      <alignment horizontal="center"/>
    </xf>
    <xf numFmtId="0" fontId="17" fillId="0" borderId="56" xfId="0" applyFont="1" applyBorder="1" applyAlignment="1">
      <alignment horizontal="center"/>
    </xf>
    <xf numFmtId="0" fontId="17" fillId="0" borderId="57" xfId="0" applyFont="1" applyBorder="1" applyAlignment="1">
      <alignment horizontal="center"/>
    </xf>
    <xf numFmtId="0" fontId="36" fillId="2" borderId="8" xfId="1" applyFont="1" applyBorder="1" applyAlignment="1" applyProtection="1">
      <alignment horizontal="left" vertical="center" wrapText="1"/>
    </xf>
    <xf numFmtId="0" fontId="36" fillId="2" borderId="0" xfId="1" applyFont="1" applyBorder="1" applyAlignment="1" applyProtection="1">
      <alignment horizontal="left" vertical="center" wrapText="1"/>
    </xf>
    <xf numFmtId="0" fontId="36" fillId="2" borderId="0" xfId="1" applyFont="1" applyBorder="1" applyAlignment="1" applyProtection="1">
      <alignment horizontal="center" vertical="center" wrapText="1"/>
    </xf>
    <xf numFmtId="0" fontId="36" fillId="2" borderId="39" xfId="1" applyFont="1" applyBorder="1" applyAlignment="1" applyProtection="1">
      <alignment horizontal="center" vertical="center" wrapText="1"/>
    </xf>
    <xf numFmtId="0" fontId="40" fillId="8" borderId="22" xfId="0" applyFont="1" applyFill="1" applyBorder="1" applyAlignment="1">
      <alignment horizontal="center" vertical="top" wrapText="1"/>
    </xf>
    <xf numFmtId="0" fontId="40" fillId="8" borderId="2" xfId="0" applyFont="1" applyFill="1" applyBorder="1" applyAlignment="1">
      <alignment horizontal="center" vertical="top" wrapText="1"/>
    </xf>
    <xf numFmtId="0" fontId="40" fillId="0" borderId="2" xfId="0" applyFont="1" applyBorder="1" applyAlignment="1">
      <alignment horizontal="center" vertical="center" wrapText="1"/>
    </xf>
    <xf numFmtId="0" fontId="40" fillId="0" borderId="23" xfId="0" applyFont="1" applyBorder="1" applyAlignment="1">
      <alignment horizontal="center" vertical="center" wrapText="1"/>
    </xf>
    <xf numFmtId="0" fontId="17" fillId="0" borderId="22" xfId="0" applyFont="1" applyBorder="1" applyAlignment="1">
      <alignment horizontal="center" vertical="top" wrapText="1"/>
    </xf>
    <xf numFmtId="0" fontId="17" fillId="0" borderId="2" xfId="0" applyFont="1" applyBorder="1" applyAlignment="1">
      <alignment horizontal="center" vertical="top" wrapText="1"/>
    </xf>
    <xf numFmtId="0" fontId="17" fillId="0" borderId="24" xfId="0" applyFont="1" applyBorder="1" applyAlignment="1">
      <alignment horizontal="center" vertical="top" wrapText="1"/>
    </xf>
    <xf numFmtId="0" fontId="17" fillId="0" borderId="12" xfId="0" applyFont="1" applyBorder="1" applyAlignment="1">
      <alignment horizontal="center" vertical="top" wrapText="1"/>
    </xf>
    <xf numFmtId="0" fontId="40" fillId="0" borderId="12" xfId="0" applyFont="1" applyBorder="1" applyAlignment="1">
      <alignment horizontal="center" vertical="center" wrapText="1"/>
    </xf>
    <xf numFmtId="0" fontId="40" fillId="0" borderId="25" xfId="0" applyFont="1" applyBorder="1" applyAlignment="1">
      <alignment horizontal="center" vertical="center" wrapText="1"/>
    </xf>
    <xf numFmtId="0" fontId="17" fillId="2" borderId="24" xfId="1" applyFont="1" applyBorder="1" applyAlignment="1" applyProtection="1">
      <alignment horizontal="center" vertical="center" wrapText="1"/>
    </xf>
    <xf numFmtId="0" fontId="17" fillId="2" borderId="12" xfId="1" applyFont="1" applyBorder="1" applyAlignment="1" applyProtection="1">
      <alignment horizontal="center" vertical="center" wrapText="1"/>
    </xf>
    <xf numFmtId="14" fontId="40" fillId="0" borderId="13" xfId="0" applyNumberFormat="1" applyFont="1" applyBorder="1" applyAlignment="1">
      <alignment horizontal="center" vertical="center" wrapText="1"/>
    </xf>
    <xf numFmtId="0" fontId="43" fillId="0" borderId="13" xfId="0" applyFont="1" applyBorder="1" applyAlignment="1">
      <alignment horizontal="center" vertical="center" wrapText="1"/>
    </xf>
    <xf numFmtId="0" fontId="43" fillId="0" borderId="15" xfId="0" applyFont="1" applyBorder="1" applyAlignment="1">
      <alignment horizontal="center" vertical="center" wrapText="1"/>
    </xf>
    <xf numFmtId="0" fontId="40" fillId="2" borderId="41" xfId="1" applyFont="1" applyBorder="1" applyAlignment="1" applyProtection="1">
      <alignment horizontal="center" vertical="center" wrapText="1"/>
    </xf>
    <xf numFmtId="0" fontId="40" fillId="2" borderId="35" xfId="1" applyFont="1" applyBorder="1" applyAlignment="1" applyProtection="1">
      <alignment horizontal="center" vertical="center" wrapText="1"/>
    </xf>
    <xf numFmtId="0" fontId="40" fillId="2" borderId="8" xfId="1" applyFont="1" applyBorder="1" applyAlignment="1" applyProtection="1">
      <alignment horizontal="center" vertical="center" wrapText="1"/>
    </xf>
    <xf numFmtId="0" fontId="40" fillId="2" borderId="53" xfId="1" applyFont="1" applyBorder="1" applyAlignment="1" applyProtection="1">
      <alignment horizontal="center" vertical="center" wrapText="1"/>
    </xf>
    <xf numFmtId="0" fontId="40" fillId="2" borderId="40" xfId="1" applyFont="1" applyBorder="1" applyAlignment="1" applyProtection="1">
      <alignment horizontal="center" vertical="center" wrapText="1"/>
    </xf>
    <xf numFmtId="0" fontId="40" fillId="2" borderId="29" xfId="1" applyFont="1" applyBorder="1" applyAlignment="1" applyProtection="1">
      <alignment horizontal="center" vertical="center" wrapText="1"/>
    </xf>
    <xf numFmtId="0" fontId="40" fillId="0" borderId="34" xfId="0" applyFont="1" applyBorder="1" applyAlignment="1">
      <alignment horizontal="center" vertical="center"/>
    </xf>
    <xf numFmtId="0" fontId="43" fillId="0" borderId="34" xfId="0" applyFont="1" applyBorder="1" applyAlignment="1">
      <alignment horizontal="center" vertical="center"/>
    </xf>
    <xf numFmtId="0" fontId="43" fillId="0" borderId="37" xfId="0" applyFont="1" applyBorder="1" applyAlignment="1">
      <alignment horizontal="center" vertical="center"/>
    </xf>
    <xf numFmtId="0" fontId="43" fillId="0" borderId="0" xfId="0" applyFont="1" applyAlignment="1">
      <alignment horizontal="center" vertical="center"/>
    </xf>
    <xf numFmtId="0" fontId="43" fillId="0" borderId="39" xfId="0" applyFont="1" applyBorder="1" applyAlignment="1">
      <alignment horizontal="center" vertical="center"/>
    </xf>
    <xf numFmtId="0" fontId="43" fillId="0" borderId="31" xfId="0" applyFont="1" applyBorder="1" applyAlignment="1">
      <alignment horizontal="center" vertical="center"/>
    </xf>
    <xf numFmtId="0" fontId="43" fillId="0" borderId="32" xfId="0" applyFont="1" applyBorder="1" applyAlignment="1">
      <alignment horizontal="center" vertical="center"/>
    </xf>
    <xf numFmtId="0" fontId="40" fillId="0" borderId="34" xfId="0" applyFont="1" applyBorder="1" applyAlignment="1">
      <alignment horizontal="center" vertical="center" wrapText="1"/>
    </xf>
    <xf numFmtId="0" fontId="43" fillId="0" borderId="34" xfId="0" applyFont="1" applyBorder="1" applyAlignment="1">
      <alignment horizontal="center" vertical="center" wrapText="1"/>
    </xf>
    <xf numFmtId="0" fontId="43" fillId="0" borderId="37" xfId="0" applyFont="1" applyBorder="1" applyAlignment="1">
      <alignment horizontal="center" vertical="center" wrapText="1"/>
    </xf>
    <xf numFmtId="0" fontId="43" fillId="0" borderId="0" xfId="0" applyFont="1" applyAlignment="1">
      <alignment horizontal="center" vertical="center" wrapText="1"/>
    </xf>
    <xf numFmtId="0" fontId="43" fillId="0" borderId="39" xfId="0" applyFont="1" applyBorder="1" applyAlignment="1">
      <alignment horizontal="center" vertical="center" wrapText="1"/>
    </xf>
    <xf numFmtId="0" fontId="43" fillId="0" borderId="31" xfId="0" applyFont="1" applyBorder="1" applyAlignment="1">
      <alignment horizontal="center" vertical="center" wrapText="1"/>
    </xf>
    <xf numFmtId="0" fontId="43" fillId="0" borderId="32" xfId="0" applyFont="1" applyBorder="1" applyAlignment="1">
      <alignment horizontal="center" vertical="center" wrapText="1"/>
    </xf>
    <xf numFmtId="0" fontId="40" fillId="2" borderId="22" xfId="1" applyFont="1" applyBorder="1" applyAlignment="1" applyProtection="1">
      <alignment vertical="center" wrapText="1"/>
    </xf>
    <xf numFmtId="0" fontId="40" fillId="0" borderId="2" xfId="0" applyFont="1" applyBorder="1" applyAlignment="1">
      <alignment vertical="center" wrapText="1"/>
    </xf>
    <xf numFmtId="0" fontId="40" fillId="0" borderId="3" xfId="2" applyFont="1" applyFill="1" applyBorder="1" applyAlignment="1" applyProtection="1">
      <alignment horizontal="center" vertical="center" wrapText="1"/>
      <protection locked="0"/>
    </xf>
    <xf numFmtId="0" fontId="40" fillId="0" borderId="4" xfId="0" applyFont="1" applyBorder="1" applyAlignment="1">
      <alignment horizontal="center" vertical="center"/>
    </xf>
    <xf numFmtId="0" fontId="40" fillId="0" borderId="11" xfId="0" applyFont="1" applyBorder="1" applyAlignment="1">
      <alignment horizontal="center" vertical="center"/>
    </xf>
    <xf numFmtId="0" fontId="40" fillId="0" borderId="81" xfId="2" applyFont="1" applyFill="1" applyBorder="1" applyAlignment="1">
      <alignment horizontal="center" vertical="center"/>
    </xf>
    <xf numFmtId="14" fontId="40" fillId="0" borderId="81" xfId="2" applyNumberFormat="1" applyFont="1" applyFill="1" applyBorder="1" applyAlignment="1">
      <alignment horizontal="center" vertical="center" wrapText="1"/>
    </xf>
    <xf numFmtId="0" fontId="40" fillId="0" borderId="81" xfId="2" applyFont="1" applyFill="1" applyBorder="1" applyAlignment="1">
      <alignment horizontal="center" vertical="center" wrapText="1"/>
    </xf>
    <xf numFmtId="0" fontId="40" fillId="0" borderId="82" xfId="2" applyFont="1" applyFill="1" applyBorder="1" applyAlignment="1">
      <alignment horizontal="center" vertical="center" wrapText="1"/>
    </xf>
    <xf numFmtId="0" fontId="40" fillId="2" borderId="6" xfId="1" applyFont="1" applyBorder="1" applyAlignment="1" applyProtection="1">
      <alignment horizontal="center" vertical="center" wrapText="1"/>
    </xf>
    <xf numFmtId="0" fontId="40" fillId="2" borderId="52" xfId="1" applyFont="1" applyBorder="1" applyAlignment="1" applyProtection="1">
      <alignment horizontal="center" vertical="center" wrapText="1"/>
    </xf>
    <xf numFmtId="0" fontId="40" fillId="0" borderId="7" xfId="0" applyFont="1" applyBorder="1" applyAlignment="1">
      <alignment horizontal="center" vertical="center" wrapText="1"/>
    </xf>
    <xf numFmtId="0" fontId="43" fillId="0" borderId="7" xfId="0" applyFont="1" applyBorder="1" applyAlignment="1">
      <alignment horizontal="center" vertical="center" wrapText="1"/>
    </xf>
    <xf numFmtId="0" fontId="43" fillId="0" borderId="38" xfId="0" applyFont="1" applyBorder="1" applyAlignment="1">
      <alignment horizontal="center" vertical="center" wrapText="1"/>
    </xf>
    <xf numFmtId="0" fontId="36" fillId="2" borderId="55" xfId="1" applyFont="1" applyBorder="1" applyAlignment="1" applyProtection="1">
      <alignment horizontal="left" vertical="center"/>
    </xf>
    <xf numFmtId="0" fontId="36" fillId="2" borderId="56" xfId="1" applyFont="1" applyBorder="1" applyAlignment="1" applyProtection="1">
      <alignment horizontal="left" vertical="center"/>
    </xf>
    <xf numFmtId="0" fontId="36" fillId="2" borderId="67" xfId="1" applyFont="1" applyBorder="1" applyAlignment="1" applyProtection="1">
      <alignment horizontal="left" vertical="center"/>
    </xf>
    <xf numFmtId="0" fontId="17" fillId="0" borderId="8" xfId="0" applyFont="1" applyBorder="1"/>
    <xf numFmtId="0" fontId="17" fillId="0" borderId="0" xfId="0" applyFont="1"/>
    <xf numFmtId="0" fontId="17" fillId="0" borderId="0" xfId="0" applyFont="1" applyAlignment="1">
      <alignment horizontal="center" vertical="center"/>
    </xf>
    <xf numFmtId="0" fontId="17" fillId="0" borderId="39" xfId="0" applyFont="1" applyBorder="1" applyAlignment="1">
      <alignment horizontal="center" vertical="center"/>
    </xf>
    <xf numFmtId="0" fontId="40" fillId="2" borderId="22" xfId="1" applyFont="1" applyBorder="1" applyAlignment="1" applyProtection="1">
      <alignment horizontal="left" vertical="center" wrapText="1"/>
    </xf>
    <xf numFmtId="0" fontId="40" fillId="0" borderId="2" xfId="0" applyFont="1" applyBorder="1" applyAlignment="1">
      <alignment horizontal="left" vertical="center" wrapText="1"/>
    </xf>
    <xf numFmtId="0" fontId="40" fillId="0" borderId="34" xfId="2" applyFont="1" applyFill="1" applyBorder="1" applyAlignment="1">
      <alignment horizontal="center" vertical="top"/>
    </xf>
    <xf numFmtId="0" fontId="17" fillId="0" borderId="34" xfId="0" applyFont="1" applyBorder="1" applyAlignment="1">
      <alignment horizontal="center" vertical="top"/>
    </xf>
    <xf numFmtId="0" fontId="17" fillId="0" borderId="37" xfId="0" applyFont="1" applyBorder="1" applyAlignment="1">
      <alignment horizontal="center" vertical="top"/>
    </xf>
    <xf numFmtId="0" fontId="17" fillId="0" borderId="0" xfId="0" applyFont="1" applyAlignment="1">
      <alignment horizontal="center" vertical="top"/>
    </xf>
    <xf numFmtId="0" fontId="17" fillId="0" borderId="39" xfId="0" applyFont="1" applyBorder="1" applyAlignment="1">
      <alignment horizontal="center" vertical="top"/>
    </xf>
    <xf numFmtId="0" fontId="17" fillId="0" borderId="10" xfId="0" applyFont="1" applyBorder="1" applyAlignment="1">
      <alignment horizontal="center" vertical="top"/>
    </xf>
    <xf numFmtId="0" fontId="17" fillId="0" borderId="42" xfId="0" applyFont="1" applyBorder="1" applyAlignment="1">
      <alignment horizontal="center" vertical="top"/>
    </xf>
    <xf numFmtId="0" fontId="40" fillId="0" borderId="3" xfId="2" applyFont="1" applyFill="1" applyBorder="1" applyAlignment="1" applyProtection="1">
      <alignment horizontal="center" vertical="center" wrapText="1"/>
    </xf>
    <xf numFmtId="0" fontId="40" fillId="0" borderId="4" xfId="0" applyFont="1" applyBorder="1" applyAlignment="1">
      <alignment horizontal="center" vertical="center" wrapText="1"/>
    </xf>
    <xf numFmtId="0" fontId="40" fillId="0" borderId="11" xfId="0" applyFont="1" applyBorder="1" applyAlignment="1">
      <alignment horizontal="center" vertical="center" wrapText="1"/>
    </xf>
    <xf numFmtId="0" fontId="40" fillId="0" borderId="2" xfId="2" applyFont="1" applyFill="1" applyBorder="1" applyAlignment="1" applyProtection="1">
      <alignment horizontal="center" vertical="center" wrapText="1"/>
      <protection locked="0"/>
    </xf>
    <xf numFmtId="0" fontId="40" fillId="0" borderId="2" xfId="2" applyFont="1" applyFill="1" applyBorder="1" applyAlignment="1">
      <alignment horizontal="center" vertical="center"/>
    </xf>
    <xf numFmtId="0" fontId="40" fillId="0" borderId="3" xfId="2" applyFont="1" applyFill="1" applyBorder="1" applyAlignment="1">
      <alignment horizontal="center" vertical="center"/>
    </xf>
    <xf numFmtId="0" fontId="40" fillId="0" borderId="23" xfId="2" applyFont="1" applyFill="1" applyBorder="1" applyAlignment="1">
      <alignment horizontal="center" vertical="center"/>
    </xf>
    <xf numFmtId="0" fontId="40" fillId="2" borderId="43" xfId="1" applyFont="1" applyBorder="1" applyAlignment="1" applyProtection="1">
      <alignment horizontal="left" vertical="center" wrapText="1"/>
    </xf>
    <xf numFmtId="0" fontId="40" fillId="0" borderId="4" xfId="0" applyFont="1" applyBorder="1" applyAlignment="1">
      <alignment horizontal="left" vertical="center" wrapText="1"/>
    </xf>
    <xf numFmtId="0" fontId="40" fillId="0" borderId="5" xfId="0" applyFont="1" applyBorder="1" applyAlignment="1">
      <alignment horizontal="left" vertical="center" wrapText="1"/>
    </xf>
    <xf numFmtId="0" fontId="40" fillId="0" borderId="1" xfId="2" applyFont="1" applyFill="1" applyAlignment="1" applyProtection="1">
      <alignment horizontal="center" vertical="center" wrapText="1"/>
    </xf>
    <xf numFmtId="0" fontId="40" fillId="0" borderId="1" xfId="2" applyFont="1" applyFill="1" applyAlignment="1">
      <alignment horizontal="center" vertical="center" wrapText="1"/>
    </xf>
    <xf numFmtId="0" fontId="40" fillId="0" borderId="80" xfId="2" applyFont="1" applyFill="1" applyBorder="1" applyAlignment="1">
      <alignment horizontal="center" vertical="center" wrapText="1"/>
    </xf>
    <xf numFmtId="0" fontId="40" fillId="0" borderId="76" xfId="2" applyFont="1" applyFill="1" applyBorder="1" applyAlignment="1">
      <alignment horizontal="center" vertical="center" wrapText="1"/>
    </xf>
    <xf numFmtId="0" fontId="8" fillId="0" borderId="8" xfId="1" applyFont="1" applyFill="1" applyBorder="1" applyAlignment="1" applyProtection="1">
      <alignment vertical="center"/>
    </xf>
    <xf numFmtId="0" fontId="8" fillId="0" borderId="0" xfId="1" applyFont="1" applyFill="1" applyBorder="1" applyAlignment="1" applyProtection="1">
      <alignment vertical="center"/>
    </xf>
    <xf numFmtId="0" fontId="8" fillId="0" borderId="0" xfId="1" applyFont="1" applyFill="1" applyBorder="1" applyAlignment="1" applyProtection="1">
      <alignment horizontal="center" vertical="center"/>
    </xf>
    <xf numFmtId="0" fontId="8" fillId="0" borderId="39" xfId="1" applyFont="1" applyFill="1" applyBorder="1" applyAlignment="1" applyProtection="1">
      <alignment horizontal="center" vertical="center"/>
    </xf>
    <xf numFmtId="0" fontId="40" fillId="2" borderId="26" xfId="1" applyFont="1" applyBorder="1" applyAlignment="1" applyProtection="1">
      <alignment horizontal="left" vertical="center" wrapText="1"/>
    </xf>
    <xf numFmtId="0" fontId="40" fillId="0" borderId="27" xfId="0" applyFont="1" applyBorder="1" applyAlignment="1">
      <alignment horizontal="left" vertical="center" wrapText="1"/>
    </xf>
    <xf numFmtId="0" fontId="0" fillId="0" borderId="2" xfId="0" applyBorder="1" applyAlignment="1">
      <alignment horizontal="center" vertical="center" wrapText="1"/>
    </xf>
    <xf numFmtId="0" fontId="0" fillId="0" borderId="33" xfId="0" applyBorder="1" applyAlignment="1">
      <alignment horizontal="center" vertical="center" wrapText="1"/>
    </xf>
    <xf numFmtId="0" fontId="0" fillId="0" borderId="3" xfId="0" applyBorder="1" applyAlignment="1">
      <alignment horizontal="center"/>
    </xf>
    <xf numFmtId="0" fontId="0" fillId="0" borderId="5" xfId="0" applyBorder="1" applyAlignment="1">
      <alignment horizontal="center"/>
    </xf>
    <xf numFmtId="0" fontId="35" fillId="2" borderId="55" xfId="1" applyFont="1" applyBorder="1" applyAlignment="1" applyProtection="1">
      <alignment horizontal="center" vertical="center"/>
    </xf>
    <xf numFmtId="0" fontId="35" fillId="2" borderId="56" xfId="1" applyFont="1" applyBorder="1" applyAlignment="1" applyProtection="1">
      <alignment horizontal="center" vertical="center"/>
    </xf>
    <xf numFmtId="0" fontId="35" fillId="2" borderId="67" xfId="1" applyFont="1" applyBorder="1" applyAlignment="1" applyProtection="1">
      <alignment horizontal="center" vertical="center"/>
    </xf>
    <xf numFmtId="0" fontId="69" fillId="2" borderId="69" xfId="1" applyFont="1" applyBorder="1" applyAlignment="1" applyProtection="1">
      <alignment horizontal="center" vertical="center"/>
    </xf>
    <xf numFmtId="0" fontId="69" fillId="2" borderId="56" xfId="1" applyFont="1" applyBorder="1" applyAlignment="1" applyProtection="1">
      <alignment horizontal="center" vertical="center"/>
    </xf>
    <xf numFmtId="0" fontId="69" fillId="2" borderId="57" xfId="1" applyFont="1" applyBorder="1" applyAlignment="1" applyProtection="1">
      <alignment horizontal="center" vertical="center"/>
    </xf>
    <xf numFmtId="0" fontId="6" fillId="0" borderId="6" xfId="0" applyFont="1" applyBorder="1" applyAlignment="1">
      <alignment vertical="center" wrapText="1"/>
    </xf>
    <xf numFmtId="0" fontId="0" fillId="0" borderId="7" xfId="0" applyBorder="1" applyAlignment="1">
      <alignment vertical="center" wrapText="1"/>
    </xf>
    <xf numFmtId="0" fontId="0" fillId="0" borderId="38" xfId="0" applyBorder="1" applyAlignment="1">
      <alignment vertical="center" wrapText="1"/>
    </xf>
    <xf numFmtId="0" fontId="40" fillId="2" borderId="20" xfId="1" applyFont="1" applyBorder="1" applyAlignment="1" applyProtection="1">
      <alignment vertical="center"/>
    </xf>
    <xf numFmtId="0" fontId="40" fillId="2" borderId="28" xfId="1" applyFont="1" applyBorder="1" applyAlignment="1" applyProtection="1">
      <alignment vertical="center"/>
    </xf>
    <xf numFmtId="0" fontId="17" fillId="2" borderId="28" xfId="1" applyFont="1" applyBorder="1" applyAlignment="1" applyProtection="1">
      <alignment horizontal="center" vertical="center"/>
    </xf>
    <xf numFmtId="0" fontId="17" fillId="2" borderId="17" xfId="1" applyFont="1" applyBorder="1" applyAlignment="1" applyProtection="1">
      <alignment horizontal="center" vertical="center"/>
    </xf>
    <xf numFmtId="0" fontId="17" fillId="2" borderId="19" xfId="1" applyFont="1" applyBorder="1" applyAlignment="1" applyProtection="1">
      <alignment horizontal="center" vertical="center"/>
    </xf>
    <xf numFmtId="0" fontId="40" fillId="2" borderId="22" xfId="1" applyFont="1" applyBorder="1" applyAlignment="1" applyProtection="1">
      <alignment vertical="center"/>
    </xf>
    <xf numFmtId="0" fontId="40" fillId="2" borderId="2" xfId="1" applyFont="1" applyBorder="1" applyAlignment="1" applyProtection="1">
      <alignment vertical="center"/>
    </xf>
    <xf numFmtId="0" fontId="17" fillId="0" borderId="2" xfId="2" applyFont="1" applyFill="1" applyBorder="1" applyAlignment="1">
      <alignment horizontal="center" vertical="center"/>
    </xf>
    <xf numFmtId="0" fontId="17" fillId="0" borderId="23" xfId="2" applyFont="1" applyFill="1" applyBorder="1" applyAlignment="1">
      <alignment horizontal="center" vertical="center"/>
    </xf>
    <xf numFmtId="0" fontId="17" fillId="2" borderId="41" xfId="1" applyFont="1" applyBorder="1" applyAlignment="1" applyProtection="1">
      <alignment horizontal="center" vertical="center" wrapText="1"/>
    </xf>
    <xf numFmtId="0" fontId="17" fillId="2" borderId="35" xfId="1" applyFont="1" applyBorder="1" applyAlignment="1" applyProtection="1">
      <alignment horizontal="center" vertical="center" wrapText="1"/>
    </xf>
    <xf numFmtId="0" fontId="17" fillId="2" borderId="8" xfId="1" applyFont="1" applyBorder="1" applyAlignment="1" applyProtection="1">
      <alignment horizontal="center" vertical="center" wrapText="1"/>
    </xf>
    <xf numFmtId="0" fontId="17" fillId="2" borderId="53" xfId="1" applyFont="1" applyBorder="1" applyAlignment="1" applyProtection="1">
      <alignment horizontal="center" vertical="center" wrapText="1"/>
    </xf>
    <xf numFmtId="0" fontId="17" fillId="2" borderId="40" xfId="1" applyFont="1" applyBorder="1" applyAlignment="1" applyProtection="1">
      <alignment horizontal="center" vertical="center" wrapText="1"/>
    </xf>
    <xf numFmtId="0" fontId="17" fillId="2" borderId="29" xfId="1" applyFont="1" applyBorder="1" applyAlignment="1" applyProtection="1">
      <alignment horizontal="center" vertical="center" wrapText="1"/>
    </xf>
    <xf numFmtId="0" fontId="40" fillId="0" borderId="36" xfId="2" applyFont="1" applyFill="1" applyBorder="1" applyAlignment="1">
      <alignment horizontal="center" vertical="center" wrapText="1"/>
    </xf>
    <xf numFmtId="0" fontId="17" fillId="0" borderId="34" xfId="2" applyFont="1" applyFill="1" applyBorder="1" applyAlignment="1">
      <alignment horizontal="center" vertical="center" wrapText="1"/>
    </xf>
    <xf numFmtId="0" fontId="17" fillId="0" borderId="37" xfId="2" applyFont="1" applyFill="1" applyBorder="1" applyAlignment="1">
      <alignment horizontal="center" vertical="center" wrapText="1"/>
    </xf>
    <xf numFmtId="0" fontId="17" fillId="0" borderId="58" xfId="2" applyFont="1" applyFill="1" applyBorder="1" applyAlignment="1">
      <alignment horizontal="center" vertical="center" wrapText="1"/>
    </xf>
    <xf numFmtId="0" fontId="17" fillId="0" borderId="0" xfId="2" applyFont="1" applyFill="1" applyBorder="1" applyAlignment="1">
      <alignment horizontal="center" vertical="center" wrapText="1"/>
    </xf>
    <xf numFmtId="0" fontId="17" fillId="0" borderId="39" xfId="2" applyFont="1" applyFill="1" applyBorder="1" applyAlignment="1">
      <alignment horizontal="center" vertical="center" wrapText="1"/>
    </xf>
    <xf numFmtId="0" fontId="17" fillId="0" borderId="30" xfId="2" applyFont="1" applyFill="1" applyBorder="1" applyAlignment="1">
      <alignment horizontal="center" vertical="center" wrapText="1"/>
    </xf>
    <xf numFmtId="0" fontId="17" fillId="0" borderId="31" xfId="2" applyFont="1" applyFill="1" applyBorder="1" applyAlignment="1">
      <alignment horizontal="center" vertical="center" wrapText="1"/>
    </xf>
    <xf numFmtId="0" fontId="17" fillId="0" borderId="32" xfId="2" applyFont="1" applyFill="1" applyBorder="1" applyAlignment="1">
      <alignment horizontal="center" vertical="center" wrapText="1"/>
    </xf>
    <xf numFmtId="0" fontId="17" fillId="2" borderId="9" xfId="1" applyFont="1" applyBorder="1" applyAlignment="1" applyProtection="1">
      <alignment horizontal="center" vertical="center" wrapText="1"/>
    </xf>
    <xf numFmtId="0" fontId="17" fillId="2" borderId="60" xfId="1" applyFont="1" applyBorder="1" applyAlignment="1" applyProtection="1">
      <alignment horizontal="center" vertical="center" wrapText="1"/>
    </xf>
    <xf numFmtId="0" fontId="40" fillId="0" borderId="27" xfId="2" applyFont="1" applyFill="1" applyBorder="1" applyAlignment="1" applyProtection="1">
      <alignment horizontal="center" vertical="center" wrapText="1"/>
      <protection locked="0"/>
    </xf>
    <xf numFmtId="0" fontId="40" fillId="0" borderId="27" xfId="2" applyFont="1" applyFill="1" applyBorder="1" applyAlignment="1">
      <alignment horizontal="center" vertical="center"/>
    </xf>
    <xf numFmtId="0" fontId="40" fillId="0" borderId="30" xfId="2" applyFont="1" applyFill="1" applyBorder="1" applyAlignment="1">
      <alignment horizontal="center" vertical="center"/>
    </xf>
    <xf numFmtId="0" fontId="40" fillId="0" borderId="66" xfId="2" applyFont="1" applyFill="1" applyBorder="1" applyAlignment="1">
      <alignment horizontal="center" vertical="center"/>
    </xf>
    <xf numFmtId="0" fontId="35" fillId="2" borderId="22" xfId="1" applyNumberFormat="1" applyFont="1" applyBorder="1" applyAlignment="1" applyProtection="1">
      <alignment horizontal="center" vertical="center" wrapText="1"/>
    </xf>
    <xf numFmtId="0" fontId="35" fillId="2" borderId="2" xfId="1" applyNumberFormat="1" applyFont="1" applyBorder="1" applyAlignment="1" applyProtection="1">
      <alignment horizontal="center" vertical="center" wrapText="1"/>
    </xf>
    <xf numFmtId="0" fontId="35" fillId="7" borderId="36" xfId="1" applyNumberFormat="1" applyFont="1" applyFill="1" applyBorder="1" applyAlignment="1" applyProtection="1">
      <alignment horizontal="center" vertical="center" wrapText="1"/>
      <protection locked="0"/>
    </xf>
    <xf numFmtId="0" fontId="35" fillId="7" borderId="35" xfId="1" applyNumberFormat="1" applyFont="1" applyFill="1" applyBorder="1" applyAlignment="1" applyProtection="1">
      <alignment horizontal="center" vertical="center" wrapText="1"/>
      <protection locked="0"/>
    </xf>
    <xf numFmtId="0" fontId="35" fillId="7" borderId="30" xfId="1" applyNumberFormat="1" applyFont="1" applyFill="1" applyBorder="1" applyAlignment="1" applyProtection="1">
      <alignment horizontal="center" vertical="center" wrapText="1"/>
      <protection locked="0"/>
    </xf>
    <xf numFmtId="0" fontId="35" fillId="7" borderId="29" xfId="1" applyNumberFormat="1" applyFont="1" applyFill="1" applyBorder="1" applyAlignment="1" applyProtection="1">
      <alignment horizontal="center" vertical="center" wrapText="1"/>
      <protection locked="0"/>
    </xf>
    <xf numFmtId="0" fontId="40" fillId="3" borderId="34" xfId="2" applyNumberFormat="1" applyFont="1" applyBorder="1" applyAlignment="1" applyProtection="1">
      <alignment vertical="top"/>
    </xf>
    <xf numFmtId="0" fontId="40" fillId="3" borderId="31" xfId="2" applyNumberFormat="1" applyFont="1" applyBorder="1" applyAlignment="1" applyProtection="1">
      <alignment vertical="top"/>
    </xf>
    <xf numFmtId="0" fontId="40" fillId="3" borderId="34" xfId="2" applyNumberFormat="1" applyFont="1" applyBorder="1" applyAlignment="1" applyProtection="1">
      <alignment horizontal="center" vertical="top" wrapText="1"/>
      <protection locked="0"/>
    </xf>
    <xf numFmtId="0" fontId="40" fillId="3" borderId="35" xfId="2" applyNumberFormat="1" applyFont="1" applyBorder="1" applyAlignment="1" applyProtection="1">
      <alignment horizontal="center" vertical="top" wrapText="1"/>
      <protection locked="0"/>
    </xf>
    <xf numFmtId="0" fontId="40" fillId="3" borderId="31" xfId="2" applyNumberFormat="1" applyFont="1" applyBorder="1" applyAlignment="1" applyProtection="1">
      <alignment horizontal="center" vertical="top" wrapText="1"/>
      <protection locked="0"/>
    </xf>
    <xf numFmtId="0" fontId="40" fillId="3" borderId="29" xfId="2" applyNumberFormat="1" applyFont="1" applyBorder="1" applyAlignment="1" applyProtection="1">
      <alignment horizontal="center" vertical="top" wrapText="1"/>
      <protection locked="0"/>
    </xf>
    <xf numFmtId="0" fontId="40" fillId="3" borderId="36" xfId="2" applyNumberFormat="1" applyFont="1" applyBorder="1" applyAlignment="1" applyProtection="1">
      <alignment vertical="top"/>
    </xf>
    <xf numFmtId="0" fontId="40" fillId="3" borderId="30" xfId="2" applyNumberFormat="1" applyFont="1" applyBorder="1" applyAlignment="1" applyProtection="1">
      <alignment vertical="top"/>
    </xf>
    <xf numFmtId="0" fontId="40" fillId="3" borderId="37" xfId="2" applyNumberFormat="1" applyFont="1" applyBorder="1" applyAlignment="1" applyProtection="1">
      <alignment horizontal="center" vertical="top" wrapText="1"/>
      <protection locked="0"/>
    </xf>
    <xf numFmtId="0" fontId="40" fillId="3" borderId="32" xfId="2" applyNumberFormat="1" applyFont="1" applyBorder="1" applyAlignment="1" applyProtection="1">
      <alignment horizontal="center" vertical="top" wrapText="1"/>
      <protection locked="0"/>
    </xf>
    <xf numFmtId="0" fontId="40" fillId="6" borderId="54" xfId="2" applyNumberFormat="1" applyFont="1" applyFill="1" applyBorder="1" applyAlignment="1" applyProtection="1">
      <alignment horizontal="left" vertical="top"/>
    </xf>
    <xf numFmtId="0" fontId="40" fillId="6" borderId="48" xfId="2" applyNumberFormat="1" applyFont="1" applyFill="1" applyBorder="1" applyAlignment="1" applyProtection="1">
      <alignment horizontal="left" vertical="top"/>
    </xf>
    <xf numFmtId="0" fontId="40" fillId="6" borderId="44" xfId="2" applyNumberFormat="1" applyFont="1" applyFill="1" applyBorder="1" applyAlignment="1" applyProtection="1">
      <alignment horizontal="left" vertical="top"/>
    </xf>
    <xf numFmtId="0" fontId="40" fillId="7" borderId="0" xfId="2" applyNumberFormat="1" applyFont="1" applyFill="1" applyBorder="1" applyAlignment="1" applyProtection="1">
      <alignment horizontal="left" vertical="top" wrapText="1"/>
      <protection locked="0"/>
    </xf>
    <xf numFmtId="0" fontId="8" fillId="7" borderId="0" xfId="2" applyNumberFormat="1" applyFont="1" applyFill="1" applyBorder="1" applyAlignment="1" applyProtection="1">
      <alignment horizontal="left" vertical="top" wrapText="1"/>
      <protection locked="0"/>
    </xf>
    <xf numFmtId="0" fontId="8" fillId="7" borderId="39" xfId="2" applyNumberFormat="1" applyFont="1" applyFill="1" applyBorder="1" applyAlignment="1" applyProtection="1">
      <alignment horizontal="left" vertical="top" wrapText="1"/>
      <protection locked="0"/>
    </xf>
    <xf numFmtId="0" fontId="8" fillId="7" borderId="10" xfId="2" applyNumberFormat="1" applyFont="1" applyFill="1" applyBorder="1" applyAlignment="1" applyProtection="1">
      <alignment horizontal="left" vertical="top" wrapText="1"/>
      <protection locked="0"/>
    </xf>
    <xf numFmtId="0" fontId="8" fillId="7" borderId="42" xfId="2" applyNumberFormat="1" applyFont="1" applyFill="1" applyBorder="1" applyAlignment="1" applyProtection="1">
      <alignment horizontal="left" vertical="top" wrapText="1"/>
      <protection locked="0"/>
    </xf>
    <xf numFmtId="0" fontId="6" fillId="0" borderId="55" xfId="0" applyFont="1" applyBorder="1" applyAlignment="1">
      <alignment vertical="center"/>
    </xf>
    <xf numFmtId="0" fontId="0" fillId="0" borderId="56" xfId="0" applyBorder="1" applyAlignment="1">
      <alignment vertical="center"/>
    </xf>
    <xf numFmtId="0" fontId="0" fillId="0" borderId="57" xfId="0" applyBorder="1" applyAlignment="1">
      <alignment vertical="center"/>
    </xf>
    <xf numFmtId="0" fontId="40" fillId="7" borderId="28" xfId="1" applyFont="1" applyFill="1" applyBorder="1" applyAlignment="1" applyProtection="1">
      <alignment horizontal="center" vertical="center" wrapText="1"/>
      <protection locked="0"/>
    </xf>
    <xf numFmtId="0" fontId="40" fillId="7" borderId="18" xfId="1" applyFont="1" applyFill="1" applyBorder="1" applyAlignment="1" applyProtection="1">
      <alignment horizontal="center" vertical="center" wrapText="1"/>
      <protection locked="0"/>
    </xf>
    <xf numFmtId="0" fontId="40" fillId="2" borderId="28" xfId="1" applyNumberFormat="1" applyFont="1" applyBorder="1" applyAlignment="1" applyProtection="1">
      <alignment horizontal="center" vertical="center"/>
    </xf>
    <xf numFmtId="0" fontId="40" fillId="2" borderId="17" xfId="1" applyNumberFormat="1" applyFont="1" applyBorder="1" applyAlignment="1" applyProtection="1">
      <alignment horizontal="center" vertical="center"/>
    </xf>
    <xf numFmtId="0" fontId="40" fillId="2" borderId="19" xfId="1" applyNumberFormat="1" applyFont="1" applyBorder="1" applyAlignment="1" applyProtection="1">
      <alignment horizontal="center" vertical="center"/>
    </xf>
    <xf numFmtId="0" fontId="40" fillId="2" borderId="22" xfId="1" applyFont="1" applyBorder="1" applyAlignment="1" applyProtection="1">
      <alignment horizontal="left" vertical="center"/>
    </xf>
    <xf numFmtId="0" fontId="40" fillId="2" borderId="2" xfId="1" applyFont="1" applyBorder="1" applyAlignment="1" applyProtection="1">
      <alignment horizontal="left" vertical="center"/>
    </xf>
    <xf numFmtId="0" fontId="40" fillId="3" borderId="2" xfId="2" applyFont="1" applyBorder="1" applyAlignment="1">
      <alignment horizontal="center" vertical="center" wrapText="1"/>
    </xf>
    <xf numFmtId="0" fontId="40" fillId="3" borderId="23" xfId="2" applyFont="1" applyBorder="1" applyAlignment="1">
      <alignment horizontal="center" vertical="center" wrapText="1"/>
    </xf>
    <xf numFmtId="0" fontId="28" fillId="2" borderId="22" xfId="1" applyFont="1" applyBorder="1" applyAlignment="1">
      <alignment horizontal="left" vertical="center"/>
    </xf>
    <xf numFmtId="0" fontId="28" fillId="2" borderId="2" xfId="1" applyFont="1" applyBorder="1" applyAlignment="1">
      <alignment horizontal="left" vertical="center"/>
    </xf>
    <xf numFmtId="0" fontId="40" fillId="3" borderId="2" xfId="2" applyFont="1" applyBorder="1" applyAlignment="1">
      <alignment horizontal="left" vertical="top" wrapText="1"/>
    </xf>
    <xf numFmtId="0" fontId="40" fillId="3" borderId="23" xfId="2" applyFont="1" applyBorder="1" applyAlignment="1">
      <alignment horizontal="left" vertical="top" wrapText="1"/>
    </xf>
    <xf numFmtId="0" fontId="8" fillId="2" borderId="22" xfId="1" applyNumberFormat="1" applyFont="1" applyBorder="1" applyAlignment="1" applyProtection="1">
      <alignment horizontal="left" vertical="center"/>
    </xf>
    <xf numFmtId="0" fontId="8" fillId="2" borderId="2" xfId="1" applyNumberFormat="1" applyFont="1" applyBorder="1" applyAlignment="1" applyProtection="1">
      <alignment horizontal="left" vertical="center"/>
    </xf>
    <xf numFmtId="0" fontId="40" fillId="3" borderId="101" xfId="2" applyFont="1" applyBorder="1" applyAlignment="1" applyProtection="1">
      <alignment horizontal="center" vertical="center" wrapText="1"/>
    </xf>
    <xf numFmtId="0" fontId="40" fillId="3" borderId="102" xfId="2" applyFont="1" applyBorder="1" applyAlignment="1" applyProtection="1">
      <alignment horizontal="center" vertical="center" wrapText="1"/>
    </xf>
    <xf numFmtId="0" fontId="40" fillId="3" borderId="1" xfId="2" applyNumberFormat="1" applyFont="1" applyAlignment="1" applyProtection="1">
      <alignment horizontal="left" vertical="top" wrapText="1"/>
      <protection locked="0"/>
    </xf>
    <xf numFmtId="0" fontId="8" fillId="3" borderId="1" xfId="2" applyNumberFormat="1" applyFont="1" applyAlignment="1">
      <alignment horizontal="left" vertical="top" wrapText="1"/>
    </xf>
    <xf numFmtId="0" fontId="8" fillId="3" borderId="80" xfId="2" applyNumberFormat="1" applyFont="1" applyBorder="1" applyAlignment="1">
      <alignment horizontal="left" vertical="top" wrapText="1"/>
    </xf>
    <xf numFmtId="0" fontId="8" fillId="3" borderId="76" xfId="2" applyNumberFormat="1" applyFont="1" applyBorder="1" applyAlignment="1">
      <alignment horizontal="left" vertical="top" wrapText="1"/>
    </xf>
    <xf numFmtId="0" fontId="40" fillId="3" borderId="80" xfId="2" applyNumberFormat="1" applyFont="1" applyBorder="1" applyAlignment="1" applyProtection="1">
      <alignment horizontal="left" vertical="top" wrapText="1"/>
    </xf>
    <xf numFmtId="0" fontId="8" fillId="3" borderId="91" xfId="2" applyNumberFormat="1" applyFont="1" applyBorder="1" applyAlignment="1">
      <alignment horizontal="left" vertical="top" wrapText="1"/>
    </xf>
    <xf numFmtId="0" fontId="8" fillId="3" borderId="92" xfId="2" applyNumberFormat="1" applyFont="1" applyBorder="1" applyAlignment="1">
      <alignment horizontal="left" vertical="top" wrapText="1"/>
    </xf>
    <xf numFmtId="0" fontId="8" fillId="2" borderId="24" xfId="1" applyNumberFormat="1" applyFont="1" applyBorder="1" applyAlignment="1" applyProtection="1">
      <alignment horizontal="left" vertical="center" wrapText="1"/>
    </xf>
    <xf numFmtId="0" fontId="8" fillId="2" borderId="12" xfId="1" applyNumberFormat="1" applyFont="1" applyBorder="1" applyAlignment="1" applyProtection="1">
      <alignment horizontal="left" vertical="center" wrapText="1"/>
    </xf>
    <xf numFmtId="0" fontId="40" fillId="3" borderId="103" xfId="2" applyFont="1" applyBorder="1" applyAlignment="1" applyProtection="1">
      <alignment horizontal="center" vertical="center" wrapText="1"/>
    </xf>
    <xf numFmtId="0" fontId="40" fillId="3" borderId="104" xfId="2" applyFont="1" applyBorder="1" applyAlignment="1" applyProtection="1">
      <alignment horizontal="center" vertical="center" wrapText="1"/>
    </xf>
    <xf numFmtId="0" fontId="40" fillId="3" borderId="77" xfId="2" applyNumberFormat="1" applyFont="1" applyBorder="1" applyAlignment="1" applyProtection="1">
      <alignment horizontal="left" vertical="top" wrapText="1"/>
    </xf>
    <xf numFmtId="0" fontId="8" fillId="3" borderId="77" xfId="2" applyNumberFormat="1" applyFont="1" applyBorder="1" applyAlignment="1">
      <alignment horizontal="left" vertical="top" wrapText="1"/>
    </xf>
    <xf numFmtId="0" fontId="8" fillId="3" borderId="105" xfId="2" applyNumberFormat="1" applyFont="1" applyBorder="1" applyAlignment="1">
      <alignment horizontal="left" vertical="top" wrapText="1"/>
    </xf>
    <xf numFmtId="0" fontId="8" fillId="3" borderId="78" xfId="2" applyNumberFormat="1" applyFont="1" applyBorder="1" applyAlignment="1">
      <alignment horizontal="left" vertical="top" wrapText="1"/>
    </xf>
    <xf numFmtId="0" fontId="40" fillId="2" borderId="26" xfId="1" applyNumberFormat="1" applyFont="1" applyBorder="1" applyAlignment="1" applyProtection="1">
      <alignment vertical="center"/>
    </xf>
    <xf numFmtId="0" fontId="40" fillId="2" borderId="27" xfId="1" applyNumberFormat="1" applyFont="1" applyBorder="1" applyAlignment="1" applyProtection="1">
      <alignment vertical="center"/>
    </xf>
    <xf numFmtId="0" fontId="40" fillId="2" borderId="30" xfId="1" applyNumberFormat="1" applyFont="1" applyBorder="1" applyAlignment="1" applyProtection="1">
      <alignment vertical="center"/>
    </xf>
    <xf numFmtId="0" fontId="40" fillId="2" borderId="66" xfId="1" applyNumberFormat="1" applyFont="1" applyBorder="1" applyAlignment="1" applyProtection="1">
      <alignment vertical="center"/>
    </xf>
    <xf numFmtId="0" fontId="40" fillId="3" borderId="22" xfId="2" applyNumberFormat="1" applyFont="1" applyBorder="1" applyAlignment="1" applyProtection="1">
      <alignment horizontal="left" vertical="top" wrapText="1"/>
    </xf>
    <xf numFmtId="0" fontId="0" fillId="3" borderId="2" xfId="2" applyNumberFormat="1" applyFont="1" applyBorder="1" applyAlignment="1">
      <alignment horizontal="left" vertical="top" wrapText="1"/>
    </xf>
    <xf numFmtId="0" fontId="0" fillId="3" borderId="3" xfId="2" applyNumberFormat="1" applyFont="1" applyBorder="1" applyAlignment="1">
      <alignment horizontal="left" vertical="top" wrapText="1"/>
    </xf>
    <xf numFmtId="0" fontId="0" fillId="3" borderId="23" xfId="2" applyNumberFormat="1" applyFont="1" applyBorder="1" applyAlignment="1">
      <alignment horizontal="left" vertical="top" wrapText="1"/>
    </xf>
    <xf numFmtId="0" fontId="0" fillId="3" borderId="24" xfId="2" applyNumberFormat="1" applyFont="1" applyBorder="1" applyAlignment="1">
      <alignment horizontal="left" vertical="top" wrapText="1"/>
    </xf>
    <xf numFmtId="0" fontId="0" fillId="3" borderId="12" xfId="2" applyNumberFormat="1" applyFont="1" applyBorder="1" applyAlignment="1">
      <alignment horizontal="left" vertical="top" wrapText="1"/>
    </xf>
    <xf numFmtId="0" fontId="0" fillId="3" borderId="14" xfId="2" applyNumberFormat="1" applyFont="1" applyBorder="1" applyAlignment="1">
      <alignment horizontal="left" vertical="top" wrapText="1"/>
    </xf>
    <xf numFmtId="0" fontId="0" fillId="3" borderId="25" xfId="2" applyNumberFormat="1" applyFont="1" applyBorder="1" applyAlignment="1">
      <alignment horizontal="left" vertical="top" wrapText="1"/>
    </xf>
    <xf numFmtId="0" fontId="40" fillId="2" borderId="47" xfId="1" applyNumberFormat="1" applyFont="1" applyBorder="1" applyAlignment="1" applyProtection="1">
      <alignment vertical="center" wrapText="1"/>
    </xf>
    <xf numFmtId="0" fontId="40" fillId="2" borderId="70" xfId="1" applyNumberFormat="1" applyFont="1" applyBorder="1" applyAlignment="1" applyProtection="1">
      <alignment vertical="center" wrapText="1"/>
    </xf>
    <xf numFmtId="0" fontId="40" fillId="2" borderId="16" xfId="1" applyNumberFormat="1" applyFont="1" applyBorder="1" applyAlignment="1" applyProtection="1">
      <alignment vertical="center" wrapText="1"/>
    </xf>
    <xf numFmtId="0" fontId="40" fillId="2" borderId="28" xfId="1" applyNumberFormat="1" applyFont="1" applyBorder="1" applyAlignment="1" applyProtection="1">
      <alignment vertical="center" wrapText="1"/>
    </xf>
    <xf numFmtId="0" fontId="40" fillId="2" borderId="21" xfId="1" applyNumberFormat="1" applyFont="1" applyBorder="1" applyAlignment="1" applyProtection="1">
      <alignment vertical="center" wrapText="1"/>
    </xf>
    <xf numFmtId="0" fontId="5" fillId="2" borderId="22" xfId="1" applyNumberFormat="1" applyFont="1" applyBorder="1" applyAlignment="1" applyProtection="1">
      <alignment horizontal="center" vertical="center"/>
    </xf>
    <xf numFmtId="0" fontId="5" fillId="2" borderId="2" xfId="1" applyNumberFormat="1" applyFont="1" applyBorder="1" applyAlignment="1" applyProtection="1">
      <alignment horizontal="center" vertical="center"/>
    </xf>
    <xf numFmtId="14" fontId="40" fillId="3" borderId="34" xfId="2" applyNumberFormat="1" applyFont="1" applyBorder="1" applyAlignment="1" applyProtection="1">
      <alignment horizontal="center" vertical="top" wrapText="1"/>
      <protection locked="0"/>
    </xf>
    <xf numFmtId="0" fontId="40" fillId="2" borderId="22" xfId="1" applyNumberFormat="1" applyFont="1" applyBorder="1" applyAlignment="1" applyProtection="1">
      <alignment horizontal="center" vertical="center"/>
    </xf>
    <xf numFmtId="0" fontId="40" fillId="2" borderId="2" xfId="1" applyNumberFormat="1" applyFont="1" applyBorder="1" applyAlignment="1" applyProtection="1">
      <alignment horizontal="center" vertical="center"/>
    </xf>
    <xf numFmtId="0" fontId="8" fillId="2" borderId="22" xfId="1" applyNumberFormat="1" applyFont="1" applyBorder="1" applyAlignment="1" applyProtection="1">
      <alignment vertical="center" wrapText="1"/>
    </xf>
    <xf numFmtId="0" fontId="8" fillId="2" borderId="2" xfId="1" applyNumberFormat="1" applyFont="1" applyBorder="1" applyAlignment="1" applyProtection="1">
      <alignment vertical="center" wrapText="1"/>
    </xf>
    <xf numFmtId="0" fontId="40" fillId="3" borderId="99" xfId="2" applyFont="1" applyBorder="1" applyAlignment="1" applyProtection="1">
      <alignment horizontal="center" vertical="center" wrapText="1"/>
    </xf>
    <xf numFmtId="0" fontId="40" fillId="3" borderId="100" xfId="2" applyFont="1" applyBorder="1" applyAlignment="1" applyProtection="1">
      <alignment horizontal="center" vertical="center" wrapText="1"/>
    </xf>
    <xf numFmtId="0" fontId="40" fillId="3" borderId="80" xfId="2" applyNumberFormat="1" applyFont="1" applyBorder="1" applyAlignment="1" applyProtection="1">
      <alignment horizontal="left" vertical="top" wrapText="1"/>
      <protection locked="0"/>
    </xf>
    <xf numFmtId="0" fontId="40" fillId="3" borderId="91" xfId="2" applyNumberFormat="1" applyFont="1" applyBorder="1" applyAlignment="1" applyProtection="1">
      <alignment horizontal="left" vertical="top" wrapText="1"/>
      <protection locked="0"/>
    </xf>
    <xf numFmtId="0" fontId="40" fillId="3" borderId="92" xfId="2" applyNumberFormat="1" applyFont="1" applyBorder="1" applyAlignment="1" applyProtection="1">
      <alignment horizontal="left" vertical="top" wrapText="1"/>
      <protection locked="0"/>
    </xf>
    <xf numFmtId="0" fontId="8" fillId="2" borderId="22" xfId="1" applyNumberFormat="1" applyFont="1" applyBorder="1" applyAlignment="1" applyProtection="1">
      <alignment vertical="center"/>
    </xf>
    <xf numFmtId="0" fontId="8" fillId="0" borderId="2" xfId="0" applyFont="1" applyBorder="1" applyAlignment="1">
      <alignment vertical="center"/>
    </xf>
    <xf numFmtId="0" fontId="40" fillId="3" borderId="1" xfId="2" applyNumberFormat="1" applyFont="1" applyAlignment="1" applyProtection="1">
      <alignment horizontal="left" vertical="top" wrapText="1"/>
    </xf>
    <xf numFmtId="0" fontId="8" fillId="2" borderId="22" xfId="1" applyNumberFormat="1" applyFont="1" applyBorder="1" applyAlignment="1" applyProtection="1">
      <alignment horizontal="left" vertical="center" wrapText="1"/>
    </xf>
    <xf numFmtId="0" fontId="8" fillId="2" borderId="2" xfId="1" applyNumberFormat="1" applyFont="1" applyBorder="1" applyAlignment="1" applyProtection="1">
      <alignment horizontal="left" vertical="center" wrapText="1"/>
    </xf>
    <xf numFmtId="0" fontId="43" fillId="2" borderId="40" xfId="1" applyNumberFormat="1" applyFont="1" applyBorder="1" applyAlignment="1" applyProtection="1">
      <alignment horizontal="center" vertical="center"/>
    </xf>
    <xf numFmtId="0" fontId="43" fillId="2" borderId="31" xfId="1" applyNumberFormat="1" applyFont="1" applyBorder="1" applyAlignment="1" applyProtection="1">
      <alignment horizontal="center" vertical="center"/>
    </xf>
    <xf numFmtId="0" fontId="43" fillId="2" borderId="29" xfId="1" applyNumberFormat="1" applyFont="1" applyBorder="1" applyAlignment="1" applyProtection="1">
      <alignment horizontal="center" vertical="center"/>
    </xf>
    <xf numFmtId="0" fontId="43" fillId="2" borderId="30" xfId="1" applyNumberFormat="1" applyFont="1" applyBorder="1" applyAlignment="1" applyProtection="1">
      <alignment horizontal="center" vertical="center"/>
    </xf>
    <xf numFmtId="0" fontId="43" fillId="2" borderId="32" xfId="1" applyNumberFormat="1" applyFont="1" applyBorder="1" applyAlignment="1" applyProtection="1">
      <alignment horizontal="center" vertical="center"/>
    </xf>
    <xf numFmtId="14" fontId="35" fillId="7" borderId="36" xfId="1" applyNumberFormat="1" applyFont="1" applyFill="1" applyBorder="1" applyAlignment="1" applyProtection="1">
      <alignment horizontal="center" vertical="center" wrapText="1"/>
      <protection locked="0"/>
    </xf>
    <xf numFmtId="0" fontId="8" fillId="3" borderId="80" xfId="2" applyNumberFormat="1" applyFont="1" applyBorder="1" applyAlignment="1" applyProtection="1">
      <alignment horizontal="left" vertical="top" wrapText="1"/>
    </xf>
    <xf numFmtId="0" fontId="8" fillId="3" borderId="77" xfId="2" applyNumberFormat="1" applyFont="1" applyBorder="1" applyAlignment="1" applyProtection="1">
      <alignment horizontal="left" vertical="top" wrapText="1"/>
    </xf>
    <xf numFmtId="0" fontId="8" fillId="3" borderId="1" xfId="2" applyNumberFormat="1" applyFont="1" applyAlignment="1" applyProtection="1">
      <alignment horizontal="left" vertical="top" wrapText="1"/>
      <protection locked="0"/>
    </xf>
    <xf numFmtId="0" fontId="8" fillId="3" borderId="1" xfId="2" applyNumberFormat="1" applyFont="1" applyAlignment="1" applyProtection="1">
      <alignment horizontal="left" vertical="top" wrapText="1"/>
    </xf>
    <xf numFmtId="0" fontId="8" fillId="3" borderId="80" xfId="2" applyNumberFormat="1" applyFont="1" applyBorder="1" applyAlignment="1" applyProtection="1">
      <alignment horizontal="left" vertical="top" wrapText="1"/>
      <protection locked="0"/>
    </xf>
    <xf numFmtId="0" fontId="8" fillId="3" borderId="91" xfId="2" applyNumberFormat="1" applyFont="1" applyBorder="1" applyAlignment="1" applyProtection="1">
      <alignment horizontal="left" vertical="top" wrapText="1"/>
      <protection locked="0"/>
    </xf>
    <xf numFmtId="0" fontId="8" fillId="3" borderId="92" xfId="2" applyNumberFormat="1" applyFont="1" applyBorder="1" applyAlignment="1" applyProtection="1">
      <alignment horizontal="left" vertical="top" wrapText="1"/>
      <protection locked="0"/>
    </xf>
    <xf numFmtId="0" fontId="17" fillId="0" borderId="68" xfId="0" applyFont="1" applyBorder="1"/>
    <xf numFmtId="0" fontId="0" fillId="0" borderId="13" xfId="0" applyBorder="1"/>
    <xf numFmtId="0" fontId="0" fillId="0" borderId="63" xfId="0" applyBorder="1"/>
    <xf numFmtId="0" fontId="5" fillId="7" borderId="14" xfId="0" applyFont="1" applyFill="1" applyBorder="1" applyAlignment="1" applyProtection="1">
      <alignment horizontal="left"/>
      <protection locked="0"/>
    </xf>
    <xf numFmtId="0" fontId="0" fillId="0" borderId="13" xfId="0" applyBorder="1" applyAlignment="1" applyProtection="1">
      <alignment horizontal="left"/>
      <protection locked="0"/>
    </xf>
    <xf numFmtId="0" fontId="0" fillId="0" borderId="15" xfId="0" applyBorder="1" applyAlignment="1" applyProtection="1">
      <alignment horizontal="left"/>
      <protection locked="0"/>
    </xf>
    <xf numFmtId="0" fontId="5" fillId="0" borderId="43" xfId="0" applyFont="1" applyBorder="1"/>
    <xf numFmtId="0" fontId="0" fillId="0" borderId="4" xfId="0" applyBorder="1"/>
    <xf numFmtId="0" fontId="0" fillId="0" borderId="35" xfId="0" applyBorder="1"/>
    <xf numFmtId="0" fontId="5" fillId="0" borderId="3" xfId="0" applyFont="1" applyBorder="1"/>
    <xf numFmtId="0" fontId="0" fillId="0" borderId="11" xfId="0" applyBorder="1"/>
    <xf numFmtId="0" fontId="8" fillId="3" borderId="43" xfId="2" applyFont="1" applyBorder="1" applyAlignment="1" applyProtection="1">
      <alignment horizontal="center" vertical="top"/>
    </xf>
    <xf numFmtId="0" fontId="8" fillId="3" borderId="11" xfId="2" applyFont="1" applyBorder="1" applyAlignment="1" applyProtection="1">
      <alignment horizontal="center" vertical="top"/>
    </xf>
    <xf numFmtId="0" fontId="40" fillId="7" borderId="31" xfId="2" applyFont="1" applyFill="1" applyBorder="1" applyAlignment="1" applyProtection="1">
      <alignment horizontal="center" vertical="top"/>
    </xf>
    <xf numFmtId="0" fontId="40" fillId="7" borderId="36" xfId="2" applyFont="1" applyFill="1" applyBorder="1" applyAlignment="1" applyProtection="1">
      <alignment horizontal="center" vertical="top"/>
    </xf>
    <xf numFmtId="0" fontId="5" fillId="7" borderId="34" xfId="2" applyFont="1" applyFill="1" applyBorder="1" applyAlignment="1" applyProtection="1">
      <alignment horizontal="center" vertical="top"/>
      <protection locked="0"/>
    </xf>
    <xf numFmtId="0" fontId="40" fillId="7" borderId="34" xfId="2" applyFont="1" applyFill="1" applyBorder="1" applyAlignment="1" applyProtection="1">
      <alignment horizontal="center" vertical="top"/>
      <protection locked="0"/>
    </xf>
    <xf numFmtId="0" fontId="40" fillId="7" borderId="31" xfId="2" applyFont="1" applyFill="1" applyBorder="1" applyAlignment="1" applyProtection="1">
      <alignment horizontal="center" vertical="top"/>
      <protection locked="0"/>
    </xf>
    <xf numFmtId="0" fontId="40" fillId="7" borderId="4" xfId="2" applyFont="1" applyFill="1" applyBorder="1" applyAlignment="1" applyProtection="1">
      <alignment horizontal="center" vertical="top"/>
    </xf>
    <xf numFmtId="14" fontId="5" fillId="7" borderId="37" xfId="2" applyNumberFormat="1" applyFont="1" applyFill="1" applyBorder="1" applyAlignment="1" applyProtection="1">
      <alignment horizontal="center" vertical="top"/>
      <protection locked="0"/>
    </xf>
    <xf numFmtId="0" fontId="40" fillId="7" borderId="32" xfId="2" applyFont="1" applyFill="1" applyBorder="1" applyAlignment="1" applyProtection="1">
      <alignment horizontal="center" vertical="top"/>
      <protection locked="0"/>
    </xf>
    <xf numFmtId="0" fontId="5" fillId="3" borderId="8" xfId="2" applyFont="1" applyBorder="1" applyAlignment="1" applyProtection="1">
      <alignment horizontal="left" vertical="top"/>
      <protection locked="0"/>
    </xf>
    <xf numFmtId="0" fontId="0" fillId="0" borderId="0" xfId="0"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40" fillId="7" borderId="3" xfId="2" applyFont="1" applyFill="1" applyBorder="1" applyAlignment="1" applyProtection="1">
      <alignment horizontal="center" vertical="top"/>
    </xf>
    <xf numFmtId="0" fontId="40" fillId="7" borderId="14" xfId="2" applyFont="1" applyFill="1" applyBorder="1" applyAlignment="1" applyProtection="1">
      <alignment horizontal="center" vertical="top"/>
    </xf>
    <xf numFmtId="0" fontId="40" fillId="7" borderId="34" xfId="0" applyFont="1" applyFill="1" applyBorder="1" applyAlignment="1">
      <alignment horizontal="center" vertical="top"/>
    </xf>
    <xf numFmtId="0" fontId="40" fillId="7" borderId="10" xfId="0" applyFont="1" applyFill="1" applyBorder="1" applyAlignment="1">
      <alignment horizontal="center" vertical="top"/>
    </xf>
    <xf numFmtId="0" fontId="40" fillId="7" borderId="13" xfId="2" applyFont="1" applyFill="1" applyBorder="1" applyAlignment="1" applyProtection="1">
      <alignment horizontal="center" vertical="top"/>
    </xf>
    <xf numFmtId="0" fontId="5" fillId="7" borderId="37" xfId="2" applyFont="1" applyFill="1" applyBorder="1" applyAlignment="1" applyProtection="1">
      <alignment horizontal="center" vertical="top"/>
      <protection locked="0"/>
    </xf>
    <xf numFmtId="0" fontId="40" fillId="7" borderId="42" xfId="2" applyFont="1" applyFill="1" applyBorder="1" applyAlignment="1" applyProtection="1">
      <alignment horizontal="center" vertical="top"/>
      <protection locked="0"/>
    </xf>
    <xf numFmtId="0" fontId="17" fillId="0" borderId="55" xfId="0" applyFont="1" applyBorder="1"/>
    <xf numFmtId="0" fontId="0" fillId="0" borderId="56" xfId="0" applyBorder="1"/>
    <xf numFmtId="0" fontId="0" fillId="0" borderId="67" xfId="0" applyBorder="1"/>
    <xf numFmtId="0" fontId="17" fillId="0" borderId="43" xfId="0" applyFont="1" applyBorder="1"/>
    <xf numFmtId="0" fontId="0" fillId="0" borderId="5" xfId="0" applyBorder="1"/>
    <xf numFmtId="0" fontId="39" fillId="0" borderId="43" xfId="0" applyFont="1" applyBorder="1"/>
    <xf numFmtId="0" fontId="5" fillId="7" borderId="3" xfId="0" applyFont="1" applyFill="1" applyBorder="1" applyAlignment="1" applyProtection="1">
      <alignment horizontal="left"/>
      <protection locked="0"/>
    </xf>
    <xf numFmtId="0" fontId="0" fillId="0" borderId="4" xfId="0" applyBorder="1" applyAlignment="1" applyProtection="1">
      <alignment horizontal="left"/>
      <protection locked="0"/>
    </xf>
    <xf numFmtId="0" fontId="0" fillId="0" borderId="11" xfId="0" applyBorder="1" applyAlignment="1" applyProtection="1">
      <alignment horizontal="left"/>
      <protection locked="0"/>
    </xf>
    <xf numFmtId="0" fontId="39" fillId="0" borderId="6" xfId="0" applyFont="1" applyBorder="1"/>
    <xf numFmtId="0" fontId="0" fillId="0" borderId="7" xfId="0" applyBorder="1"/>
    <xf numFmtId="0" fontId="0" fillId="0" borderId="38" xfId="0" applyBorder="1"/>
    <xf numFmtId="0" fontId="0" fillId="0" borderId="9" xfId="0" applyBorder="1"/>
    <xf numFmtId="0" fontId="0" fillId="0" borderId="10" xfId="0" applyBorder="1"/>
    <xf numFmtId="0" fontId="0" fillId="0" borderId="42" xfId="0" applyBorder="1"/>
    <xf numFmtId="14" fontId="5" fillId="7" borderId="69" xfId="0" quotePrefix="1" applyNumberFormat="1" applyFont="1" applyFill="1" applyBorder="1" applyAlignment="1" applyProtection="1">
      <alignment horizontal="center" vertical="center"/>
      <protection locked="0"/>
    </xf>
    <xf numFmtId="14" fontId="40" fillId="7" borderId="67" xfId="0" applyNumberFormat="1" applyFont="1" applyFill="1" applyBorder="1" applyAlignment="1" applyProtection="1">
      <alignment horizontal="center" vertical="center"/>
      <protection locked="0"/>
    </xf>
    <xf numFmtId="0" fontId="0" fillId="0" borderId="55" xfId="0" applyBorder="1"/>
    <xf numFmtId="0" fontId="0" fillId="0" borderId="57" xfId="0" applyBorder="1"/>
    <xf numFmtId="0" fontId="0" fillId="0" borderId="6" xfId="0" applyBorder="1"/>
    <xf numFmtId="14" fontId="5" fillId="7" borderId="69" xfId="0" quotePrefix="1" applyNumberFormat="1" applyFont="1" applyFill="1" applyBorder="1" applyProtection="1">
      <protection locked="0"/>
    </xf>
    <xf numFmtId="14" fontId="0" fillId="7" borderId="67" xfId="0" applyNumberFormat="1" applyFill="1" applyBorder="1" applyProtection="1">
      <protection locked="0"/>
    </xf>
    <xf numFmtId="0" fontId="35" fillId="0" borderId="55" xfId="0" applyFont="1" applyBorder="1"/>
    <xf numFmtId="0" fontId="5" fillId="7" borderId="69" xfId="0" applyFont="1" applyFill="1" applyBorder="1" applyAlignment="1" applyProtection="1">
      <alignment horizontal="center"/>
      <protection locked="0"/>
    </xf>
    <xf numFmtId="0" fontId="40" fillId="7" borderId="67" xfId="0" applyFont="1" applyFill="1" applyBorder="1" applyAlignment="1" applyProtection="1">
      <alignment horizontal="center"/>
      <protection locked="0"/>
    </xf>
    <xf numFmtId="0" fontId="17" fillId="0" borderId="72" xfId="0" applyFont="1" applyBorder="1"/>
    <xf numFmtId="0" fontId="0" fillId="0" borderId="17" xfId="0" applyBorder="1"/>
    <xf numFmtId="0" fontId="0" fillId="0" borderId="18" xfId="0" applyBorder="1"/>
    <xf numFmtId="1" fontId="40" fillId="7" borderId="3" xfId="2" applyNumberFormat="1" applyFont="1" applyFill="1" applyBorder="1" applyAlignment="1" applyProtection="1">
      <alignment horizontal="center" vertical="center" wrapText="1"/>
      <protection locked="0"/>
    </xf>
    <xf numFmtId="1" fontId="40" fillId="7" borderId="4" xfId="2" applyNumberFormat="1" applyFont="1" applyFill="1" applyBorder="1" applyAlignment="1" applyProtection="1">
      <alignment horizontal="center" vertical="center" wrapText="1"/>
      <protection locked="0"/>
    </xf>
    <xf numFmtId="1" fontId="40" fillId="7" borderId="5" xfId="2" applyNumberFormat="1" applyFont="1" applyFill="1" applyBorder="1" applyAlignment="1" applyProtection="1">
      <alignment horizontal="center" vertical="center" wrapText="1"/>
      <protection locked="0"/>
    </xf>
    <xf numFmtId="1" fontId="40" fillId="7" borderId="14" xfId="2" applyNumberFormat="1" applyFont="1" applyFill="1" applyBorder="1" applyAlignment="1" applyProtection="1">
      <alignment horizontal="center" vertical="center" wrapText="1"/>
      <protection locked="0"/>
    </xf>
    <xf numFmtId="1" fontId="40" fillId="7" borderId="13" xfId="2" applyNumberFormat="1" applyFont="1" applyFill="1" applyBorder="1" applyAlignment="1" applyProtection="1">
      <alignment horizontal="center" vertical="center" wrapText="1"/>
      <protection locked="0"/>
    </xf>
    <xf numFmtId="1" fontId="40" fillId="7" borderId="63" xfId="2" applyNumberFormat="1" applyFont="1" applyFill="1" applyBorder="1" applyAlignment="1" applyProtection="1">
      <alignment horizontal="center" vertical="center" wrapText="1"/>
      <protection locked="0"/>
    </xf>
    <xf numFmtId="0" fontId="63" fillId="3" borderId="98" xfId="2" applyFont="1" applyBorder="1" applyAlignment="1" applyProtection="1">
      <alignment horizontal="center" vertical="center" wrapText="1"/>
      <protection locked="0"/>
    </xf>
    <xf numFmtId="0" fontId="63" fillId="3" borderId="64" xfId="2" applyFont="1" applyBorder="1" applyAlignment="1" applyProtection="1">
      <alignment horizontal="center" vertical="center" wrapText="1"/>
      <protection locked="0"/>
    </xf>
    <xf numFmtId="0" fontId="63" fillId="3" borderId="65" xfId="2" applyFont="1" applyBorder="1" applyAlignment="1" applyProtection="1">
      <alignment horizontal="center" vertical="center" wrapText="1"/>
      <protection locked="0"/>
    </xf>
    <xf numFmtId="0" fontId="0" fillId="0" borderId="4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1" fontId="5" fillId="7" borderId="3" xfId="2" applyNumberFormat="1" applyFont="1" applyFill="1" applyBorder="1" applyAlignment="1" applyProtection="1">
      <alignment horizontal="center" vertical="center" wrapText="1"/>
      <protection locked="0"/>
    </xf>
    <xf numFmtId="1" fontId="5" fillId="7" borderId="14" xfId="2" applyNumberFormat="1" applyFont="1" applyFill="1" applyBorder="1" applyAlignment="1" applyProtection="1">
      <alignment horizontal="center" vertical="center" wrapText="1"/>
      <protection locked="0"/>
    </xf>
    <xf numFmtId="0" fontId="5" fillId="3" borderId="98" xfId="2" applyFont="1" applyBorder="1" applyAlignment="1" applyProtection="1">
      <alignment horizontal="center" vertical="center" wrapText="1"/>
      <protection locked="0"/>
    </xf>
    <xf numFmtId="0" fontId="8" fillId="0" borderId="72" xfId="0" applyFont="1" applyBorder="1" applyAlignment="1" applyProtection="1">
      <alignment vertical="center"/>
      <protection locked="0"/>
    </xf>
    <xf numFmtId="0" fontId="0" fillId="0" borderId="17" xfId="0" applyBorder="1" applyProtection="1">
      <protection locked="0"/>
    </xf>
    <xf numFmtId="0" fontId="0" fillId="0" borderId="7" xfId="0" applyBorder="1" applyProtection="1">
      <protection locked="0"/>
    </xf>
    <xf numFmtId="0" fontId="0" fillId="0" borderId="38" xfId="0" applyBorder="1" applyProtection="1">
      <protection locked="0"/>
    </xf>
    <xf numFmtId="0" fontId="35" fillId="0" borderId="22" xfId="0" applyFont="1" applyBorder="1" applyProtection="1">
      <protection locked="0"/>
    </xf>
    <xf numFmtId="0" fontId="0" fillId="0" borderId="2" xfId="0" applyBorder="1" applyProtection="1">
      <protection locked="0"/>
    </xf>
    <xf numFmtId="0" fontId="0" fillId="0" borderId="33" xfId="0" applyBorder="1" applyProtection="1">
      <protection locked="0"/>
    </xf>
    <xf numFmtId="0" fontId="35" fillId="0" borderId="3" xfId="0" applyFont="1" applyBorder="1" applyProtection="1">
      <protection locked="0"/>
    </xf>
    <xf numFmtId="0" fontId="0" fillId="0" borderId="4" xfId="0" applyBorder="1" applyProtection="1">
      <protection locked="0"/>
    </xf>
    <xf numFmtId="0" fontId="0" fillId="0" borderId="11" xfId="0" applyBorder="1" applyProtection="1">
      <protection locked="0"/>
    </xf>
    <xf numFmtId="0" fontId="17" fillId="3" borderId="43" xfId="2" applyFont="1" applyBorder="1" applyAlignment="1" applyProtection="1">
      <alignment horizontal="left" vertical="top"/>
      <protection locked="0"/>
    </xf>
    <xf numFmtId="0" fontId="17" fillId="3" borderId="4" xfId="2" applyFont="1" applyBorder="1" applyAlignment="1" applyProtection="1">
      <alignment horizontal="left" vertical="top"/>
      <protection locked="0"/>
    </xf>
    <xf numFmtId="0" fontId="8" fillId="3" borderId="34" xfId="2" applyFont="1" applyBorder="1" applyAlignment="1" applyProtection="1">
      <alignment horizontal="center" vertical="top"/>
      <protection locked="0"/>
    </xf>
    <xf numFmtId="0" fontId="8" fillId="3" borderId="30" xfId="2" applyFont="1" applyBorder="1" applyAlignment="1" applyProtection="1">
      <alignment horizontal="center" vertical="top"/>
      <protection locked="0"/>
    </xf>
    <xf numFmtId="0" fontId="8" fillId="3" borderId="31" xfId="2" applyFont="1" applyBorder="1" applyAlignment="1" applyProtection="1">
      <alignment horizontal="center" vertical="top"/>
      <protection locked="0"/>
    </xf>
    <xf numFmtId="14" fontId="8" fillId="3" borderId="37" xfId="2" applyNumberFormat="1" applyFont="1" applyBorder="1" applyAlignment="1" applyProtection="1">
      <alignment horizontal="center" vertical="top"/>
      <protection locked="0"/>
    </xf>
    <xf numFmtId="0" fontId="8" fillId="3" borderId="32" xfId="2" applyFont="1" applyBorder="1" applyAlignment="1" applyProtection="1">
      <alignment horizontal="center" vertical="top"/>
      <protection locked="0"/>
    </xf>
    <xf numFmtId="0" fontId="8" fillId="3" borderId="8" xfId="2" applyFont="1" applyBorder="1" applyAlignment="1" applyProtection="1">
      <alignment horizontal="left" vertical="top" wrapText="1"/>
      <protection locked="0"/>
    </xf>
    <xf numFmtId="0" fontId="8" fillId="0" borderId="0" xfId="0" applyFont="1" applyAlignment="1">
      <alignment horizontal="left" vertical="top" wrapText="1"/>
    </xf>
    <xf numFmtId="0" fontId="8" fillId="0" borderId="53" xfId="0" applyFont="1" applyBorder="1" applyAlignment="1">
      <alignment horizontal="left" vertical="top" wrapText="1"/>
    </xf>
    <xf numFmtId="0" fontId="8" fillId="0" borderId="8" xfId="0" applyFont="1" applyBorder="1" applyAlignment="1">
      <alignment horizontal="left" vertical="top" wrapText="1"/>
    </xf>
    <xf numFmtId="0" fontId="8" fillId="0" borderId="9" xfId="0" applyFont="1" applyBorder="1" applyAlignment="1">
      <alignment horizontal="left" vertical="top" wrapText="1"/>
    </xf>
    <xf numFmtId="0" fontId="8" fillId="0" borderId="10" xfId="0" applyFont="1" applyBorder="1" applyAlignment="1">
      <alignment horizontal="left" vertical="top" wrapText="1"/>
    </xf>
    <xf numFmtId="0" fontId="8" fillId="0" borderId="60" xfId="0" applyFont="1" applyBorder="1" applyAlignment="1">
      <alignment horizontal="left" vertical="top" wrapText="1"/>
    </xf>
    <xf numFmtId="0" fontId="8" fillId="3" borderId="36" xfId="2" applyFont="1" applyBorder="1" applyAlignment="1" applyProtection="1">
      <alignment horizontal="center" vertical="top"/>
      <protection locked="0"/>
    </xf>
    <xf numFmtId="0" fontId="8" fillId="3" borderId="59" xfId="2" applyFont="1" applyBorder="1" applyAlignment="1" applyProtection="1">
      <alignment horizontal="center" vertical="top"/>
      <protection locked="0"/>
    </xf>
    <xf numFmtId="0" fontId="8" fillId="3" borderId="34" xfId="2" applyFont="1" applyBorder="1" applyAlignment="1" applyProtection="1">
      <alignment horizontal="center" vertical="center"/>
      <protection locked="0"/>
    </xf>
    <xf numFmtId="0" fontId="8" fillId="3" borderId="10" xfId="2" applyFont="1" applyBorder="1" applyAlignment="1" applyProtection="1">
      <alignment horizontal="center" vertical="center"/>
      <protection locked="0"/>
    </xf>
    <xf numFmtId="0" fontId="8" fillId="3" borderId="10" xfId="2" applyFont="1" applyBorder="1" applyAlignment="1" applyProtection="1">
      <alignment horizontal="center" vertical="top"/>
      <protection locked="0"/>
    </xf>
    <xf numFmtId="0" fontId="8" fillId="3" borderId="37" xfId="2" applyFont="1" applyBorder="1" applyAlignment="1" applyProtection="1">
      <alignment horizontal="center" vertical="top"/>
      <protection locked="0"/>
    </xf>
    <xf numFmtId="0" fontId="8" fillId="3" borderId="42" xfId="2" applyFont="1" applyBorder="1" applyAlignment="1" applyProtection="1">
      <alignment horizontal="center" vertical="top"/>
      <protection locked="0"/>
    </xf>
    <xf numFmtId="167" fontId="8" fillId="14" borderId="16" xfId="0" applyNumberFormat="1" applyFont="1" applyFill="1" applyBorder="1" applyAlignment="1">
      <alignment horizontal="center"/>
    </xf>
    <xf numFmtId="167" fontId="0" fillId="0" borderId="16" xfId="0" applyNumberFormat="1" applyBorder="1"/>
    <xf numFmtId="167" fontId="8" fillId="14" borderId="2" xfId="0" applyNumberFormat="1" applyFont="1" applyFill="1" applyBorder="1" applyAlignment="1">
      <alignment horizontal="center"/>
    </xf>
    <xf numFmtId="167" fontId="0" fillId="0" borderId="2" xfId="0" applyNumberFormat="1" applyBorder="1"/>
    <xf numFmtId="0" fontId="17" fillId="0" borderId="44" xfId="0" applyFont="1"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17" fillId="0" borderId="68" xfId="0" applyFont="1" applyBorder="1" applyProtection="1">
      <protection locked="0"/>
    </xf>
    <xf numFmtId="0" fontId="0" fillId="0" borderId="13" xfId="0" applyBorder="1" applyProtection="1">
      <protection locked="0"/>
    </xf>
    <xf numFmtId="0" fontId="0" fillId="0" borderId="63" xfId="0" applyBorder="1" applyProtection="1">
      <protection locked="0"/>
    </xf>
    <xf numFmtId="0" fontId="35" fillId="0" borderId="6" xfId="0" applyFont="1" applyBorder="1" applyProtection="1">
      <protection locked="0"/>
    </xf>
    <xf numFmtId="49" fontId="64" fillId="6" borderId="28" xfId="0" applyNumberFormat="1" applyFont="1" applyFill="1" applyBorder="1" applyAlignment="1">
      <alignment horizontal="center" vertical="center" wrapText="1"/>
    </xf>
    <xf numFmtId="49" fontId="65" fillId="0" borderId="18" xfId="0" applyNumberFormat="1" applyFont="1" applyBorder="1" applyAlignment="1">
      <alignment vertical="center"/>
    </xf>
    <xf numFmtId="0" fontId="8" fillId="6" borderId="73" xfId="0" applyFont="1" applyFill="1" applyBorder="1" applyAlignment="1">
      <alignment horizontal="center" vertical="center" wrapText="1"/>
    </xf>
    <xf numFmtId="0" fontId="0" fillId="0" borderId="38" xfId="0" applyBorder="1" applyAlignment="1">
      <alignment horizontal="center" wrapText="1"/>
    </xf>
    <xf numFmtId="0" fontId="0" fillId="0" borderId="30" xfId="0" applyBorder="1"/>
    <xf numFmtId="0" fontId="0" fillId="0" borderId="32" xfId="0" applyBorder="1"/>
    <xf numFmtId="1" fontId="76" fillId="6" borderId="30" xfId="0" applyNumberFormat="1" applyFont="1" applyFill="1" applyBorder="1" applyAlignment="1">
      <alignment horizontal="center"/>
    </xf>
    <xf numFmtId="1" fontId="77" fillId="0" borderId="29" xfId="0" applyNumberFormat="1" applyFont="1" applyBorder="1"/>
    <xf numFmtId="0" fontId="35" fillId="0" borderId="8" xfId="0" applyFont="1" applyBorder="1" applyProtection="1">
      <protection locked="0"/>
    </xf>
    <xf numFmtId="0" fontId="35" fillId="0" borderId="0" xfId="0" applyFont="1" applyProtection="1">
      <protection locked="0"/>
    </xf>
    <xf numFmtId="0" fontId="35" fillId="0" borderId="39" xfId="0" applyFont="1" applyBorder="1" applyProtection="1">
      <protection locked="0"/>
    </xf>
    <xf numFmtId="0" fontId="17" fillId="0" borderId="6" xfId="0" applyFont="1" applyBorder="1" applyProtection="1">
      <protection locked="0"/>
    </xf>
    <xf numFmtId="0" fontId="17" fillId="0" borderId="7" xfId="0" applyFont="1" applyBorder="1" applyProtection="1">
      <protection locked="0"/>
    </xf>
    <xf numFmtId="0" fontId="17" fillId="0" borderId="52" xfId="0" applyFont="1" applyBorder="1" applyProtection="1">
      <protection locked="0"/>
    </xf>
    <xf numFmtId="14" fontId="42" fillId="7" borderId="28" xfId="0" applyNumberFormat="1" applyFont="1" applyFill="1" applyBorder="1" applyAlignment="1" applyProtection="1">
      <alignment horizontal="center" vertical="center"/>
      <protection locked="0"/>
    </xf>
    <xf numFmtId="0" fontId="8" fillId="7" borderId="19" xfId="0" applyFont="1" applyFill="1" applyBorder="1" applyAlignment="1" applyProtection="1">
      <alignment horizontal="center" vertical="center"/>
      <protection locked="0"/>
    </xf>
    <xf numFmtId="0" fontId="39" fillId="0" borderId="43" xfId="0" applyFont="1" applyBorder="1" applyAlignment="1" applyProtection="1">
      <alignment horizontal="right"/>
      <protection locked="0"/>
    </xf>
    <xf numFmtId="0" fontId="39" fillId="0" borderId="4" xfId="0" applyFont="1" applyBorder="1" applyAlignment="1" applyProtection="1">
      <alignment horizontal="right"/>
      <protection locked="0"/>
    </xf>
    <xf numFmtId="0" fontId="39" fillId="0" borderId="5" xfId="0" applyFont="1" applyBorder="1" applyAlignment="1" applyProtection="1">
      <alignment horizontal="right"/>
      <protection locked="0"/>
    </xf>
    <xf numFmtId="0" fontId="17" fillId="0" borderId="43" xfId="0" applyFont="1" applyBorder="1" applyProtection="1">
      <protection locked="0"/>
    </xf>
    <xf numFmtId="0" fontId="0" fillId="0" borderId="5" xfId="0" applyBorder="1" applyProtection="1">
      <protection locked="0"/>
    </xf>
    <xf numFmtId="0" fontId="5" fillId="0" borderId="0" xfId="0" applyFont="1" applyProtection="1">
      <protection locked="0"/>
    </xf>
    <xf numFmtId="0" fontId="5" fillId="0" borderId="39" xfId="0" applyFont="1" applyBorder="1" applyProtection="1">
      <protection locked="0"/>
    </xf>
    <xf numFmtId="0" fontId="17" fillId="0" borderId="72" xfId="0" applyFont="1" applyBorder="1" applyProtection="1">
      <protection locked="0"/>
    </xf>
    <xf numFmtId="0" fontId="0" fillId="0" borderId="18" xfId="0" applyBorder="1" applyProtection="1">
      <protection locked="0"/>
    </xf>
    <xf numFmtId="0" fontId="3" fillId="7" borderId="73" xfId="0" applyFont="1" applyFill="1" applyBorder="1" applyAlignment="1" applyProtection="1">
      <alignment horizontal="center"/>
      <protection locked="0"/>
    </xf>
    <xf numFmtId="0" fontId="0" fillId="0" borderId="7" xfId="0" applyBorder="1" applyAlignment="1" applyProtection="1">
      <alignment horizontal="center"/>
      <protection locked="0"/>
    </xf>
    <xf numFmtId="0" fontId="0" fillId="0" borderId="38" xfId="0" applyBorder="1" applyAlignment="1" applyProtection="1">
      <alignment horizontal="center"/>
      <protection locked="0"/>
    </xf>
    <xf numFmtId="0" fontId="3" fillId="7" borderId="14" xfId="0" applyFont="1" applyFill="1" applyBorder="1" applyAlignment="1" applyProtection="1">
      <alignment horizontal="center"/>
      <protection locked="0"/>
    </xf>
    <xf numFmtId="0" fontId="0" fillId="0" borderId="13" xfId="0" applyBorder="1" applyAlignment="1" applyProtection="1">
      <alignment horizontal="center"/>
      <protection locked="0"/>
    </xf>
    <xf numFmtId="0" fontId="0" fillId="0" borderId="15" xfId="0" applyBorder="1" applyAlignment="1" applyProtection="1">
      <alignment horizontal="center"/>
      <protection locked="0"/>
    </xf>
    <xf numFmtId="167" fontId="42" fillId="7" borderId="2" xfId="0" applyNumberFormat="1" applyFont="1" applyFill="1" applyBorder="1" applyAlignment="1" applyProtection="1">
      <alignment horizontal="center" vertical="center"/>
      <protection locked="0"/>
    </xf>
    <xf numFmtId="167" fontId="8" fillId="7" borderId="2" xfId="0" applyNumberFormat="1" applyFont="1" applyFill="1" applyBorder="1" applyAlignment="1" applyProtection="1">
      <alignment horizontal="center" vertical="center"/>
      <protection locked="0"/>
    </xf>
    <xf numFmtId="167" fontId="42" fillId="7" borderId="12" xfId="0" applyNumberFormat="1" applyFont="1" applyFill="1" applyBorder="1" applyAlignment="1" applyProtection="1">
      <alignment horizontal="center" vertical="center"/>
      <protection locked="0"/>
    </xf>
    <xf numFmtId="167" fontId="8" fillId="7" borderId="12" xfId="0" applyNumberFormat="1" applyFont="1" applyFill="1" applyBorder="1" applyAlignment="1" applyProtection="1">
      <alignment horizontal="center" vertical="center"/>
      <protection locked="0"/>
    </xf>
    <xf numFmtId="0" fontId="39" fillId="0" borderId="9" xfId="0" applyFont="1" applyBorder="1" applyProtection="1">
      <protection locked="0"/>
    </xf>
    <xf numFmtId="0" fontId="39" fillId="0" borderId="10" xfId="0" applyFont="1" applyBorder="1" applyProtection="1">
      <protection locked="0"/>
    </xf>
    <xf numFmtId="0" fontId="39" fillId="0" borderId="42" xfId="0" applyFont="1" applyBorder="1" applyProtection="1">
      <protection locked="0"/>
    </xf>
    <xf numFmtId="0" fontId="8" fillId="3" borderId="12" xfId="2" applyFont="1" applyBorder="1" applyAlignment="1" applyProtection="1">
      <alignment horizontal="center" vertical="center"/>
      <protection locked="0"/>
    </xf>
    <xf numFmtId="0" fontId="0" fillId="3" borderId="12" xfId="2" applyFont="1" applyBorder="1" applyAlignment="1" applyProtection="1">
      <alignment horizontal="center" vertical="center"/>
      <protection locked="0"/>
    </xf>
    <xf numFmtId="0" fontId="35" fillId="0" borderId="9" xfId="0" applyFont="1" applyBorder="1"/>
    <xf numFmtId="0" fontId="35" fillId="8" borderId="72" xfId="0" applyFont="1" applyFill="1" applyBorder="1" applyAlignment="1" applyProtection="1">
      <alignment vertical="center"/>
      <protection locked="0"/>
    </xf>
    <xf numFmtId="0" fontId="0" fillId="0" borderId="17" xfId="0" applyBorder="1" applyAlignment="1" applyProtection="1">
      <alignment vertical="center"/>
      <protection locked="0"/>
    </xf>
    <xf numFmtId="0" fontId="8" fillId="0" borderId="16" xfId="0" applyFont="1" applyBorder="1" applyAlignment="1" applyProtection="1">
      <alignment horizontal="center" wrapText="1"/>
      <protection locked="0"/>
    </xf>
    <xf numFmtId="0" fontId="0" fillId="0" borderId="16" xfId="0" applyBorder="1" applyProtection="1">
      <protection locked="0"/>
    </xf>
    <xf numFmtId="0" fontId="8" fillId="3" borderId="2" xfId="2" applyFont="1" applyBorder="1" applyAlignment="1" applyProtection="1">
      <alignment horizontal="center" vertical="center" wrapText="1"/>
      <protection locked="0"/>
    </xf>
    <xf numFmtId="0" fontId="0" fillId="3" borderId="2" xfId="2" applyFont="1" applyBorder="1" applyAlignment="1" applyProtection="1">
      <alignment horizontal="center" vertical="center"/>
      <protection locked="0"/>
    </xf>
    <xf numFmtId="0" fontId="8" fillId="3" borderId="2" xfId="2" quotePrefix="1" applyFont="1" applyBorder="1" applyAlignment="1" applyProtection="1">
      <alignment horizontal="center" vertical="center"/>
      <protection locked="0"/>
    </xf>
    <xf numFmtId="0" fontId="8" fillId="3" borderId="2" xfId="2" applyFont="1" applyBorder="1" applyAlignment="1" applyProtection="1">
      <alignment horizontal="center" vertical="center"/>
      <protection locked="0"/>
    </xf>
    <xf numFmtId="0" fontId="8" fillId="3" borderId="2" xfId="2" applyNumberFormat="1" applyFont="1" applyBorder="1" applyAlignment="1" applyProtection="1">
      <alignment horizontal="center" vertical="center"/>
      <protection locked="0"/>
    </xf>
    <xf numFmtId="0" fontId="6" fillId="0" borderId="72" xfId="0" applyFont="1" applyBorder="1"/>
    <xf numFmtId="0" fontId="0" fillId="0" borderId="19" xfId="0" applyBorder="1"/>
    <xf numFmtId="0" fontId="8" fillId="14" borderId="4" xfId="0" applyFont="1" applyFill="1" applyBorder="1" applyAlignment="1">
      <alignment horizontal="right" vertical="center"/>
    </xf>
    <xf numFmtId="0" fontId="8" fillId="14" borderId="11" xfId="0" applyFont="1" applyFill="1" applyBorder="1" applyAlignment="1">
      <alignment horizontal="right" vertical="center"/>
    </xf>
    <xf numFmtId="0" fontId="8" fillId="3" borderId="27" xfId="2" applyNumberFormat="1" applyFont="1" applyBorder="1" applyAlignment="1" applyProtection="1">
      <alignment horizontal="center" vertical="center"/>
      <protection locked="0"/>
    </xf>
    <xf numFmtId="0" fontId="0" fillId="3" borderId="27" xfId="2" applyNumberFormat="1" applyFont="1" applyBorder="1" applyAlignment="1" applyProtection="1">
      <alignment horizontal="center" vertical="center"/>
      <protection locked="0"/>
    </xf>
    <xf numFmtId="0" fontId="3" fillId="7" borderId="28" xfId="0" applyFont="1" applyFill="1" applyBorder="1" applyAlignment="1" applyProtection="1">
      <alignment horizontal="center"/>
      <protection locked="0"/>
    </xf>
    <xf numFmtId="0" fontId="3" fillId="7" borderId="17" xfId="0" applyFont="1" applyFill="1" applyBorder="1" applyAlignment="1" applyProtection="1">
      <alignment horizontal="center"/>
      <protection locked="0"/>
    </xf>
    <xf numFmtId="0" fontId="3" fillId="7" borderId="19" xfId="0" applyFont="1" applyFill="1" applyBorder="1" applyAlignment="1" applyProtection="1">
      <alignment horizontal="center"/>
      <protection locked="0"/>
    </xf>
    <xf numFmtId="0" fontId="8" fillId="7" borderId="73" xfId="0" applyFont="1" applyFill="1" applyBorder="1" applyAlignment="1" applyProtection="1">
      <alignment horizontal="center"/>
      <protection locked="0"/>
    </xf>
    <xf numFmtId="0" fontId="8" fillId="7" borderId="14" xfId="0" applyFont="1" applyFill="1" applyBorder="1" applyAlignment="1" applyProtection="1">
      <alignment horizontal="center"/>
      <protection locked="0"/>
    </xf>
    <xf numFmtId="14" fontId="3" fillId="7" borderId="28" xfId="0" applyNumberFormat="1" applyFont="1" applyFill="1" applyBorder="1" applyAlignment="1" applyProtection="1">
      <alignment horizontal="center" vertical="center"/>
      <protection locked="0"/>
    </xf>
    <xf numFmtId="0" fontId="8" fillId="0" borderId="40" xfId="0" applyFont="1" applyBorder="1" applyAlignment="1">
      <alignment vertical="center"/>
    </xf>
    <xf numFmtId="0" fontId="0" fillId="0" borderId="31" xfId="0" applyBorder="1"/>
    <xf numFmtId="0" fontId="0" fillId="0" borderId="0" xfId="0"/>
    <xf numFmtId="0" fontId="0" fillId="0" borderId="39" xfId="0" applyBorder="1"/>
    <xf numFmtId="0" fontId="35" fillId="0" borderId="22" xfId="0" applyFont="1" applyBorder="1"/>
    <xf numFmtId="0" fontId="0" fillId="0" borderId="2" xfId="0" applyBorder="1"/>
    <xf numFmtId="0" fontId="0" fillId="0" borderId="33" xfId="0" applyBorder="1"/>
    <xf numFmtId="0" fontId="35" fillId="0" borderId="3" xfId="0" applyFont="1" applyBorder="1"/>
    <xf numFmtId="0" fontId="8" fillId="3" borderId="41" xfId="2" applyFont="1" applyBorder="1" applyAlignment="1" applyProtection="1">
      <alignment horizontal="center" vertical="top"/>
      <protection locked="0"/>
    </xf>
    <xf numFmtId="0" fontId="3" fillId="3" borderId="34" xfId="2" applyFont="1" applyBorder="1" applyAlignment="1" applyProtection="1">
      <alignment horizontal="center" vertical="top"/>
      <protection locked="0"/>
    </xf>
    <xf numFmtId="14" fontId="3" fillId="3" borderId="37" xfId="2" applyNumberFormat="1" applyFont="1" applyBorder="1" applyAlignment="1" applyProtection="1">
      <alignment horizontal="center" vertical="top"/>
      <protection locked="0"/>
    </xf>
    <xf numFmtId="0" fontId="3" fillId="3" borderId="41" xfId="2" applyFont="1" applyBorder="1" applyAlignment="1" applyProtection="1">
      <alignment vertical="top"/>
      <protection locked="0"/>
    </xf>
    <xf numFmtId="0" fontId="0" fillId="0" borderId="34" xfId="0" applyBorder="1" applyAlignment="1">
      <alignment vertical="top"/>
    </xf>
    <xf numFmtId="0" fontId="0" fillId="0" borderId="53" xfId="0" applyBorder="1" applyAlignment="1">
      <alignment vertical="top"/>
    </xf>
    <xf numFmtId="0" fontId="0" fillId="0" borderId="8"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10" xfId="0" applyBorder="1" applyAlignment="1">
      <alignment vertical="top"/>
    </xf>
    <xf numFmtId="0" fontId="0" fillId="0" borderId="60" xfId="0" applyBorder="1" applyAlignment="1">
      <alignment vertical="top"/>
    </xf>
    <xf numFmtId="0" fontId="3" fillId="3" borderId="37" xfId="2" applyFont="1" applyBorder="1" applyAlignment="1" applyProtection="1">
      <alignment horizontal="center" vertical="top"/>
      <protection locked="0"/>
    </xf>
    <xf numFmtId="0" fontId="17" fillId="0" borderId="6" xfId="0" applyFont="1" applyBorder="1"/>
    <xf numFmtId="0" fontId="0" fillId="0" borderId="52" xfId="0" applyBorder="1"/>
    <xf numFmtId="0" fontId="17" fillId="0" borderId="73" xfId="0" applyFont="1" applyBorder="1" applyAlignment="1">
      <alignment horizontal="center" vertical="center" wrapText="1"/>
    </xf>
    <xf numFmtId="0" fontId="17" fillId="0" borderId="38" xfId="0" applyFont="1" applyBorder="1" applyAlignment="1">
      <alignment horizontal="center" vertical="center"/>
    </xf>
    <xf numFmtId="0" fontId="17" fillId="0" borderId="59" xfId="0" applyFont="1" applyBorder="1" applyAlignment="1">
      <alignment horizontal="center" vertical="center"/>
    </xf>
    <xf numFmtId="0" fontId="17" fillId="0" borderId="42" xfId="0" applyFont="1" applyBorder="1" applyAlignment="1">
      <alignment horizontal="center" vertical="center"/>
    </xf>
    <xf numFmtId="0" fontId="17" fillId="0" borderId="9" xfId="0" applyFont="1" applyBorder="1"/>
    <xf numFmtId="0" fontId="0" fillId="0" borderId="60" xfId="0" applyBorder="1"/>
    <xf numFmtId="0" fontId="8" fillId="7" borderId="6" xfId="0" applyFont="1" applyFill="1" applyBorder="1" applyAlignment="1" applyProtection="1">
      <alignment horizontal="center" vertical="top" wrapText="1"/>
      <protection locked="0"/>
    </xf>
    <xf numFmtId="0" fontId="8" fillId="7" borderId="7" xfId="0" applyFont="1" applyFill="1" applyBorder="1" applyAlignment="1" applyProtection="1">
      <alignment horizontal="center" vertical="top" wrapText="1"/>
      <protection locked="0"/>
    </xf>
    <xf numFmtId="0" fontId="0" fillId="7" borderId="7" xfId="0" applyFill="1" applyBorder="1" applyAlignment="1" applyProtection="1">
      <alignment horizontal="center" vertical="top" wrapText="1"/>
      <protection locked="0"/>
    </xf>
    <xf numFmtId="0" fontId="8" fillId="7" borderId="38" xfId="0" applyFont="1" applyFill="1" applyBorder="1" applyAlignment="1" applyProtection="1">
      <alignment horizontal="center" vertical="top" wrapText="1"/>
      <protection locked="0"/>
    </xf>
    <xf numFmtId="0" fontId="8" fillId="7" borderId="0" xfId="0" applyFont="1" applyFill="1" applyAlignment="1" applyProtection="1">
      <alignment horizontal="center" vertical="top" wrapText="1"/>
      <protection locked="0"/>
    </xf>
    <xf numFmtId="0" fontId="8" fillId="7" borderId="39" xfId="0" applyFont="1" applyFill="1" applyBorder="1" applyAlignment="1" applyProtection="1">
      <alignment horizontal="center" vertical="top" wrapText="1"/>
      <protection locked="0"/>
    </xf>
    <xf numFmtId="0" fontId="8" fillId="7" borderId="31" xfId="0" applyFont="1" applyFill="1" applyBorder="1" applyAlignment="1" applyProtection="1">
      <alignment horizontal="center" vertical="top" wrapText="1"/>
      <protection locked="0"/>
    </xf>
    <xf numFmtId="0" fontId="8" fillId="7" borderId="32" xfId="0" applyFont="1" applyFill="1" applyBorder="1" applyAlignment="1" applyProtection="1">
      <alignment horizontal="center" vertical="top" wrapText="1"/>
      <protection locked="0"/>
    </xf>
    <xf numFmtId="0" fontId="5" fillId="7" borderId="8" xfId="0" applyFont="1" applyFill="1" applyBorder="1" applyAlignment="1" applyProtection="1">
      <alignment horizontal="center" vertical="top" wrapText="1"/>
      <protection locked="0"/>
    </xf>
    <xf numFmtId="0" fontId="8" fillId="7" borderId="8" xfId="0" applyFont="1" applyFill="1" applyBorder="1" applyAlignment="1" applyProtection="1">
      <alignment horizontal="center" vertical="top" wrapText="1"/>
      <protection locked="0"/>
    </xf>
    <xf numFmtId="0" fontId="8" fillId="7" borderId="40" xfId="0" applyFont="1" applyFill="1" applyBorder="1" applyAlignment="1" applyProtection="1">
      <alignment horizontal="center" vertical="top" wrapText="1"/>
      <protection locked="0"/>
    </xf>
    <xf numFmtId="0" fontId="35" fillId="0" borderId="6" xfId="0" applyFont="1" applyBorder="1" applyAlignment="1">
      <alignment vertical="center"/>
    </xf>
    <xf numFmtId="0" fontId="0" fillId="0" borderId="7" xfId="0" applyBorder="1" applyAlignment="1">
      <alignment vertical="center"/>
    </xf>
    <xf numFmtId="0" fontId="0" fillId="0" borderId="52" xfId="0"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0" fillId="0" borderId="60" xfId="0" applyBorder="1" applyAlignment="1">
      <alignment vertical="center"/>
    </xf>
    <xf numFmtId="0" fontId="8" fillId="0" borderId="28" xfId="0" applyFont="1" applyBorder="1" applyAlignment="1">
      <alignment horizontal="center" vertical="center"/>
    </xf>
    <xf numFmtId="0" fontId="8" fillId="0" borderId="19" xfId="0" applyFont="1" applyBorder="1" applyAlignment="1">
      <alignment horizontal="center" vertical="center"/>
    </xf>
    <xf numFmtId="1" fontId="8" fillId="6" borderId="14" xfId="0" applyNumberFormat="1" applyFont="1" applyFill="1" applyBorder="1" applyAlignment="1">
      <alignment horizontal="center" vertical="center"/>
    </xf>
    <xf numFmtId="1" fontId="0" fillId="6" borderId="15" xfId="0" applyNumberFormat="1" applyFill="1" applyBorder="1" applyAlignment="1">
      <alignment horizontal="center" vertical="center"/>
    </xf>
    <xf numFmtId="0" fontId="35" fillId="0" borderId="8" xfId="0" applyFont="1" applyBorder="1"/>
    <xf numFmtId="0" fontId="5" fillId="0" borderId="0" xfId="0" applyFont="1"/>
    <xf numFmtId="0" fontId="5" fillId="0" borderId="39" xfId="0" applyFont="1" applyBorder="1"/>
    <xf numFmtId="0" fontId="35" fillId="0" borderId="6" xfId="0" applyFont="1" applyBorder="1" applyAlignment="1">
      <alignment horizontal="left" vertical="center"/>
    </xf>
    <xf numFmtId="0" fontId="0" fillId="0" borderId="7" xfId="0" applyBorder="1" applyAlignment="1">
      <alignment horizontal="left" vertical="center"/>
    </xf>
    <xf numFmtId="0" fontId="0" fillId="0" borderId="52"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left" vertical="center"/>
    </xf>
    <xf numFmtId="0" fontId="0" fillId="0" borderId="60" xfId="0" applyBorder="1" applyAlignment="1">
      <alignment horizontal="left" vertical="center"/>
    </xf>
    <xf numFmtId="0" fontId="8" fillId="14" borderId="70" xfId="0" applyFont="1" applyFill="1" applyBorder="1" applyAlignment="1">
      <alignment horizontal="center" vertical="center"/>
    </xf>
    <xf numFmtId="0" fontId="0" fillId="14" borderId="45" xfId="0" applyFill="1" applyBorder="1" applyAlignment="1">
      <alignment horizontal="center" vertical="center"/>
    </xf>
    <xf numFmtId="3" fontId="8" fillId="0" borderId="28" xfId="0" applyNumberFormat="1" applyFont="1" applyBorder="1" applyAlignment="1">
      <alignment horizontal="center" vertical="center"/>
    </xf>
    <xf numFmtId="0" fontId="0" fillId="0" borderId="19" xfId="0" applyBorder="1" applyAlignment="1">
      <alignment horizontal="center" vertical="center"/>
    </xf>
    <xf numFmtId="1" fontId="0" fillId="7" borderId="24" xfId="0" applyNumberFormat="1" applyFill="1" applyBorder="1" applyAlignment="1" applyProtection="1">
      <alignment horizontal="center" vertical="center"/>
      <protection locked="0"/>
    </xf>
    <xf numFmtId="1" fontId="8" fillId="7" borderId="12" xfId="0" applyNumberFormat="1" applyFont="1" applyFill="1" applyBorder="1" applyAlignment="1" applyProtection="1">
      <alignment horizontal="center" vertical="center"/>
      <protection locked="0"/>
    </xf>
    <xf numFmtId="1" fontId="0" fillId="7" borderId="12" xfId="0" applyNumberFormat="1" applyFill="1" applyBorder="1" applyAlignment="1" applyProtection="1">
      <alignment horizontal="center" vertical="center"/>
      <protection locked="0"/>
    </xf>
    <xf numFmtId="1" fontId="8" fillId="0" borderId="15" xfId="0" applyNumberFormat="1" applyFont="1" applyBorder="1" applyAlignment="1">
      <alignment horizontal="center" vertical="center"/>
    </xf>
    <xf numFmtId="0" fontId="35" fillId="0" borderId="55" xfId="0" applyFont="1" applyBorder="1" applyAlignment="1">
      <alignment vertical="center"/>
    </xf>
    <xf numFmtId="0" fontId="35" fillId="0" borderId="6" xfId="0" applyFont="1" applyBorder="1" applyAlignment="1">
      <alignment horizontal="left"/>
    </xf>
    <xf numFmtId="0" fontId="5" fillId="0" borderId="7" xfId="0" applyFont="1" applyBorder="1" applyAlignment="1">
      <alignment horizontal="left"/>
    </xf>
    <xf numFmtId="0" fontId="8" fillId="0" borderId="22" xfId="0" applyFont="1" applyBorder="1" applyAlignment="1">
      <alignment horizontal="center" vertical="center"/>
    </xf>
    <xf numFmtId="0" fontId="8" fillId="0" borderId="2" xfId="0" applyFont="1" applyBorder="1" applyAlignment="1">
      <alignment horizontal="center" vertical="center"/>
    </xf>
    <xf numFmtId="0" fontId="0" fillId="0" borderId="23" xfId="0" applyBorder="1" applyAlignment="1">
      <alignment horizontal="center" vertical="center"/>
    </xf>
    <xf numFmtId="0" fontId="8" fillId="14" borderId="36" xfId="0" applyFont="1" applyFill="1" applyBorder="1" applyAlignment="1">
      <alignment horizontal="center" vertical="center"/>
    </xf>
    <xf numFmtId="0" fontId="8" fillId="14" borderId="37" xfId="0" applyFont="1" applyFill="1" applyBorder="1" applyAlignment="1">
      <alignment horizontal="center" vertical="center"/>
    </xf>
    <xf numFmtId="0" fontId="8" fillId="14" borderId="59" xfId="0" applyFont="1" applyFill="1" applyBorder="1" applyAlignment="1">
      <alignment horizontal="center" vertical="center"/>
    </xf>
    <xf numFmtId="0" fontId="8" fillId="14" borderId="42" xfId="0" applyFont="1" applyFill="1" applyBorder="1" applyAlignment="1">
      <alignment horizontal="center" vertical="center"/>
    </xf>
    <xf numFmtId="0" fontId="35" fillId="0" borderId="6" xfId="0" applyFont="1" applyBorder="1"/>
    <xf numFmtId="0" fontId="8" fillId="0" borderId="16" xfId="0" applyFont="1" applyBorder="1" applyAlignment="1">
      <alignment horizontal="center" vertical="center"/>
    </xf>
    <xf numFmtId="0" fontId="0" fillId="0" borderId="16" xfId="0" applyBorder="1" applyAlignment="1">
      <alignment horizontal="center" vertical="center"/>
    </xf>
    <xf numFmtId="0" fontId="8" fillId="14" borderId="70" xfId="0" applyFont="1" applyFill="1" applyBorder="1" applyAlignment="1">
      <alignment horizontal="center" vertical="center" wrapText="1"/>
    </xf>
    <xf numFmtId="0" fontId="0" fillId="14" borderId="62" xfId="0" applyFill="1" applyBorder="1" applyAlignment="1">
      <alignment horizontal="center" vertical="center"/>
    </xf>
    <xf numFmtId="0" fontId="8" fillId="0" borderId="16" xfId="0" applyFont="1" applyBorder="1" applyAlignment="1">
      <alignment horizontal="center" wrapText="1"/>
    </xf>
    <xf numFmtId="0" fontId="0" fillId="0" borderId="21" xfId="0" applyBorder="1" applyAlignment="1">
      <alignment horizontal="center"/>
    </xf>
    <xf numFmtId="0" fontId="0" fillId="0" borderId="53" xfId="0" applyBorder="1"/>
    <xf numFmtId="14" fontId="0" fillId="7" borderId="2" xfId="0" applyNumberFormat="1" applyFill="1" applyBorder="1" applyAlignment="1" applyProtection="1">
      <alignment horizontal="center" vertical="center"/>
      <protection locked="0"/>
    </xf>
    <xf numFmtId="3" fontId="0" fillId="7" borderId="36" xfId="0" applyNumberFormat="1" applyFill="1" applyBorder="1" applyAlignment="1" applyProtection="1">
      <alignment horizontal="center" vertical="center"/>
      <protection locked="0"/>
    </xf>
    <xf numFmtId="0" fontId="0" fillId="7" borderId="37" xfId="0" applyFill="1" applyBorder="1" applyAlignment="1" applyProtection="1">
      <alignment horizontal="center" vertical="center"/>
      <protection locked="0"/>
    </xf>
    <xf numFmtId="0" fontId="0" fillId="0" borderId="59" xfId="0" applyBorder="1" applyAlignment="1" applyProtection="1">
      <alignment horizontal="center" vertical="center"/>
      <protection locked="0"/>
    </xf>
    <xf numFmtId="0" fontId="0" fillId="0" borderId="42" xfId="0" applyBorder="1" applyAlignment="1" applyProtection="1">
      <alignment horizontal="center" vertical="center"/>
      <protection locked="0"/>
    </xf>
    <xf numFmtId="14" fontId="0" fillId="7" borderId="12" xfId="0" applyNumberFormat="1" applyFill="1" applyBorder="1" applyAlignment="1" applyProtection="1">
      <alignment horizontal="center" vertical="center"/>
      <protection locked="0"/>
    </xf>
    <xf numFmtId="0" fontId="0" fillId="7" borderId="12" xfId="0" applyFill="1" applyBorder="1" applyAlignment="1" applyProtection="1">
      <alignment horizontal="center" vertical="center"/>
      <protection locked="0"/>
    </xf>
    <xf numFmtId="0" fontId="6" fillId="0" borderId="6" xfId="0" applyFont="1" applyBorder="1"/>
    <xf numFmtId="0" fontId="63" fillId="3" borderId="2" xfId="2" applyFont="1" applyBorder="1" applyAlignment="1" applyProtection="1">
      <alignment horizontal="center" vertical="center" wrapText="1"/>
      <protection locked="0"/>
    </xf>
    <xf numFmtId="0" fontId="8" fillId="14" borderId="5" xfId="0" applyFont="1" applyFill="1" applyBorder="1" applyAlignment="1">
      <alignment horizontal="right" vertical="center"/>
    </xf>
    <xf numFmtId="0" fontId="8" fillId="14" borderId="2" xfId="0" applyFont="1" applyFill="1" applyBorder="1" applyAlignment="1">
      <alignment horizontal="right" vertical="center"/>
    </xf>
    <xf numFmtId="0" fontId="8" fillId="3" borderId="27" xfId="2" applyFont="1" applyBorder="1" applyAlignment="1" applyProtection="1">
      <alignment horizontal="center" vertical="center"/>
      <protection locked="0"/>
    </xf>
    <xf numFmtId="0" fontId="0" fillId="3" borderId="27" xfId="2" applyFont="1" applyBorder="1" applyAlignment="1" applyProtection="1">
      <alignment horizontal="center" vertical="center"/>
      <protection locked="0"/>
    </xf>
    <xf numFmtId="0" fontId="39" fillId="0" borderId="2" xfId="0" applyFont="1" applyBorder="1" applyAlignment="1" applyProtection="1">
      <alignment vertical="top"/>
      <protection locked="0"/>
    </xf>
    <xf numFmtId="14" fontId="0" fillId="3" borderId="0" xfId="2" applyNumberFormat="1" applyFont="1" applyBorder="1" applyAlignment="1" applyProtection="1">
      <protection locked="0"/>
    </xf>
    <xf numFmtId="0" fontId="0" fillId="6" borderId="2" xfId="0" applyFill="1" applyBorder="1" applyAlignment="1">
      <alignment horizontal="center" vertical="top" wrapText="1"/>
    </xf>
    <xf numFmtId="0" fontId="0" fillId="0" borderId="2" xfId="0" applyBorder="1" applyAlignment="1">
      <alignment horizontal="center" vertical="top" wrapText="1"/>
    </xf>
    <xf numFmtId="0" fontId="0" fillId="3" borderId="74" xfId="2" applyFont="1" applyBorder="1" applyAlignment="1" applyProtection="1">
      <alignment horizontal="left" vertical="top"/>
      <protection locked="0"/>
    </xf>
    <xf numFmtId="0" fontId="0" fillId="3" borderId="74" xfId="2" applyFont="1" applyBorder="1" applyAlignment="1"/>
    <xf numFmtId="0" fontId="0" fillId="3" borderId="1" xfId="2" applyFont="1" applyAlignment="1"/>
    <xf numFmtId="0" fontId="0" fillId="3" borderId="79" xfId="2" applyFont="1" applyBorder="1" applyAlignment="1"/>
    <xf numFmtId="0" fontId="0" fillId="7" borderId="8" xfId="0" applyFill="1" applyBorder="1" applyAlignment="1" applyProtection="1">
      <alignment horizontal="left" vertical="top" wrapText="1"/>
      <protection locked="0"/>
    </xf>
    <xf numFmtId="0" fontId="0" fillId="0" borderId="0" xfId="0" applyAlignment="1">
      <alignment horizontal="left" vertical="top" wrapText="1"/>
    </xf>
    <xf numFmtId="0" fontId="0" fillId="0" borderId="8" xfId="0" applyBorder="1" applyAlignment="1">
      <alignment horizontal="left" vertical="top" wrapText="1"/>
    </xf>
    <xf numFmtId="14" fontId="0" fillId="7" borderId="0" xfId="0" applyNumberFormat="1" applyFill="1" applyProtection="1">
      <protection locked="0"/>
    </xf>
    <xf numFmtId="0" fontId="39" fillId="0" borderId="6" xfId="0" applyFont="1" applyBorder="1" applyAlignment="1" applyProtection="1">
      <alignment vertical="top"/>
      <protection locked="0"/>
    </xf>
    <xf numFmtId="0" fontId="39" fillId="0" borderId="7" xfId="0" applyFont="1" applyBorder="1" applyAlignment="1" applyProtection="1">
      <alignment vertical="top"/>
      <protection locked="0"/>
    </xf>
    <xf numFmtId="0" fontId="39" fillId="0" borderId="38" xfId="0" applyFont="1" applyBorder="1" applyAlignment="1" applyProtection="1">
      <alignment vertical="top"/>
      <protection locked="0"/>
    </xf>
    <xf numFmtId="0" fontId="39" fillId="0" borderId="8" xfId="0" applyFont="1" applyBorder="1" applyAlignment="1" applyProtection="1">
      <alignment vertical="top"/>
      <protection locked="0"/>
    </xf>
    <xf numFmtId="0" fontId="39" fillId="0" borderId="0" xfId="0" applyFont="1" applyAlignment="1" applyProtection="1">
      <alignment vertical="top"/>
      <protection locked="0"/>
    </xf>
    <xf numFmtId="0" fontId="39" fillId="0" borderId="39" xfId="0" applyFont="1" applyBorder="1" applyAlignment="1" applyProtection="1">
      <alignment vertical="top"/>
      <protection locked="0"/>
    </xf>
    <xf numFmtId="0" fontId="39" fillId="0" borderId="9" xfId="0" applyFont="1" applyBorder="1" applyAlignment="1" applyProtection="1">
      <alignment vertical="top"/>
      <protection locked="0"/>
    </xf>
    <xf numFmtId="0" fontId="39" fillId="0" borderId="10" xfId="0" applyFont="1" applyBorder="1" applyAlignment="1" applyProtection="1">
      <alignment vertical="top"/>
      <protection locked="0"/>
    </xf>
    <xf numFmtId="0" fontId="39" fillId="0" borderId="42" xfId="0" applyFont="1" applyBorder="1" applyAlignment="1" applyProtection="1">
      <alignment vertical="top"/>
      <protection locked="0"/>
    </xf>
    <xf numFmtId="0" fontId="0" fillId="3" borderId="1" xfId="2" applyFont="1" applyAlignment="1" applyProtection="1">
      <alignment horizontal="left" vertical="top" wrapText="1"/>
      <protection locked="0"/>
    </xf>
    <xf numFmtId="0" fontId="0" fillId="3" borderId="1" xfId="2" applyFont="1" applyAlignment="1">
      <alignment horizontal="left" vertical="top" wrapText="1"/>
    </xf>
    <xf numFmtId="0" fontId="0" fillId="3" borderId="83" xfId="2" applyFont="1" applyBorder="1" applyAlignment="1" applyProtection="1">
      <alignment horizontal="left" vertical="top" wrapText="1"/>
      <protection locked="0"/>
    </xf>
    <xf numFmtId="0" fontId="0" fillId="0" borderId="34" xfId="0" applyBorder="1" applyAlignment="1">
      <alignment horizontal="left" vertical="top" wrapText="1"/>
    </xf>
    <xf numFmtId="0" fontId="0" fillId="0" borderId="86" xfId="0" applyBorder="1" applyAlignment="1">
      <alignment horizontal="left" vertical="top" wrapText="1"/>
    </xf>
    <xf numFmtId="0" fontId="0" fillId="0" borderId="84" xfId="0" applyBorder="1" applyAlignment="1">
      <alignment horizontal="left" vertical="top" wrapText="1"/>
    </xf>
    <xf numFmtId="0" fontId="0" fillId="0" borderId="87" xfId="0" applyBorder="1" applyAlignment="1">
      <alignment horizontal="left" vertical="top" wrapText="1"/>
    </xf>
    <xf numFmtId="0" fontId="0" fillId="0" borderId="85" xfId="0" applyBorder="1" applyAlignment="1">
      <alignment horizontal="left" vertical="top" wrapText="1"/>
    </xf>
    <xf numFmtId="0" fontId="0" fillId="0" borderId="10" xfId="0" applyBorder="1" applyAlignment="1">
      <alignment horizontal="left" vertical="top" wrapText="1"/>
    </xf>
    <xf numFmtId="0" fontId="0" fillId="0" borderId="88" xfId="0" applyBorder="1" applyAlignment="1">
      <alignment horizontal="left" vertical="top" wrapText="1"/>
    </xf>
    <xf numFmtId="0" fontId="14" fillId="2" borderId="20" xfId="1" applyFont="1" applyBorder="1" applyAlignment="1">
      <alignment horizontal="center" vertical="center"/>
    </xf>
    <xf numFmtId="0" fontId="14" fillId="2" borderId="16" xfId="1" applyFont="1" applyBorder="1" applyAlignment="1">
      <alignment horizontal="center" vertical="center"/>
    </xf>
    <xf numFmtId="0" fontId="14" fillId="2" borderId="21" xfId="1" applyFont="1" applyBorder="1" applyAlignment="1">
      <alignment horizontal="center" vertical="center"/>
    </xf>
    <xf numFmtId="0" fontId="5" fillId="0" borderId="6" xfId="0" applyFont="1" applyBorder="1" applyAlignment="1">
      <alignment horizontal="center"/>
    </xf>
    <xf numFmtId="0" fontId="5" fillId="0" borderId="38" xfId="0" applyFont="1" applyBorder="1" applyAlignment="1">
      <alignment horizontal="center"/>
    </xf>
    <xf numFmtId="0" fontId="5" fillId="0" borderId="10" xfId="0" applyFont="1" applyBorder="1" applyAlignment="1">
      <alignment horizontal="center" wrapText="1"/>
    </xf>
    <xf numFmtId="0" fontId="0" fillId="0" borderId="10" xfId="0" applyBorder="1" applyAlignment="1">
      <alignment horizontal="center" wrapText="1"/>
    </xf>
    <xf numFmtId="0" fontId="0" fillId="0" borderId="42" xfId="0" applyBorder="1" applyAlignment="1">
      <alignment horizontal="center" wrapText="1"/>
    </xf>
    <xf numFmtId="0" fontId="14" fillId="11" borderId="54" xfId="0" applyFont="1" applyFill="1" applyBorder="1" applyAlignment="1">
      <alignment horizontal="center" vertical="top" wrapText="1"/>
    </xf>
    <xf numFmtId="0" fontId="14" fillId="11" borderId="44" xfId="0" applyFont="1" applyFill="1" applyBorder="1" applyAlignment="1">
      <alignment horizontal="center" vertical="top" wrapText="1"/>
    </xf>
    <xf numFmtId="0" fontId="14" fillId="11" borderId="33" xfId="0" applyFont="1" applyFill="1" applyBorder="1" applyAlignment="1">
      <alignment horizontal="center" vertical="top" wrapText="1"/>
    </xf>
    <xf numFmtId="0" fontId="14" fillId="11" borderId="45" xfId="0" applyFont="1" applyFill="1" applyBorder="1" applyAlignment="1">
      <alignment horizontal="center" vertical="top" wrapText="1"/>
    </xf>
    <xf numFmtId="0" fontId="14" fillId="11" borderId="61" xfId="0" applyFont="1" applyFill="1" applyBorder="1" applyAlignment="1">
      <alignment horizontal="center" vertical="top" wrapText="1"/>
    </xf>
    <xf numFmtId="0" fontId="14" fillId="11" borderId="46" xfId="0" applyFont="1" applyFill="1" applyBorder="1" applyAlignment="1">
      <alignment horizontal="center" vertical="top" wrapText="1"/>
    </xf>
    <xf numFmtId="0" fontId="5" fillId="0" borderId="7" xfId="0" applyFont="1" applyBorder="1" applyAlignment="1">
      <alignment horizontal="center"/>
    </xf>
    <xf numFmtId="0" fontId="14" fillId="11" borderId="22" xfId="0" applyFont="1" applyFill="1" applyBorder="1" applyAlignment="1">
      <alignment horizontal="center" vertical="top" wrapText="1"/>
    </xf>
    <xf numFmtId="0" fontId="14" fillId="11" borderId="24" xfId="0" applyFont="1" applyFill="1" applyBorder="1" applyAlignment="1">
      <alignment horizontal="center" vertical="top" wrapText="1"/>
    </xf>
    <xf numFmtId="0" fontId="14" fillId="11" borderId="2" xfId="0" applyFont="1" applyFill="1" applyBorder="1" applyAlignment="1">
      <alignment horizontal="center" vertical="top" wrapText="1"/>
    </xf>
    <xf numFmtId="0" fontId="14" fillId="11" borderId="12" xfId="0" applyFont="1" applyFill="1" applyBorder="1" applyAlignment="1">
      <alignment horizontal="center" vertical="top" wrapText="1"/>
    </xf>
    <xf numFmtId="0" fontId="14" fillId="11" borderId="23" xfId="0" applyFont="1" applyFill="1" applyBorder="1" applyAlignment="1">
      <alignment horizontal="center" vertical="top" wrapText="1"/>
    </xf>
    <xf numFmtId="0" fontId="5" fillId="0" borderId="8" xfId="0" applyFont="1" applyBorder="1" applyAlignment="1">
      <alignment horizontal="center" vertical="center" wrapText="1"/>
    </xf>
    <xf numFmtId="0" fontId="5" fillId="0" borderId="39" xfId="0" applyFont="1" applyBorder="1" applyAlignment="1">
      <alignment horizontal="center" vertical="center" wrapText="1"/>
    </xf>
    <xf numFmtId="0" fontId="0" fillId="11" borderId="16" xfId="0" applyFill="1" applyBorder="1" applyAlignment="1">
      <alignment horizontal="center" vertical="center"/>
    </xf>
    <xf numFmtId="0" fontId="0" fillId="11" borderId="33" xfId="0" applyFill="1" applyBorder="1" applyAlignment="1">
      <alignment horizontal="center" vertical="center"/>
    </xf>
    <xf numFmtId="0" fontId="0" fillId="11" borderId="21" xfId="0" applyFill="1" applyBorder="1" applyAlignment="1">
      <alignment horizontal="center" vertical="center"/>
    </xf>
    <xf numFmtId="0" fontId="0" fillId="11" borderId="61" xfId="0" applyFill="1" applyBorder="1" applyAlignment="1">
      <alignment horizontal="center" vertical="center"/>
    </xf>
    <xf numFmtId="0" fontId="5" fillId="0" borderId="8" xfId="0" applyFont="1" applyBorder="1" applyAlignment="1">
      <alignment horizontal="center" wrapText="1"/>
    </xf>
    <xf numFmtId="0" fontId="5" fillId="0" borderId="0" xfId="0" applyFont="1" applyAlignment="1">
      <alignment horizontal="center" wrapText="1"/>
    </xf>
    <xf numFmtId="0" fontId="5" fillId="0" borderId="39" xfId="0" applyFont="1" applyBorder="1" applyAlignment="1">
      <alignment horizontal="center" wrapText="1"/>
    </xf>
    <xf numFmtId="0" fontId="5" fillId="0" borderId="40" xfId="0" applyFont="1" applyBorder="1" applyAlignment="1">
      <alignment horizontal="center" wrapText="1"/>
    </xf>
    <xf numFmtId="0" fontId="25" fillId="6" borderId="75" xfId="0" applyFont="1" applyFill="1" applyBorder="1" applyAlignment="1">
      <alignment horizontal="center" vertical="center"/>
    </xf>
    <xf numFmtId="0" fontId="25" fillId="6" borderId="90" xfId="0" applyFont="1" applyFill="1" applyBorder="1" applyAlignment="1">
      <alignment horizontal="center" vertical="center"/>
    </xf>
    <xf numFmtId="0" fontId="0" fillId="11" borderId="18" xfId="0" applyFill="1" applyBorder="1" applyAlignment="1">
      <alignment horizontal="center" vertical="center"/>
    </xf>
    <xf numFmtId="0" fontId="0" fillId="11" borderId="35" xfId="0" applyFill="1" applyBorder="1" applyAlignment="1">
      <alignment horizontal="center" vertical="center"/>
    </xf>
    <xf numFmtId="0" fontId="8" fillId="2" borderId="20" xfId="1" applyFont="1" applyBorder="1" applyAlignment="1">
      <alignment horizontal="center" vertical="center" wrapText="1"/>
    </xf>
    <xf numFmtId="0" fontId="8" fillId="2" borderId="22" xfId="1" applyFont="1" applyBorder="1" applyAlignment="1">
      <alignment horizontal="center" vertical="center" wrapText="1"/>
    </xf>
    <xf numFmtId="0" fontId="8" fillId="2" borderId="24" xfId="1" applyFont="1" applyBorder="1" applyAlignment="1">
      <alignment horizontal="center" vertical="center" wrapText="1"/>
    </xf>
    <xf numFmtId="0" fontId="0" fillId="11" borderId="21" xfId="1" applyFont="1" applyFill="1" applyBorder="1" applyAlignment="1">
      <alignment horizontal="center" vertical="center"/>
    </xf>
    <xf numFmtId="0" fontId="27" fillId="0" borderId="6" xfId="0" applyFont="1" applyBorder="1" applyAlignment="1">
      <alignment horizontal="center" wrapText="1"/>
    </xf>
    <xf numFmtId="0" fontId="27" fillId="0" borderId="7" xfId="0" applyFont="1" applyBorder="1" applyAlignment="1">
      <alignment horizontal="center" wrapText="1"/>
    </xf>
    <xf numFmtId="0" fontId="27" fillId="0" borderId="38" xfId="0" applyFont="1" applyBorder="1" applyAlignment="1">
      <alignment horizontal="center" wrapText="1"/>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0" borderId="38" xfId="0" applyFont="1" applyBorder="1" applyAlignment="1">
      <alignment horizontal="center" vertical="center"/>
    </xf>
    <xf numFmtId="0" fontId="0" fillId="0" borderId="40" xfId="0" applyBorder="1" applyAlignment="1">
      <alignment horizontal="center" vertical="center" wrapText="1"/>
    </xf>
    <xf numFmtId="0" fontId="5" fillId="0" borderId="31" xfId="0" applyFont="1" applyBorder="1" applyAlignment="1">
      <alignment horizontal="center" vertical="center" wrapText="1"/>
    </xf>
    <xf numFmtId="0" fontId="5" fillId="0" borderId="32" xfId="0" applyFont="1" applyBorder="1" applyAlignment="1">
      <alignment horizontal="center" vertical="center" wrapText="1"/>
    </xf>
    <xf numFmtId="0" fontId="5" fillId="0" borderId="9" xfId="0" applyFont="1" applyBorder="1" applyAlignment="1">
      <alignment horizontal="center" vertical="center"/>
    </xf>
    <xf numFmtId="0" fontId="5" fillId="0" borderId="10" xfId="0" applyFont="1" applyBorder="1" applyAlignment="1">
      <alignment horizontal="center" vertical="center"/>
    </xf>
    <xf numFmtId="0" fontId="5" fillId="0" borderId="42" xfId="0" applyFont="1" applyBorder="1" applyAlignment="1">
      <alignment horizontal="center" vertical="center"/>
    </xf>
    <xf numFmtId="0" fontId="0" fillId="11" borderId="28" xfId="1" applyFont="1" applyFill="1" applyBorder="1" applyAlignment="1">
      <alignment horizontal="center" vertical="center"/>
    </xf>
    <xf numFmtId="0" fontId="0" fillId="11" borderId="17" xfId="1" applyFont="1" applyFill="1" applyBorder="1" applyAlignment="1">
      <alignment horizontal="center" vertical="center"/>
    </xf>
    <xf numFmtId="0" fontId="0" fillId="11" borderId="19" xfId="1" applyFont="1" applyFill="1" applyBorder="1" applyAlignment="1">
      <alignment horizontal="center" vertical="center"/>
    </xf>
    <xf numFmtId="0" fontId="5" fillId="0" borderId="41" xfId="0" applyFont="1" applyBorder="1" applyAlignment="1">
      <alignment horizontal="center" wrapText="1"/>
    </xf>
    <xf numFmtId="0" fontId="5" fillId="0" borderId="34" xfId="0" applyFont="1" applyBorder="1" applyAlignment="1">
      <alignment horizontal="center" wrapText="1"/>
    </xf>
    <xf numFmtId="0" fontId="5" fillId="0" borderId="37" xfId="0" applyFont="1" applyBorder="1" applyAlignment="1">
      <alignment horizontal="center" wrapText="1"/>
    </xf>
    <xf numFmtId="0" fontId="49" fillId="0" borderId="0" xfId="0" applyFont="1" applyAlignment="1">
      <alignment horizontal="center" vertical="center" wrapText="1"/>
    </xf>
    <xf numFmtId="0" fontId="0" fillId="0" borderId="0" xfId="0" applyAlignment="1">
      <alignment horizontal="center" vertical="center" wrapText="1"/>
    </xf>
  </cellXfs>
  <cellStyles count="4">
    <cellStyle name="Anteckning" xfId="2" builtinId="10"/>
    <cellStyle name="Bra" xfId="1" builtinId="26"/>
    <cellStyle name="Indata" xfId="3" builtinId="20"/>
    <cellStyle name="Normal" xfId="0" builtinId="0"/>
  </cellStyles>
  <dxfs count="180">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
      <fill>
        <patternFill>
          <bgColor rgb="FFFF0000"/>
        </patternFill>
      </fill>
    </dxf>
    <dxf>
      <fill>
        <patternFill>
          <bgColor rgb="FFFFFF00"/>
        </patternFill>
      </fill>
    </dxf>
    <dxf>
      <fill>
        <patternFill>
          <bgColor rgb="FF00FF00"/>
        </patternFill>
      </fill>
    </dxf>
  </dxfs>
  <tableStyles count="0" defaultTableStyle="TableStyleMedium2" defaultPivotStyle="PivotStyleLight16"/>
  <colors>
    <mruColors>
      <color rgb="FFFFFFCC"/>
      <color rgb="FFC6EFCE"/>
      <color rgb="FFCCFFCC"/>
      <color rgb="FF33CC33"/>
      <color rgb="FF99FF66"/>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Korrosion'!$A$24</c:f>
              <c:strCache>
                <c:ptCount val="1"/>
                <c:pt idx="0">
                  <c:v>Mantel:</c:v>
                </c:pt>
              </c:strCache>
            </c:strRef>
          </c:tx>
          <c:spPr>
            <a:ln>
              <a:solidFill>
                <a:srgbClr val="00B0F0"/>
              </a:solidFill>
            </a:ln>
          </c:spPr>
          <c:marker>
            <c:symbol val="none"/>
          </c:marker>
          <c:xVal>
            <c:numRef>
              <c:f>'12. Bil C. Korrosion'!$B$23:$G$23</c:f>
              <c:numCache>
                <c:formatCode>;;;</c:formatCode>
                <c:ptCount val="6"/>
                <c:pt idx="0" formatCode="0">
                  <c:v>2010</c:v>
                </c:pt>
                <c:pt idx="1">
                  <c:v>2010</c:v>
                </c:pt>
                <c:pt idx="2" formatCode="0">
                  <c:v>2016</c:v>
                </c:pt>
                <c:pt idx="3" formatCode="0">
                  <c:v>2022</c:v>
                </c:pt>
                <c:pt idx="4" formatCode="0">
                  <c:v>2052</c:v>
                </c:pt>
              </c:numCache>
            </c:numRef>
          </c:xVal>
          <c:yVal>
            <c:numRef>
              <c:f>'12. Bil C. Korrosion'!$B$24:$G$24</c:f>
              <c:numCache>
                <c:formatCode>;;;</c:formatCode>
                <c:ptCount val="6"/>
                <c:pt idx="0" formatCode="0.0">
                  <c:v>10</c:v>
                </c:pt>
                <c:pt idx="1">
                  <c:v>10</c:v>
                </c:pt>
                <c:pt idx="2" formatCode="0.0">
                  <c:v>8.5</c:v>
                </c:pt>
                <c:pt idx="3" formatCode="0.0">
                  <c:v>8.1999999999999993</c:v>
                </c:pt>
              </c:numCache>
            </c:numRef>
          </c:yVal>
          <c:smooth val="0"/>
          <c:extLst>
            <c:ext xmlns:c16="http://schemas.microsoft.com/office/drawing/2014/chart" uri="{C3380CC4-5D6E-409C-BE32-E72D297353CC}">
              <c16:uniqueId val="{00000007-C4A6-4B5A-ADA8-5F97F195F850}"/>
            </c:ext>
          </c:extLst>
        </c:ser>
        <c:ser>
          <c:idx val="1"/>
          <c:order val="1"/>
          <c:tx>
            <c:strRef>
              <c:f>'12. Bil C. Korrosion'!$A$25</c:f>
              <c:strCache>
                <c:ptCount val="1"/>
                <c:pt idx="0">
                  <c:v>Gavel:</c:v>
                </c:pt>
              </c:strCache>
            </c:strRef>
          </c:tx>
          <c:spPr>
            <a:ln>
              <a:solidFill>
                <a:srgbClr val="FF0000"/>
              </a:solidFill>
            </a:ln>
          </c:spPr>
          <c:marker>
            <c:symbol val="none"/>
          </c:marker>
          <c:xVal>
            <c:numRef>
              <c:f>'12. Bil C. Korrosion'!$B$23:$G$23</c:f>
              <c:numCache>
                <c:formatCode>;;;</c:formatCode>
                <c:ptCount val="6"/>
                <c:pt idx="0" formatCode="0">
                  <c:v>2010</c:v>
                </c:pt>
                <c:pt idx="1">
                  <c:v>2010</c:v>
                </c:pt>
                <c:pt idx="2" formatCode="0">
                  <c:v>2016</c:v>
                </c:pt>
                <c:pt idx="3" formatCode="0">
                  <c:v>2022</c:v>
                </c:pt>
                <c:pt idx="4" formatCode="0">
                  <c:v>2052</c:v>
                </c:pt>
              </c:numCache>
            </c:numRef>
          </c:xVal>
          <c:yVal>
            <c:numRef>
              <c:f>'12. Bil C. Korrosion'!$B$25:$G$25</c:f>
              <c:numCache>
                <c:formatCode>;;;</c:formatCode>
                <c:ptCount val="6"/>
                <c:pt idx="0" formatCode="0.0">
                  <c:v>6</c:v>
                </c:pt>
                <c:pt idx="1">
                  <c:v>6</c:v>
                </c:pt>
                <c:pt idx="2" formatCode="0.0">
                  <c:v>4.2</c:v>
                </c:pt>
                <c:pt idx="3" formatCode="0.0">
                  <c:v>4</c:v>
                </c:pt>
              </c:numCache>
            </c:numRef>
          </c:yVal>
          <c:smooth val="0"/>
          <c:extLst>
            <c:ext xmlns:c16="http://schemas.microsoft.com/office/drawing/2014/chart" uri="{C3380CC4-5D6E-409C-BE32-E72D297353CC}">
              <c16:uniqueId val="{00000008-C4A6-4B5A-ADA8-5F97F195F850}"/>
            </c:ext>
          </c:extLst>
        </c:ser>
        <c:ser>
          <c:idx val="2"/>
          <c:order val="2"/>
          <c:tx>
            <c:strRef>
              <c:f>'12. Bil C. Korrosion'!$A$26</c:f>
              <c:strCache>
                <c:ptCount val="1"/>
                <c:pt idx="0">
                  <c:v>S-min mantel:</c:v>
                </c:pt>
              </c:strCache>
            </c:strRef>
          </c:tx>
          <c:spPr>
            <a:ln>
              <a:solidFill>
                <a:srgbClr val="00B0F0"/>
              </a:solidFill>
              <a:prstDash val="sysDash"/>
            </a:ln>
          </c:spPr>
          <c:marker>
            <c:symbol val="none"/>
          </c:marker>
          <c:xVal>
            <c:numRef>
              <c:f>'12. Bil C. Korrosion'!$B$23:$G$23</c:f>
              <c:numCache>
                <c:formatCode>;;;</c:formatCode>
                <c:ptCount val="6"/>
                <c:pt idx="0" formatCode="0">
                  <c:v>2010</c:v>
                </c:pt>
                <c:pt idx="1">
                  <c:v>2010</c:v>
                </c:pt>
                <c:pt idx="2" formatCode="0">
                  <c:v>2016</c:v>
                </c:pt>
                <c:pt idx="3" formatCode="0">
                  <c:v>2022</c:v>
                </c:pt>
                <c:pt idx="4" formatCode="0">
                  <c:v>2052</c:v>
                </c:pt>
              </c:numCache>
            </c:numRef>
          </c:xVal>
          <c:yVal>
            <c:numRef>
              <c:f>'12. Bil C. Korrosion'!$B$26:$G$26</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9-C4A6-4B5A-ADA8-5F97F195F850}"/>
            </c:ext>
          </c:extLst>
        </c:ser>
        <c:ser>
          <c:idx val="3"/>
          <c:order val="3"/>
          <c:tx>
            <c:strRef>
              <c:f>'12. Bil C. Korrosion'!$A$27</c:f>
              <c:strCache>
                <c:ptCount val="1"/>
                <c:pt idx="0">
                  <c:v>S-min gavel:</c:v>
                </c:pt>
              </c:strCache>
            </c:strRef>
          </c:tx>
          <c:spPr>
            <a:ln>
              <a:solidFill>
                <a:srgbClr val="FF0000"/>
              </a:solidFill>
              <a:prstDash val="sysDash"/>
            </a:ln>
          </c:spPr>
          <c:marker>
            <c:symbol val="none"/>
          </c:marker>
          <c:xVal>
            <c:numRef>
              <c:f>'12. Bil C. Korrosion'!$B$23:$G$23</c:f>
              <c:numCache>
                <c:formatCode>;;;</c:formatCode>
                <c:ptCount val="6"/>
                <c:pt idx="0" formatCode="0">
                  <c:v>2010</c:v>
                </c:pt>
                <c:pt idx="1">
                  <c:v>2010</c:v>
                </c:pt>
                <c:pt idx="2" formatCode="0">
                  <c:v>2016</c:v>
                </c:pt>
                <c:pt idx="3" formatCode="0">
                  <c:v>2022</c:v>
                </c:pt>
                <c:pt idx="4" formatCode="0">
                  <c:v>2052</c:v>
                </c:pt>
              </c:numCache>
            </c:numRef>
          </c:xVal>
          <c:yVal>
            <c:numRef>
              <c:f>'12. Bil C. Korrosion'!$B$27:$G$27</c:f>
              <c:numCache>
                <c:formatCode>0.0</c:formatCode>
                <c:ptCount val="6"/>
                <c:pt idx="0">
                  <c:v>3</c:v>
                </c:pt>
                <c:pt idx="1">
                  <c:v>3</c:v>
                </c:pt>
                <c:pt idx="2">
                  <c:v>3</c:v>
                </c:pt>
                <c:pt idx="3">
                  <c:v>3</c:v>
                </c:pt>
                <c:pt idx="4">
                  <c:v>3</c:v>
                </c:pt>
              </c:numCache>
            </c:numRef>
          </c:yVal>
          <c:smooth val="0"/>
          <c:extLst>
            <c:ext xmlns:c16="http://schemas.microsoft.com/office/drawing/2014/chart" uri="{C3380CC4-5D6E-409C-BE32-E72D297353CC}">
              <c16:uniqueId val="{0000000A-C4A6-4B5A-ADA8-5F97F195F850}"/>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Korrosion'!$D$23:$G$23</c:f>
              <c:numCache>
                <c:formatCode>0</c:formatCode>
                <c:ptCount val="4"/>
                <c:pt idx="0">
                  <c:v>2016</c:v>
                </c:pt>
                <c:pt idx="1">
                  <c:v>2022</c:v>
                </c:pt>
                <c:pt idx="2">
                  <c:v>2052</c:v>
                </c:pt>
              </c:numCache>
            </c:numRef>
          </c:xVal>
          <c:yVal>
            <c:numRef>
              <c:f>'12. Bil C. Korrosion'!$D$28:$G$28</c:f>
              <c:numCache>
                <c:formatCode>0.0</c:formatCode>
                <c:ptCount val="4"/>
                <c:pt idx="0">
                  <c:v>8.5</c:v>
                </c:pt>
                <c:pt idx="1">
                  <c:v>8.1999999999999993</c:v>
                </c:pt>
              </c:numCache>
            </c:numRef>
          </c:yVal>
          <c:smooth val="0"/>
          <c:extLst>
            <c:ext xmlns:c16="http://schemas.microsoft.com/office/drawing/2014/chart" uri="{C3380CC4-5D6E-409C-BE32-E72D297353CC}">
              <c16:uniqueId val="{0000000B-C4A6-4B5A-ADA8-5F97F195F850}"/>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Korrosion'!$D$23:$G$23</c:f>
              <c:numCache>
                <c:formatCode>0</c:formatCode>
                <c:ptCount val="4"/>
                <c:pt idx="0">
                  <c:v>2016</c:v>
                </c:pt>
                <c:pt idx="1">
                  <c:v>2022</c:v>
                </c:pt>
                <c:pt idx="2">
                  <c:v>2052</c:v>
                </c:pt>
              </c:numCache>
            </c:numRef>
          </c:xVal>
          <c:yVal>
            <c:numRef>
              <c:f>'12. Bil C. Korrosion'!$D$29:$G$29</c:f>
              <c:numCache>
                <c:formatCode>0.0</c:formatCode>
                <c:ptCount val="4"/>
                <c:pt idx="0">
                  <c:v>4.2</c:v>
                </c:pt>
                <c:pt idx="1">
                  <c:v>4</c:v>
                </c:pt>
              </c:numCache>
            </c:numRef>
          </c:yVal>
          <c:smooth val="0"/>
          <c:extLst>
            <c:ext xmlns:c16="http://schemas.microsoft.com/office/drawing/2014/chart" uri="{C3380CC4-5D6E-409C-BE32-E72D297353CC}">
              <c16:uniqueId val="{0000000D-C4A6-4B5A-ADA8-5F97F195F850}"/>
            </c:ext>
          </c:extLst>
        </c:ser>
        <c:dLbls>
          <c:showLegendKey val="0"/>
          <c:showVal val="0"/>
          <c:showCatName val="0"/>
          <c:showSerName val="0"/>
          <c:showPercent val="0"/>
          <c:showBubbleSize val="0"/>
        </c:dLbls>
        <c:axId val="245447647"/>
        <c:axId val="245448063"/>
      </c:scatterChart>
      <c:valAx>
        <c:axId val="245447647"/>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5448063"/>
        <c:crosses val="autoZero"/>
        <c:crossBetween val="midCat"/>
      </c:valAx>
      <c:valAx>
        <c:axId val="245448063"/>
        <c:scaling>
          <c:orientation val="minMax"/>
        </c:scaling>
        <c:delete val="0"/>
        <c:axPos val="l"/>
        <c:majorGridlines>
          <c:spPr>
            <a:ln>
              <a:solidFill>
                <a:srgbClr val="000000"/>
              </a:solidFill>
            </a:ln>
          </c:spPr>
        </c:majorGridlines>
        <c:numFmt formatCode="0.0" sourceLinked="1"/>
        <c:majorTickMark val="out"/>
        <c:minorTickMark val="none"/>
        <c:tickLblPos val="nextTo"/>
        <c:crossAx val="245447647"/>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Korrosion'!$A$70</c:f>
              <c:strCache>
                <c:ptCount val="1"/>
                <c:pt idx="0">
                  <c:v>Mantel:</c:v>
                </c:pt>
              </c:strCache>
            </c:strRef>
          </c:tx>
          <c:spPr>
            <a:ln>
              <a:solidFill>
                <a:srgbClr val="00B0F0"/>
              </a:solidFill>
            </a:ln>
          </c:spPr>
          <c:marker>
            <c:symbol val="none"/>
          </c:marker>
          <c:xVal>
            <c:numRef>
              <c:f>'12. Bil C. Korrosion'!$B$69:$G$69</c:f>
              <c:numCache>
                <c:formatCode>;;;</c:formatCode>
                <c:ptCount val="6"/>
                <c:pt idx="0" formatCode="0">
                  <c:v>2010</c:v>
                </c:pt>
                <c:pt idx="1">
                  <c:v>2010</c:v>
                </c:pt>
                <c:pt idx="2" formatCode="0">
                  <c:v>2017</c:v>
                </c:pt>
                <c:pt idx="3" formatCode="0">
                  <c:v>2021</c:v>
                </c:pt>
                <c:pt idx="4" formatCode="0">
                  <c:v>2051</c:v>
                </c:pt>
              </c:numCache>
            </c:numRef>
          </c:xVal>
          <c:yVal>
            <c:numRef>
              <c:f>'12. Bil C. Korrosion'!$B$70:$G$70</c:f>
              <c:numCache>
                <c:formatCode>;;;</c:formatCode>
                <c:ptCount val="6"/>
                <c:pt idx="0" formatCode="0.0">
                  <c:v>10</c:v>
                </c:pt>
                <c:pt idx="1">
                  <c:v>10</c:v>
                </c:pt>
                <c:pt idx="2" formatCode="0.0">
                  <c:v>8</c:v>
                </c:pt>
                <c:pt idx="3" formatCode="0.0">
                  <c:v>7</c:v>
                </c:pt>
              </c:numCache>
            </c:numRef>
          </c:yVal>
          <c:smooth val="0"/>
          <c:extLst>
            <c:ext xmlns:c16="http://schemas.microsoft.com/office/drawing/2014/chart" uri="{C3380CC4-5D6E-409C-BE32-E72D297353CC}">
              <c16:uniqueId val="{00000006-D947-485C-A0AF-2E6D08946C2E}"/>
            </c:ext>
          </c:extLst>
        </c:ser>
        <c:ser>
          <c:idx val="1"/>
          <c:order val="1"/>
          <c:tx>
            <c:strRef>
              <c:f>'12. Bil C. Korrosion'!$A$71</c:f>
              <c:strCache>
                <c:ptCount val="1"/>
                <c:pt idx="0">
                  <c:v>Gavel:</c:v>
                </c:pt>
              </c:strCache>
            </c:strRef>
          </c:tx>
          <c:spPr>
            <a:ln>
              <a:solidFill>
                <a:srgbClr val="FF0000"/>
              </a:solidFill>
            </a:ln>
          </c:spPr>
          <c:marker>
            <c:symbol val="none"/>
          </c:marker>
          <c:xVal>
            <c:numRef>
              <c:f>'12. Bil C. Korrosion'!$B$69:$G$69</c:f>
              <c:numCache>
                <c:formatCode>;;;</c:formatCode>
                <c:ptCount val="6"/>
                <c:pt idx="0" formatCode="0">
                  <c:v>2010</c:v>
                </c:pt>
                <c:pt idx="1">
                  <c:v>2010</c:v>
                </c:pt>
                <c:pt idx="2" formatCode="0">
                  <c:v>2017</c:v>
                </c:pt>
                <c:pt idx="3" formatCode="0">
                  <c:v>2021</c:v>
                </c:pt>
                <c:pt idx="4" formatCode="0">
                  <c:v>2051</c:v>
                </c:pt>
              </c:numCache>
            </c:numRef>
          </c:xVal>
          <c:yVal>
            <c:numRef>
              <c:f>'12. Bil C. Korrosion'!$B$71:$G$71</c:f>
              <c:numCache>
                <c:formatCode>;;;</c:formatCode>
                <c:ptCount val="6"/>
                <c:pt idx="0" formatCode="0.0">
                  <c:v>9</c:v>
                </c:pt>
                <c:pt idx="1">
                  <c:v>9</c:v>
                </c:pt>
                <c:pt idx="2" formatCode="0.0">
                  <c:v>7</c:v>
                </c:pt>
                <c:pt idx="3" formatCode="0.0">
                  <c:v>6</c:v>
                </c:pt>
              </c:numCache>
            </c:numRef>
          </c:yVal>
          <c:smooth val="0"/>
          <c:extLst>
            <c:ext xmlns:c16="http://schemas.microsoft.com/office/drawing/2014/chart" uri="{C3380CC4-5D6E-409C-BE32-E72D297353CC}">
              <c16:uniqueId val="{00000007-D947-485C-A0AF-2E6D08946C2E}"/>
            </c:ext>
          </c:extLst>
        </c:ser>
        <c:ser>
          <c:idx val="2"/>
          <c:order val="2"/>
          <c:tx>
            <c:strRef>
              <c:f>'12. Bil C. Korrosion'!$A$72</c:f>
              <c:strCache>
                <c:ptCount val="1"/>
                <c:pt idx="0">
                  <c:v>S-min mantel:</c:v>
                </c:pt>
              </c:strCache>
            </c:strRef>
          </c:tx>
          <c:spPr>
            <a:ln>
              <a:solidFill>
                <a:srgbClr val="00B0F0"/>
              </a:solidFill>
              <a:prstDash val="sysDash"/>
            </a:ln>
          </c:spPr>
          <c:marker>
            <c:symbol val="none"/>
          </c:marker>
          <c:xVal>
            <c:numRef>
              <c:f>'12. Bil C. Korrosion'!$B$69:$G$69</c:f>
              <c:numCache>
                <c:formatCode>;;;</c:formatCode>
                <c:ptCount val="6"/>
                <c:pt idx="0" formatCode="0">
                  <c:v>2010</c:v>
                </c:pt>
                <c:pt idx="1">
                  <c:v>2010</c:v>
                </c:pt>
                <c:pt idx="2" formatCode="0">
                  <c:v>2017</c:v>
                </c:pt>
                <c:pt idx="3" formatCode="0">
                  <c:v>2021</c:v>
                </c:pt>
                <c:pt idx="4" formatCode="0">
                  <c:v>2051</c:v>
                </c:pt>
              </c:numCache>
            </c:numRef>
          </c:xVal>
          <c:yVal>
            <c:numRef>
              <c:f>'12. Bil C. Korrosion'!$B$72:$G$72</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D947-485C-A0AF-2E6D08946C2E}"/>
            </c:ext>
          </c:extLst>
        </c:ser>
        <c:ser>
          <c:idx val="3"/>
          <c:order val="3"/>
          <c:tx>
            <c:strRef>
              <c:f>'12. Bil C. Korrosion'!$A$73</c:f>
              <c:strCache>
                <c:ptCount val="1"/>
                <c:pt idx="0">
                  <c:v>S-min gavel:</c:v>
                </c:pt>
              </c:strCache>
            </c:strRef>
          </c:tx>
          <c:spPr>
            <a:ln>
              <a:solidFill>
                <a:srgbClr val="FF0000"/>
              </a:solidFill>
              <a:prstDash val="sysDash"/>
            </a:ln>
          </c:spPr>
          <c:marker>
            <c:symbol val="none"/>
          </c:marker>
          <c:xVal>
            <c:numRef>
              <c:f>'12. Bil C. Korrosion'!$B$69:$G$69</c:f>
              <c:numCache>
                <c:formatCode>;;;</c:formatCode>
                <c:ptCount val="6"/>
                <c:pt idx="0" formatCode="0">
                  <c:v>2010</c:v>
                </c:pt>
                <c:pt idx="1">
                  <c:v>2010</c:v>
                </c:pt>
                <c:pt idx="2" formatCode="0">
                  <c:v>2017</c:v>
                </c:pt>
                <c:pt idx="3" formatCode="0">
                  <c:v>2021</c:v>
                </c:pt>
                <c:pt idx="4" formatCode="0">
                  <c:v>2051</c:v>
                </c:pt>
              </c:numCache>
            </c:numRef>
          </c:xVal>
          <c:yVal>
            <c:numRef>
              <c:f>'12. Bil C. Korrosion'!$B$73:$G$73</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D947-485C-A0AF-2E6D08946C2E}"/>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Korrosion'!$D$69:$G$69</c:f>
              <c:numCache>
                <c:formatCode>0</c:formatCode>
                <c:ptCount val="4"/>
                <c:pt idx="0">
                  <c:v>2017</c:v>
                </c:pt>
                <c:pt idx="1">
                  <c:v>2021</c:v>
                </c:pt>
                <c:pt idx="2">
                  <c:v>2051</c:v>
                </c:pt>
              </c:numCache>
            </c:numRef>
          </c:xVal>
          <c:yVal>
            <c:numRef>
              <c:f>'12. Bil C. Korrosion'!$D$74:$G$74</c:f>
              <c:numCache>
                <c:formatCode>0.0</c:formatCode>
                <c:ptCount val="4"/>
                <c:pt idx="0">
                  <c:v>8</c:v>
                </c:pt>
                <c:pt idx="1">
                  <c:v>7</c:v>
                </c:pt>
              </c:numCache>
            </c:numRef>
          </c:yVal>
          <c:smooth val="0"/>
          <c:extLst>
            <c:ext xmlns:c16="http://schemas.microsoft.com/office/drawing/2014/chart" uri="{C3380CC4-5D6E-409C-BE32-E72D297353CC}">
              <c16:uniqueId val="{0000000A-D947-485C-A0AF-2E6D08946C2E}"/>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Korrosion'!$D$69:$G$69</c:f>
              <c:numCache>
                <c:formatCode>0</c:formatCode>
                <c:ptCount val="4"/>
                <c:pt idx="0">
                  <c:v>2017</c:v>
                </c:pt>
                <c:pt idx="1">
                  <c:v>2021</c:v>
                </c:pt>
                <c:pt idx="2">
                  <c:v>2051</c:v>
                </c:pt>
              </c:numCache>
            </c:numRef>
          </c:xVal>
          <c:yVal>
            <c:numRef>
              <c:f>'12. Bil C. Korrosion'!$D$75:$G$75</c:f>
              <c:numCache>
                <c:formatCode>0.0</c:formatCode>
                <c:ptCount val="4"/>
                <c:pt idx="0">
                  <c:v>7</c:v>
                </c:pt>
                <c:pt idx="1">
                  <c:v>6</c:v>
                </c:pt>
              </c:numCache>
            </c:numRef>
          </c:yVal>
          <c:smooth val="0"/>
          <c:extLst>
            <c:ext xmlns:c16="http://schemas.microsoft.com/office/drawing/2014/chart" uri="{C3380CC4-5D6E-409C-BE32-E72D297353CC}">
              <c16:uniqueId val="{0000000C-D947-485C-A0AF-2E6D08946C2E}"/>
            </c:ext>
          </c:extLst>
        </c:ser>
        <c:dLbls>
          <c:showLegendKey val="0"/>
          <c:showVal val="0"/>
          <c:showCatName val="0"/>
          <c:showSerName val="0"/>
          <c:showPercent val="0"/>
          <c:showBubbleSize val="0"/>
        </c:dLbls>
        <c:axId val="245433087"/>
        <c:axId val="245436831"/>
      </c:scatterChart>
      <c:valAx>
        <c:axId val="245433087"/>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5436831"/>
        <c:crosses val="autoZero"/>
        <c:crossBetween val="midCat"/>
      </c:valAx>
      <c:valAx>
        <c:axId val="245436831"/>
        <c:scaling>
          <c:orientation val="minMax"/>
        </c:scaling>
        <c:delete val="0"/>
        <c:axPos val="l"/>
        <c:majorGridlines>
          <c:spPr>
            <a:ln>
              <a:solidFill>
                <a:srgbClr val="000000"/>
              </a:solidFill>
            </a:ln>
          </c:spPr>
        </c:majorGridlines>
        <c:numFmt formatCode="0.0" sourceLinked="1"/>
        <c:majorTickMark val="out"/>
        <c:minorTickMark val="none"/>
        <c:tickLblPos val="nextTo"/>
        <c:crossAx val="245433087"/>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Korrosion'!$A$116</c:f>
              <c:strCache>
                <c:ptCount val="1"/>
                <c:pt idx="0">
                  <c:v>Mantel:</c:v>
                </c:pt>
              </c:strCache>
            </c:strRef>
          </c:tx>
          <c:spPr>
            <a:ln>
              <a:solidFill>
                <a:srgbClr val="00B0F0"/>
              </a:solidFill>
            </a:ln>
          </c:spPr>
          <c:marker>
            <c:symbol val="none"/>
          </c:marker>
          <c:xVal>
            <c:numRef>
              <c:f>'12. Bil C. Korrosion'!$B$115:$G$115</c:f>
              <c:numCache>
                <c:formatCode>;;;</c:formatCode>
                <c:ptCount val="6"/>
                <c:pt idx="0" formatCode="0">
                  <c:v>2010</c:v>
                </c:pt>
                <c:pt idx="1">
                  <c:v>2010</c:v>
                </c:pt>
                <c:pt idx="2" formatCode="0">
                  <c:v>2016</c:v>
                </c:pt>
                <c:pt idx="3" formatCode="0">
                  <c:v>2020</c:v>
                </c:pt>
                <c:pt idx="4" formatCode="0">
                  <c:v>2050</c:v>
                </c:pt>
              </c:numCache>
            </c:numRef>
          </c:xVal>
          <c:yVal>
            <c:numRef>
              <c:f>'12. Bil C. Korrosion'!$B$116:$G$116</c:f>
              <c:numCache>
                <c:formatCode>;;;</c:formatCode>
                <c:ptCount val="6"/>
                <c:pt idx="0" formatCode="0.0">
                  <c:v>10</c:v>
                </c:pt>
                <c:pt idx="1">
                  <c:v>10</c:v>
                </c:pt>
                <c:pt idx="2" formatCode="0.0">
                  <c:v>8</c:v>
                </c:pt>
                <c:pt idx="3" formatCode="0.0">
                  <c:v>7</c:v>
                </c:pt>
              </c:numCache>
            </c:numRef>
          </c:yVal>
          <c:smooth val="0"/>
          <c:extLst>
            <c:ext xmlns:c16="http://schemas.microsoft.com/office/drawing/2014/chart" uri="{C3380CC4-5D6E-409C-BE32-E72D297353CC}">
              <c16:uniqueId val="{00000006-594A-40AE-B60E-89B349830CB4}"/>
            </c:ext>
          </c:extLst>
        </c:ser>
        <c:ser>
          <c:idx val="1"/>
          <c:order val="1"/>
          <c:tx>
            <c:strRef>
              <c:f>'12. Bil C. Korrosion'!$A$117</c:f>
              <c:strCache>
                <c:ptCount val="1"/>
                <c:pt idx="0">
                  <c:v>Gavel:</c:v>
                </c:pt>
              </c:strCache>
            </c:strRef>
          </c:tx>
          <c:spPr>
            <a:ln>
              <a:solidFill>
                <a:srgbClr val="FF0000"/>
              </a:solidFill>
            </a:ln>
          </c:spPr>
          <c:marker>
            <c:symbol val="none"/>
          </c:marker>
          <c:xVal>
            <c:numRef>
              <c:f>'12. Bil C. Korrosion'!$B$115:$G$115</c:f>
              <c:numCache>
                <c:formatCode>;;;</c:formatCode>
                <c:ptCount val="6"/>
                <c:pt idx="0" formatCode="0">
                  <c:v>2010</c:v>
                </c:pt>
                <c:pt idx="1">
                  <c:v>2010</c:v>
                </c:pt>
                <c:pt idx="2" formatCode="0">
                  <c:v>2016</c:v>
                </c:pt>
                <c:pt idx="3" formatCode="0">
                  <c:v>2020</c:v>
                </c:pt>
                <c:pt idx="4" formatCode="0">
                  <c:v>2050</c:v>
                </c:pt>
              </c:numCache>
            </c:numRef>
          </c:xVal>
          <c:yVal>
            <c:numRef>
              <c:f>'12. Bil C. Korrosion'!$B$117:$G$117</c:f>
              <c:numCache>
                <c:formatCode>;;;</c:formatCode>
                <c:ptCount val="6"/>
                <c:pt idx="0" formatCode="0.0">
                  <c:v>9</c:v>
                </c:pt>
                <c:pt idx="1">
                  <c:v>9</c:v>
                </c:pt>
                <c:pt idx="2" formatCode="0.0">
                  <c:v>7</c:v>
                </c:pt>
                <c:pt idx="3" formatCode="0.0">
                  <c:v>6</c:v>
                </c:pt>
              </c:numCache>
            </c:numRef>
          </c:yVal>
          <c:smooth val="0"/>
          <c:extLst>
            <c:ext xmlns:c16="http://schemas.microsoft.com/office/drawing/2014/chart" uri="{C3380CC4-5D6E-409C-BE32-E72D297353CC}">
              <c16:uniqueId val="{00000007-594A-40AE-B60E-89B349830CB4}"/>
            </c:ext>
          </c:extLst>
        </c:ser>
        <c:ser>
          <c:idx val="2"/>
          <c:order val="2"/>
          <c:tx>
            <c:strRef>
              <c:f>'12. Bil C. Korrosion'!$A$118</c:f>
              <c:strCache>
                <c:ptCount val="1"/>
                <c:pt idx="0">
                  <c:v>S-min mantel:</c:v>
                </c:pt>
              </c:strCache>
            </c:strRef>
          </c:tx>
          <c:spPr>
            <a:ln>
              <a:solidFill>
                <a:srgbClr val="00B0F0"/>
              </a:solidFill>
              <a:prstDash val="sysDash"/>
            </a:ln>
          </c:spPr>
          <c:marker>
            <c:symbol val="none"/>
          </c:marker>
          <c:xVal>
            <c:numRef>
              <c:f>'12. Bil C. Korrosion'!$B$115:$G$115</c:f>
              <c:numCache>
                <c:formatCode>;;;</c:formatCode>
                <c:ptCount val="6"/>
                <c:pt idx="0" formatCode="0">
                  <c:v>2010</c:v>
                </c:pt>
                <c:pt idx="1">
                  <c:v>2010</c:v>
                </c:pt>
                <c:pt idx="2" formatCode="0">
                  <c:v>2016</c:v>
                </c:pt>
                <c:pt idx="3" formatCode="0">
                  <c:v>2020</c:v>
                </c:pt>
                <c:pt idx="4" formatCode="0">
                  <c:v>2050</c:v>
                </c:pt>
              </c:numCache>
            </c:numRef>
          </c:xVal>
          <c:yVal>
            <c:numRef>
              <c:f>'12. Bil C. Korrosion'!$B$118:$G$118</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594A-40AE-B60E-89B349830CB4}"/>
            </c:ext>
          </c:extLst>
        </c:ser>
        <c:ser>
          <c:idx val="3"/>
          <c:order val="3"/>
          <c:tx>
            <c:strRef>
              <c:f>'12. Bil C. Korrosion'!$A$119</c:f>
              <c:strCache>
                <c:ptCount val="1"/>
                <c:pt idx="0">
                  <c:v>S-min gavel:</c:v>
                </c:pt>
              </c:strCache>
            </c:strRef>
          </c:tx>
          <c:spPr>
            <a:ln>
              <a:solidFill>
                <a:srgbClr val="FF0000"/>
              </a:solidFill>
              <a:prstDash val="sysDash"/>
            </a:ln>
          </c:spPr>
          <c:marker>
            <c:symbol val="none"/>
          </c:marker>
          <c:xVal>
            <c:numRef>
              <c:f>'12. Bil C. Korrosion'!$B$115:$G$115</c:f>
              <c:numCache>
                <c:formatCode>;;;</c:formatCode>
                <c:ptCount val="6"/>
                <c:pt idx="0" formatCode="0">
                  <c:v>2010</c:v>
                </c:pt>
                <c:pt idx="1">
                  <c:v>2010</c:v>
                </c:pt>
                <c:pt idx="2" formatCode="0">
                  <c:v>2016</c:v>
                </c:pt>
                <c:pt idx="3" formatCode="0">
                  <c:v>2020</c:v>
                </c:pt>
                <c:pt idx="4" formatCode="0">
                  <c:v>2050</c:v>
                </c:pt>
              </c:numCache>
            </c:numRef>
          </c:xVal>
          <c:yVal>
            <c:numRef>
              <c:f>'12. Bil C. Korrosion'!$B$119:$G$119</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594A-40AE-B60E-89B349830CB4}"/>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Korrosion'!$D$115:$G$115</c:f>
              <c:numCache>
                <c:formatCode>0</c:formatCode>
                <c:ptCount val="4"/>
                <c:pt idx="0">
                  <c:v>2016</c:v>
                </c:pt>
                <c:pt idx="1">
                  <c:v>2020</c:v>
                </c:pt>
                <c:pt idx="2">
                  <c:v>2050</c:v>
                </c:pt>
              </c:numCache>
            </c:numRef>
          </c:xVal>
          <c:yVal>
            <c:numRef>
              <c:f>'12. Bil C. Korrosion'!$D$120:$G$120</c:f>
              <c:numCache>
                <c:formatCode>0.0</c:formatCode>
                <c:ptCount val="4"/>
                <c:pt idx="0">
                  <c:v>8</c:v>
                </c:pt>
                <c:pt idx="1">
                  <c:v>7</c:v>
                </c:pt>
              </c:numCache>
            </c:numRef>
          </c:yVal>
          <c:smooth val="0"/>
          <c:extLst>
            <c:ext xmlns:c16="http://schemas.microsoft.com/office/drawing/2014/chart" uri="{C3380CC4-5D6E-409C-BE32-E72D297353CC}">
              <c16:uniqueId val="{0000000A-594A-40AE-B60E-89B349830CB4}"/>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Korrosion'!$D$115:$G$115</c:f>
              <c:numCache>
                <c:formatCode>0</c:formatCode>
                <c:ptCount val="4"/>
                <c:pt idx="0">
                  <c:v>2016</c:v>
                </c:pt>
                <c:pt idx="1">
                  <c:v>2020</c:v>
                </c:pt>
                <c:pt idx="2">
                  <c:v>2050</c:v>
                </c:pt>
              </c:numCache>
            </c:numRef>
          </c:xVal>
          <c:yVal>
            <c:numRef>
              <c:f>'12. Bil C. Korrosion'!$D$121:$G$121</c:f>
              <c:numCache>
                <c:formatCode>0.0</c:formatCode>
                <c:ptCount val="4"/>
                <c:pt idx="0">
                  <c:v>7</c:v>
                </c:pt>
                <c:pt idx="1">
                  <c:v>6</c:v>
                </c:pt>
              </c:numCache>
            </c:numRef>
          </c:yVal>
          <c:smooth val="0"/>
          <c:extLst>
            <c:ext xmlns:c16="http://schemas.microsoft.com/office/drawing/2014/chart" uri="{C3380CC4-5D6E-409C-BE32-E72D297353CC}">
              <c16:uniqueId val="{0000000C-594A-40AE-B60E-89B349830CB4}"/>
            </c:ext>
          </c:extLst>
        </c:ser>
        <c:dLbls>
          <c:showLegendKey val="0"/>
          <c:showVal val="0"/>
          <c:showCatName val="0"/>
          <c:showSerName val="0"/>
          <c:showPercent val="0"/>
          <c:showBubbleSize val="0"/>
        </c:dLbls>
        <c:axId val="16922415"/>
        <c:axId val="19560511"/>
      </c:scatterChart>
      <c:valAx>
        <c:axId val="16922415"/>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19560511"/>
        <c:crosses val="autoZero"/>
        <c:crossBetween val="midCat"/>
      </c:valAx>
      <c:valAx>
        <c:axId val="19560511"/>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16922415"/>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Korrosion'!$A$162</c:f>
              <c:strCache>
                <c:ptCount val="1"/>
                <c:pt idx="0">
                  <c:v>Mantel:</c:v>
                </c:pt>
              </c:strCache>
            </c:strRef>
          </c:tx>
          <c:spPr>
            <a:ln>
              <a:solidFill>
                <a:srgbClr val="00B0F0"/>
              </a:solidFill>
            </a:ln>
          </c:spPr>
          <c:marker>
            <c:symbol val="none"/>
          </c:marker>
          <c:xVal>
            <c:numRef>
              <c:f>'12. Bil C. Korrosion'!$B$161:$G$161</c:f>
              <c:numCache>
                <c:formatCode>;;;</c:formatCode>
                <c:ptCount val="6"/>
                <c:pt idx="0" formatCode="0">
                  <c:v>2001</c:v>
                </c:pt>
                <c:pt idx="1">
                  <c:v>2001</c:v>
                </c:pt>
                <c:pt idx="2" formatCode="0">
                  <c:v>2010</c:v>
                </c:pt>
                <c:pt idx="3" formatCode="0">
                  <c:v>2022</c:v>
                </c:pt>
                <c:pt idx="4" formatCode="0">
                  <c:v>2052</c:v>
                </c:pt>
              </c:numCache>
            </c:numRef>
          </c:xVal>
          <c:yVal>
            <c:numRef>
              <c:f>'12. Bil C. Korrosion'!$B$162:$G$162</c:f>
              <c:numCache>
                <c:formatCode>;;;</c:formatCode>
                <c:ptCount val="6"/>
                <c:pt idx="0" formatCode="0.0">
                  <c:v>38</c:v>
                </c:pt>
                <c:pt idx="1">
                  <c:v>38</c:v>
                </c:pt>
                <c:pt idx="2" formatCode="0.0">
                  <c:v>35</c:v>
                </c:pt>
                <c:pt idx="3" formatCode="0.0">
                  <c:v>27</c:v>
                </c:pt>
              </c:numCache>
            </c:numRef>
          </c:yVal>
          <c:smooth val="0"/>
          <c:extLst>
            <c:ext xmlns:c16="http://schemas.microsoft.com/office/drawing/2014/chart" uri="{C3380CC4-5D6E-409C-BE32-E72D297353CC}">
              <c16:uniqueId val="{00000006-B9E3-4079-831B-FD9312A09C67}"/>
            </c:ext>
          </c:extLst>
        </c:ser>
        <c:ser>
          <c:idx val="1"/>
          <c:order val="1"/>
          <c:tx>
            <c:strRef>
              <c:f>'12. Bil C. Korrosion'!$A$163</c:f>
              <c:strCache>
                <c:ptCount val="1"/>
                <c:pt idx="0">
                  <c:v>Gavel:</c:v>
                </c:pt>
              </c:strCache>
            </c:strRef>
          </c:tx>
          <c:spPr>
            <a:ln>
              <a:solidFill>
                <a:srgbClr val="FF0000"/>
              </a:solidFill>
            </a:ln>
          </c:spPr>
          <c:marker>
            <c:symbol val="none"/>
          </c:marker>
          <c:xVal>
            <c:numRef>
              <c:f>'12. Bil C. Korrosion'!$B$161:$G$161</c:f>
              <c:numCache>
                <c:formatCode>;;;</c:formatCode>
                <c:ptCount val="6"/>
                <c:pt idx="0" formatCode="0">
                  <c:v>2001</c:v>
                </c:pt>
                <c:pt idx="1">
                  <c:v>2001</c:v>
                </c:pt>
                <c:pt idx="2" formatCode="0">
                  <c:v>2010</c:v>
                </c:pt>
                <c:pt idx="3" formatCode="0">
                  <c:v>2022</c:v>
                </c:pt>
                <c:pt idx="4" formatCode="0">
                  <c:v>2052</c:v>
                </c:pt>
              </c:numCache>
            </c:numRef>
          </c:xVal>
          <c:yVal>
            <c:numRef>
              <c:f>'12. Bil C. Korrosion'!$B$163:$G$163</c:f>
              <c:numCache>
                <c:formatCode>;;;</c:formatCode>
                <c:ptCount val="6"/>
                <c:pt idx="0" formatCode="0.0">
                  <c:v>36</c:v>
                </c:pt>
                <c:pt idx="1">
                  <c:v>36</c:v>
                </c:pt>
                <c:pt idx="2" formatCode="0.0">
                  <c:v>34</c:v>
                </c:pt>
                <c:pt idx="3" formatCode="0.0">
                  <c:v>26</c:v>
                </c:pt>
              </c:numCache>
            </c:numRef>
          </c:yVal>
          <c:smooth val="0"/>
          <c:extLst>
            <c:ext xmlns:c16="http://schemas.microsoft.com/office/drawing/2014/chart" uri="{C3380CC4-5D6E-409C-BE32-E72D297353CC}">
              <c16:uniqueId val="{00000007-B9E3-4079-831B-FD9312A09C67}"/>
            </c:ext>
          </c:extLst>
        </c:ser>
        <c:ser>
          <c:idx val="2"/>
          <c:order val="2"/>
          <c:tx>
            <c:strRef>
              <c:f>'12. Bil C. Korrosion'!$A$164</c:f>
              <c:strCache>
                <c:ptCount val="1"/>
                <c:pt idx="0">
                  <c:v>S-min mantel:</c:v>
                </c:pt>
              </c:strCache>
            </c:strRef>
          </c:tx>
          <c:spPr>
            <a:ln>
              <a:solidFill>
                <a:srgbClr val="00B0F0"/>
              </a:solidFill>
              <a:prstDash val="sysDash"/>
            </a:ln>
          </c:spPr>
          <c:marker>
            <c:symbol val="none"/>
          </c:marker>
          <c:xVal>
            <c:numRef>
              <c:f>'12. Bil C. Korrosion'!$B$161:$G$161</c:f>
              <c:numCache>
                <c:formatCode>;;;</c:formatCode>
                <c:ptCount val="6"/>
                <c:pt idx="0" formatCode="0">
                  <c:v>2001</c:v>
                </c:pt>
                <c:pt idx="1">
                  <c:v>2001</c:v>
                </c:pt>
                <c:pt idx="2" formatCode="0">
                  <c:v>2010</c:v>
                </c:pt>
                <c:pt idx="3" formatCode="0">
                  <c:v>2022</c:v>
                </c:pt>
                <c:pt idx="4" formatCode="0">
                  <c:v>2052</c:v>
                </c:pt>
              </c:numCache>
            </c:numRef>
          </c:xVal>
          <c:yVal>
            <c:numRef>
              <c:f>'12. Bil C. Korrosion'!$B$164:$G$164</c:f>
              <c:numCache>
                <c:formatCode>0.0</c:formatCode>
                <c:ptCount val="6"/>
                <c:pt idx="0">
                  <c:v>1.02</c:v>
                </c:pt>
                <c:pt idx="1">
                  <c:v>1.02</c:v>
                </c:pt>
                <c:pt idx="2">
                  <c:v>1.02</c:v>
                </c:pt>
                <c:pt idx="3">
                  <c:v>1.02</c:v>
                </c:pt>
                <c:pt idx="4">
                  <c:v>1.02</c:v>
                </c:pt>
              </c:numCache>
            </c:numRef>
          </c:yVal>
          <c:smooth val="0"/>
          <c:extLst>
            <c:ext xmlns:c16="http://schemas.microsoft.com/office/drawing/2014/chart" uri="{C3380CC4-5D6E-409C-BE32-E72D297353CC}">
              <c16:uniqueId val="{00000008-B9E3-4079-831B-FD9312A09C67}"/>
            </c:ext>
          </c:extLst>
        </c:ser>
        <c:ser>
          <c:idx val="3"/>
          <c:order val="3"/>
          <c:tx>
            <c:strRef>
              <c:f>'12. Bil C. Korrosion'!$A$165</c:f>
              <c:strCache>
                <c:ptCount val="1"/>
                <c:pt idx="0">
                  <c:v>S-min gavel:</c:v>
                </c:pt>
              </c:strCache>
            </c:strRef>
          </c:tx>
          <c:spPr>
            <a:ln>
              <a:solidFill>
                <a:srgbClr val="FF0000"/>
              </a:solidFill>
              <a:prstDash val="sysDash"/>
            </a:ln>
          </c:spPr>
          <c:marker>
            <c:symbol val="none"/>
          </c:marker>
          <c:xVal>
            <c:numRef>
              <c:f>'12. Bil C. Korrosion'!$B$161:$G$161</c:f>
              <c:numCache>
                <c:formatCode>;;;</c:formatCode>
                <c:ptCount val="6"/>
                <c:pt idx="0" formatCode="0">
                  <c:v>2001</c:v>
                </c:pt>
                <c:pt idx="1">
                  <c:v>2001</c:v>
                </c:pt>
                <c:pt idx="2" formatCode="0">
                  <c:v>2010</c:v>
                </c:pt>
                <c:pt idx="3" formatCode="0">
                  <c:v>2022</c:v>
                </c:pt>
                <c:pt idx="4" formatCode="0">
                  <c:v>2052</c:v>
                </c:pt>
              </c:numCache>
            </c:numRef>
          </c:xVal>
          <c:yVal>
            <c:numRef>
              <c:f>'12. Bil C. Korrosion'!$B$165:$G$165</c:f>
              <c:numCache>
                <c:formatCode>0.0</c:formatCode>
                <c:ptCount val="6"/>
                <c:pt idx="0">
                  <c:v>1.02</c:v>
                </c:pt>
                <c:pt idx="1">
                  <c:v>1.02</c:v>
                </c:pt>
                <c:pt idx="2">
                  <c:v>1.02</c:v>
                </c:pt>
                <c:pt idx="3">
                  <c:v>1.02</c:v>
                </c:pt>
                <c:pt idx="4">
                  <c:v>1.02</c:v>
                </c:pt>
              </c:numCache>
            </c:numRef>
          </c:yVal>
          <c:smooth val="0"/>
          <c:extLst>
            <c:ext xmlns:c16="http://schemas.microsoft.com/office/drawing/2014/chart" uri="{C3380CC4-5D6E-409C-BE32-E72D297353CC}">
              <c16:uniqueId val="{00000009-B9E3-4079-831B-FD9312A09C67}"/>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Korrosion'!$D$161:$G$161</c:f>
              <c:numCache>
                <c:formatCode>0</c:formatCode>
                <c:ptCount val="4"/>
                <c:pt idx="0">
                  <c:v>2010</c:v>
                </c:pt>
                <c:pt idx="1">
                  <c:v>2022</c:v>
                </c:pt>
                <c:pt idx="2">
                  <c:v>2052</c:v>
                </c:pt>
              </c:numCache>
            </c:numRef>
          </c:xVal>
          <c:yVal>
            <c:numRef>
              <c:f>'12. Bil C. Korrosion'!$D$166:$G$166</c:f>
              <c:numCache>
                <c:formatCode>0.0</c:formatCode>
                <c:ptCount val="4"/>
                <c:pt idx="0">
                  <c:v>35</c:v>
                </c:pt>
                <c:pt idx="1">
                  <c:v>27</c:v>
                </c:pt>
              </c:numCache>
            </c:numRef>
          </c:yVal>
          <c:smooth val="0"/>
          <c:extLst>
            <c:ext xmlns:c16="http://schemas.microsoft.com/office/drawing/2014/chart" uri="{C3380CC4-5D6E-409C-BE32-E72D297353CC}">
              <c16:uniqueId val="{0000000A-B9E3-4079-831B-FD9312A09C67}"/>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Korrosion'!$D$161:$G$161</c:f>
              <c:numCache>
                <c:formatCode>0</c:formatCode>
                <c:ptCount val="4"/>
                <c:pt idx="0">
                  <c:v>2010</c:v>
                </c:pt>
                <c:pt idx="1">
                  <c:v>2022</c:v>
                </c:pt>
                <c:pt idx="2">
                  <c:v>2052</c:v>
                </c:pt>
              </c:numCache>
            </c:numRef>
          </c:xVal>
          <c:yVal>
            <c:numRef>
              <c:f>'12. Bil C. Korrosion'!$D$167:$G$167</c:f>
              <c:numCache>
                <c:formatCode>0.0</c:formatCode>
                <c:ptCount val="4"/>
                <c:pt idx="0">
                  <c:v>34</c:v>
                </c:pt>
                <c:pt idx="1">
                  <c:v>26</c:v>
                </c:pt>
              </c:numCache>
            </c:numRef>
          </c:yVal>
          <c:smooth val="0"/>
          <c:extLst>
            <c:ext xmlns:c16="http://schemas.microsoft.com/office/drawing/2014/chart" uri="{C3380CC4-5D6E-409C-BE32-E72D297353CC}">
              <c16:uniqueId val="{0000000C-B9E3-4079-831B-FD9312A09C67}"/>
            </c:ext>
          </c:extLst>
        </c:ser>
        <c:dLbls>
          <c:showLegendKey val="0"/>
          <c:showVal val="0"/>
          <c:showCatName val="0"/>
          <c:showSerName val="0"/>
          <c:showPercent val="0"/>
          <c:showBubbleSize val="0"/>
        </c:dLbls>
        <c:axId val="19560927"/>
        <c:axId val="19526367"/>
      </c:scatterChart>
      <c:valAx>
        <c:axId val="19560927"/>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19526367"/>
        <c:crosses val="autoZero"/>
        <c:crossBetween val="midCat"/>
      </c:valAx>
      <c:valAx>
        <c:axId val="19526367"/>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19560927"/>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Korrosion'!$A$208</c:f>
              <c:strCache>
                <c:ptCount val="1"/>
                <c:pt idx="0">
                  <c:v>Mantel:</c:v>
                </c:pt>
              </c:strCache>
            </c:strRef>
          </c:tx>
          <c:spPr>
            <a:ln>
              <a:solidFill>
                <a:srgbClr val="00B0F0"/>
              </a:solidFill>
            </a:ln>
          </c:spPr>
          <c:marker>
            <c:symbol val="none"/>
          </c:marker>
          <c:xVal>
            <c:numRef>
              <c:f>'12. Bil C. Korrosion'!$B$207:$G$207</c:f>
              <c:numCache>
                <c:formatCode>;;;</c:formatCode>
                <c:ptCount val="6"/>
                <c:pt idx="0" formatCode="0">
                  <c:v>2010</c:v>
                </c:pt>
                <c:pt idx="1">
                  <c:v>2010</c:v>
                </c:pt>
                <c:pt idx="2" formatCode="0">
                  <c:v>2018</c:v>
                </c:pt>
                <c:pt idx="3" formatCode="0">
                  <c:v>2022</c:v>
                </c:pt>
                <c:pt idx="4" formatCode="0">
                  <c:v>2052</c:v>
                </c:pt>
              </c:numCache>
            </c:numRef>
          </c:xVal>
          <c:yVal>
            <c:numRef>
              <c:f>'12. Bil C. Korrosion'!$B$208:$G$208</c:f>
              <c:numCache>
                <c:formatCode>;;;</c:formatCode>
                <c:ptCount val="6"/>
                <c:pt idx="0" formatCode="0.0">
                  <c:v>28</c:v>
                </c:pt>
                <c:pt idx="1">
                  <c:v>28</c:v>
                </c:pt>
                <c:pt idx="2" formatCode="0.0">
                  <c:v>22.5</c:v>
                </c:pt>
                <c:pt idx="3" formatCode="0.0">
                  <c:v>21</c:v>
                </c:pt>
              </c:numCache>
            </c:numRef>
          </c:yVal>
          <c:smooth val="0"/>
          <c:extLst>
            <c:ext xmlns:c16="http://schemas.microsoft.com/office/drawing/2014/chart" uri="{C3380CC4-5D6E-409C-BE32-E72D297353CC}">
              <c16:uniqueId val="{00000006-CC3A-4263-92B4-BE8211E4EE42}"/>
            </c:ext>
          </c:extLst>
        </c:ser>
        <c:ser>
          <c:idx val="1"/>
          <c:order val="1"/>
          <c:tx>
            <c:strRef>
              <c:f>'12. Bil C. Korrosion'!$A$209</c:f>
              <c:strCache>
                <c:ptCount val="1"/>
                <c:pt idx="0">
                  <c:v>Gavel:</c:v>
                </c:pt>
              </c:strCache>
            </c:strRef>
          </c:tx>
          <c:spPr>
            <a:ln>
              <a:solidFill>
                <a:srgbClr val="FF0000"/>
              </a:solidFill>
            </a:ln>
          </c:spPr>
          <c:marker>
            <c:symbol val="none"/>
          </c:marker>
          <c:xVal>
            <c:numRef>
              <c:f>'12. Bil C. Korrosion'!$B$207:$G$207</c:f>
              <c:numCache>
                <c:formatCode>;;;</c:formatCode>
                <c:ptCount val="6"/>
                <c:pt idx="0" formatCode="0">
                  <c:v>2010</c:v>
                </c:pt>
                <c:pt idx="1">
                  <c:v>2010</c:v>
                </c:pt>
                <c:pt idx="2" formatCode="0">
                  <c:v>2018</c:v>
                </c:pt>
                <c:pt idx="3" formatCode="0">
                  <c:v>2022</c:v>
                </c:pt>
                <c:pt idx="4" formatCode="0">
                  <c:v>2052</c:v>
                </c:pt>
              </c:numCache>
            </c:numRef>
          </c:xVal>
          <c:yVal>
            <c:numRef>
              <c:f>'12. Bil C. Korrosion'!$B$209:$G$209</c:f>
              <c:numCache>
                <c:formatCode>;;;</c:formatCode>
                <c:ptCount val="6"/>
                <c:pt idx="0" formatCode="0.0">
                  <c:v>27</c:v>
                </c:pt>
                <c:pt idx="1">
                  <c:v>27</c:v>
                </c:pt>
                <c:pt idx="2" formatCode="0.0">
                  <c:v>20</c:v>
                </c:pt>
                <c:pt idx="3" formatCode="0.0">
                  <c:v>18.899999999999999</c:v>
                </c:pt>
              </c:numCache>
            </c:numRef>
          </c:yVal>
          <c:smooth val="0"/>
          <c:extLst>
            <c:ext xmlns:c16="http://schemas.microsoft.com/office/drawing/2014/chart" uri="{C3380CC4-5D6E-409C-BE32-E72D297353CC}">
              <c16:uniqueId val="{00000007-CC3A-4263-92B4-BE8211E4EE42}"/>
            </c:ext>
          </c:extLst>
        </c:ser>
        <c:ser>
          <c:idx val="2"/>
          <c:order val="2"/>
          <c:tx>
            <c:strRef>
              <c:f>'12. Bil C. Korrosion'!$A$210</c:f>
              <c:strCache>
                <c:ptCount val="1"/>
                <c:pt idx="0">
                  <c:v>S-min mantel:</c:v>
                </c:pt>
              </c:strCache>
            </c:strRef>
          </c:tx>
          <c:spPr>
            <a:ln>
              <a:solidFill>
                <a:srgbClr val="00B0F0"/>
              </a:solidFill>
              <a:prstDash val="sysDash"/>
            </a:ln>
          </c:spPr>
          <c:marker>
            <c:symbol val="none"/>
          </c:marker>
          <c:xVal>
            <c:numRef>
              <c:f>'12. Bil C. Korrosion'!$B$207:$G$207</c:f>
              <c:numCache>
                <c:formatCode>;;;</c:formatCode>
                <c:ptCount val="6"/>
                <c:pt idx="0" formatCode="0">
                  <c:v>2010</c:v>
                </c:pt>
                <c:pt idx="1">
                  <c:v>2010</c:v>
                </c:pt>
                <c:pt idx="2" formatCode="0">
                  <c:v>2018</c:v>
                </c:pt>
                <c:pt idx="3" formatCode="0">
                  <c:v>2022</c:v>
                </c:pt>
                <c:pt idx="4" formatCode="0">
                  <c:v>2052</c:v>
                </c:pt>
              </c:numCache>
            </c:numRef>
          </c:xVal>
          <c:yVal>
            <c:numRef>
              <c:f>'12. Bil C. Korrosion'!$B$210:$G$210</c:f>
              <c:numCache>
                <c:formatCode>0.0</c:formatCode>
                <c:ptCount val="6"/>
                <c:pt idx="0">
                  <c:v>1.5</c:v>
                </c:pt>
                <c:pt idx="1">
                  <c:v>1.5</c:v>
                </c:pt>
                <c:pt idx="2">
                  <c:v>1.5</c:v>
                </c:pt>
                <c:pt idx="3">
                  <c:v>1.5</c:v>
                </c:pt>
                <c:pt idx="4">
                  <c:v>1.5</c:v>
                </c:pt>
              </c:numCache>
            </c:numRef>
          </c:yVal>
          <c:smooth val="0"/>
          <c:extLst>
            <c:ext xmlns:c16="http://schemas.microsoft.com/office/drawing/2014/chart" uri="{C3380CC4-5D6E-409C-BE32-E72D297353CC}">
              <c16:uniqueId val="{00000008-CC3A-4263-92B4-BE8211E4EE42}"/>
            </c:ext>
          </c:extLst>
        </c:ser>
        <c:ser>
          <c:idx val="3"/>
          <c:order val="3"/>
          <c:tx>
            <c:strRef>
              <c:f>'12. Bil C. Korrosion'!$A$211</c:f>
              <c:strCache>
                <c:ptCount val="1"/>
                <c:pt idx="0">
                  <c:v>S-min gavel:</c:v>
                </c:pt>
              </c:strCache>
            </c:strRef>
          </c:tx>
          <c:spPr>
            <a:ln>
              <a:solidFill>
                <a:srgbClr val="FF0000"/>
              </a:solidFill>
              <a:prstDash val="sysDash"/>
            </a:ln>
          </c:spPr>
          <c:marker>
            <c:symbol val="none"/>
          </c:marker>
          <c:xVal>
            <c:numRef>
              <c:f>'12. Bil C. Korrosion'!$B$207:$G$207</c:f>
              <c:numCache>
                <c:formatCode>;;;</c:formatCode>
                <c:ptCount val="6"/>
                <c:pt idx="0" formatCode="0">
                  <c:v>2010</c:v>
                </c:pt>
                <c:pt idx="1">
                  <c:v>2010</c:v>
                </c:pt>
                <c:pt idx="2" formatCode="0">
                  <c:v>2018</c:v>
                </c:pt>
                <c:pt idx="3" formatCode="0">
                  <c:v>2022</c:v>
                </c:pt>
                <c:pt idx="4" formatCode="0">
                  <c:v>2052</c:v>
                </c:pt>
              </c:numCache>
            </c:numRef>
          </c:xVal>
          <c:yVal>
            <c:numRef>
              <c:f>'12. Bil C. Korrosion'!$B$211:$G$211</c:f>
              <c:numCache>
                <c:formatCode>0.0</c:formatCode>
                <c:ptCount val="6"/>
                <c:pt idx="0">
                  <c:v>1.4</c:v>
                </c:pt>
                <c:pt idx="1">
                  <c:v>1.4</c:v>
                </c:pt>
                <c:pt idx="2">
                  <c:v>1.4</c:v>
                </c:pt>
                <c:pt idx="3">
                  <c:v>1.4</c:v>
                </c:pt>
                <c:pt idx="4">
                  <c:v>1.4</c:v>
                </c:pt>
              </c:numCache>
            </c:numRef>
          </c:yVal>
          <c:smooth val="0"/>
          <c:extLst>
            <c:ext xmlns:c16="http://schemas.microsoft.com/office/drawing/2014/chart" uri="{C3380CC4-5D6E-409C-BE32-E72D297353CC}">
              <c16:uniqueId val="{00000009-CC3A-4263-92B4-BE8211E4EE42}"/>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Korrosion'!$D$207:$G$207</c:f>
              <c:numCache>
                <c:formatCode>0</c:formatCode>
                <c:ptCount val="4"/>
                <c:pt idx="0">
                  <c:v>2018</c:v>
                </c:pt>
                <c:pt idx="1">
                  <c:v>2022</c:v>
                </c:pt>
                <c:pt idx="2">
                  <c:v>2052</c:v>
                </c:pt>
              </c:numCache>
            </c:numRef>
          </c:xVal>
          <c:yVal>
            <c:numRef>
              <c:f>'12. Bil C. Korrosion'!$D$212:$G$212</c:f>
              <c:numCache>
                <c:formatCode>0.0</c:formatCode>
                <c:ptCount val="4"/>
                <c:pt idx="0">
                  <c:v>22.5</c:v>
                </c:pt>
                <c:pt idx="1">
                  <c:v>21</c:v>
                </c:pt>
              </c:numCache>
            </c:numRef>
          </c:yVal>
          <c:smooth val="0"/>
          <c:extLst>
            <c:ext xmlns:c16="http://schemas.microsoft.com/office/drawing/2014/chart" uri="{C3380CC4-5D6E-409C-BE32-E72D297353CC}">
              <c16:uniqueId val="{0000000A-CC3A-4263-92B4-BE8211E4EE42}"/>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Korrosion'!$D$207:$G$207</c:f>
              <c:numCache>
                <c:formatCode>0</c:formatCode>
                <c:ptCount val="4"/>
                <c:pt idx="0">
                  <c:v>2018</c:v>
                </c:pt>
                <c:pt idx="1">
                  <c:v>2022</c:v>
                </c:pt>
                <c:pt idx="2">
                  <c:v>2052</c:v>
                </c:pt>
              </c:numCache>
            </c:numRef>
          </c:xVal>
          <c:yVal>
            <c:numRef>
              <c:f>'12. Bil C. Korrosion'!$D$213:$G$213</c:f>
              <c:numCache>
                <c:formatCode>0.0</c:formatCode>
                <c:ptCount val="4"/>
                <c:pt idx="0">
                  <c:v>20</c:v>
                </c:pt>
                <c:pt idx="1">
                  <c:v>18.899999999999999</c:v>
                </c:pt>
              </c:numCache>
            </c:numRef>
          </c:yVal>
          <c:smooth val="0"/>
          <c:extLst>
            <c:ext xmlns:c16="http://schemas.microsoft.com/office/drawing/2014/chart" uri="{C3380CC4-5D6E-409C-BE32-E72D297353CC}">
              <c16:uniqueId val="{0000000C-CC3A-4263-92B4-BE8211E4EE42}"/>
            </c:ext>
          </c:extLst>
        </c:ser>
        <c:dLbls>
          <c:showLegendKey val="0"/>
          <c:showVal val="0"/>
          <c:showCatName val="0"/>
          <c:showSerName val="0"/>
          <c:showPercent val="0"/>
          <c:showBubbleSize val="0"/>
        </c:dLbls>
        <c:axId val="1846935023"/>
        <c:axId val="1846935855"/>
      </c:scatterChart>
      <c:valAx>
        <c:axId val="1846935023"/>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1846935855"/>
        <c:crosses val="autoZero"/>
        <c:crossBetween val="midCat"/>
      </c:valAx>
      <c:valAx>
        <c:axId val="1846935855"/>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1846935023"/>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Korrosion'!$A$254</c:f>
              <c:strCache>
                <c:ptCount val="1"/>
                <c:pt idx="0">
                  <c:v>Mantel:</c:v>
                </c:pt>
              </c:strCache>
            </c:strRef>
          </c:tx>
          <c:spPr>
            <a:ln>
              <a:solidFill>
                <a:srgbClr val="00B0F0"/>
              </a:solidFill>
            </a:ln>
          </c:spPr>
          <c:marker>
            <c:symbol val="none"/>
          </c:marker>
          <c:xVal>
            <c:numRef>
              <c:f>'12. Bil C. Korrosion'!$B$253:$G$253</c:f>
              <c:numCache>
                <c:formatCode>;;;</c:formatCode>
                <c:ptCount val="6"/>
                <c:pt idx="0" formatCode="0">
                  <c:v>2018</c:v>
                </c:pt>
                <c:pt idx="1">
                  <c:v>2018</c:v>
                </c:pt>
                <c:pt idx="2" formatCode="0">
                  <c:v>2020</c:v>
                </c:pt>
                <c:pt idx="3" formatCode="0">
                  <c:v>2022</c:v>
                </c:pt>
                <c:pt idx="4" formatCode="0">
                  <c:v>2052</c:v>
                </c:pt>
              </c:numCache>
            </c:numRef>
          </c:xVal>
          <c:yVal>
            <c:numRef>
              <c:f>'12. Bil C. Korrosion'!$B$254:$G$254</c:f>
              <c:numCache>
                <c:formatCode>;;;</c:formatCode>
                <c:ptCount val="6"/>
                <c:pt idx="0" formatCode="0.0">
                  <c:v>8</c:v>
                </c:pt>
                <c:pt idx="1">
                  <c:v>8</c:v>
                </c:pt>
                <c:pt idx="2" formatCode="0.0">
                  <c:v>7.5</c:v>
                </c:pt>
                <c:pt idx="3" formatCode="0.0">
                  <c:v>7</c:v>
                </c:pt>
              </c:numCache>
            </c:numRef>
          </c:yVal>
          <c:smooth val="0"/>
          <c:extLst>
            <c:ext xmlns:c16="http://schemas.microsoft.com/office/drawing/2014/chart" uri="{C3380CC4-5D6E-409C-BE32-E72D297353CC}">
              <c16:uniqueId val="{00000006-766B-4186-9D99-B8A101EEA707}"/>
            </c:ext>
          </c:extLst>
        </c:ser>
        <c:ser>
          <c:idx val="1"/>
          <c:order val="1"/>
          <c:tx>
            <c:strRef>
              <c:f>'12. Bil C. Korrosion'!$A$255</c:f>
              <c:strCache>
                <c:ptCount val="1"/>
                <c:pt idx="0">
                  <c:v>Gavel:</c:v>
                </c:pt>
              </c:strCache>
            </c:strRef>
          </c:tx>
          <c:spPr>
            <a:ln>
              <a:solidFill>
                <a:srgbClr val="FF0000"/>
              </a:solidFill>
            </a:ln>
          </c:spPr>
          <c:marker>
            <c:symbol val="none"/>
          </c:marker>
          <c:xVal>
            <c:numRef>
              <c:f>'12. Bil C. Korrosion'!$B$253:$G$253</c:f>
              <c:numCache>
                <c:formatCode>;;;</c:formatCode>
                <c:ptCount val="6"/>
                <c:pt idx="0" formatCode="0">
                  <c:v>2018</c:v>
                </c:pt>
                <c:pt idx="1">
                  <c:v>2018</c:v>
                </c:pt>
                <c:pt idx="2" formatCode="0">
                  <c:v>2020</c:v>
                </c:pt>
                <c:pt idx="3" formatCode="0">
                  <c:v>2022</c:v>
                </c:pt>
                <c:pt idx="4" formatCode="0">
                  <c:v>2052</c:v>
                </c:pt>
              </c:numCache>
            </c:numRef>
          </c:xVal>
          <c:yVal>
            <c:numRef>
              <c:f>'12. Bil C. Korrosion'!$B$255:$G$255</c:f>
              <c:numCache>
                <c:formatCode>;;;</c:formatCode>
                <c:ptCount val="6"/>
                <c:pt idx="0" formatCode="0.0">
                  <c:v>7</c:v>
                </c:pt>
                <c:pt idx="1">
                  <c:v>7</c:v>
                </c:pt>
                <c:pt idx="2" formatCode="0.0">
                  <c:v>6.5</c:v>
                </c:pt>
                <c:pt idx="3" formatCode="0.0">
                  <c:v>6</c:v>
                </c:pt>
              </c:numCache>
            </c:numRef>
          </c:yVal>
          <c:smooth val="0"/>
          <c:extLst>
            <c:ext xmlns:c16="http://schemas.microsoft.com/office/drawing/2014/chart" uri="{C3380CC4-5D6E-409C-BE32-E72D297353CC}">
              <c16:uniqueId val="{00000007-766B-4186-9D99-B8A101EEA707}"/>
            </c:ext>
          </c:extLst>
        </c:ser>
        <c:ser>
          <c:idx val="2"/>
          <c:order val="2"/>
          <c:tx>
            <c:strRef>
              <c:f>'12. Bil C. Korrosion'!$A$256</c:f>
              <c:strCache>
                <c:ptCount val="1"/>
                <c:pt idx="0">
                  <c:v>S-min mantel:</c:v>
                </c:pt>
              </c:strCache>
            </c:strRef>
          </c:tx>
          <c:spPr>
            <a:ln>
              <a:solidFill>
                <a:srgbClr val="00B0F0"/>
              </a:solidFill>
              <a:prstDash val="sysDash"/>
            </a:ln>
          </c:spPr>
          <c:marker>
            <c:symbol val="none"/>
          </c:marker>
          <c:xVal>
            <c:numRef>
              <c:f>'12. Bil C. Korrosion'!$B$253:$G$253</c:f>
              <c:numCache>
                <c:formatCode>;;;</c:formatCode>
                <c:ptCount val="6"/>
                <c:pt idx="0" formatCode="0">
                  <c:v>2018</c:v>
                </c:pt>
                <c:pt idx="1">
                  <c:v>2018</c:v>
                </c:pt>
                <c:pt idx="2" formatCode="0">
                  <c:v>2020</c:v>
                </c:pt>
                <c:pt idx="3" formatCode="0">
                  <c:v>2022</c:v>
                </c:pt>
                <c:pt idx="4" formatCode="0">
                  <c:v>2052</c:v>
                </c:pt>
              </c:numCache>
            </c:numRef>
          </c:xVal>
          <c:yVal>
            <c:numRef>
              <c:f>'12. Bil C. Korrosion'!$B$256:$G$256</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766B-4186-9D99-B8A101EEA707}"/>
            </c:ext>
          </c:extLst>
        </c:ser>
        <c:ser>
          <c:idx val="3"/>
          <c:order val="3"/>
          <c:tx>
            <c:strRef>
              <c:f>'12. Bil C. Korrosion'!$A$257</c:f>
              <c:strCache>
                <c:ptCount val="1"/>
                <c:pt idx="0">
                  <c:v>S-min gavel:</c:v>
                </c:pt>
              </c:strCache>
            </c:strRef>
          </c:tx>
          <c:spPr>
            <a:ln>
              <a:solidFill>
                <a:srgbClr val="FF0000"/>
              </a:solidFill>
              <a:prstDash val="sysDash"/>
            </a:ln>
          </c:spPr>
          <c:marker>
            <c:symbol val="none"/>
          </c:marker>
          <c:xVal>
            <c:numRef>
              <c:f>'12. Bil C. Korrosion'!$B$253:$G$253</c:f>
              <c:numCache>
                <c:formatCode>;;;</c:formatCode>
                <c:ptCount val="6"/>
                <c:pt idx="0" formatCode="0">
                  <c:v>2018</c:v>
                </c:pt>
                <c:pt idx="1">
                  <c:v>2018</c:v>
                </c:pt>
                <c:pt idx="2" formatCode="0">
                  <c:v>2020</c:v>
                </c:pt>
                <c:pt idx="3" formatCode="0">
                  <c:v>2022</c:v>
                </c:pt>
                <c:pt idx="4" formatCode="0">
                  <c:v>2052</c:v>
                </c:pt>
              </c:numCache>
            </c:numRef>
          </c:xVal>
          <c:yVal>
            <c:numRef>
              <c:f>'12. Bil C. Korrosion'!$B$257:$G$257</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766B-4186-9D99-B8A101EEA707}"/>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Korrosion'!$D$253:$G$253</c:f>
              <c:numCache>
                <c:formatCode>0</c:formatCode>
                <c:ptCount val="4"/>
                <c:pt idx="0">
                  <c:v>2020</c:v>
                </c:pt>
                <c:pt idx="1">
                  <c:v>2022</c:v>
                </c:pt>
                <c:pt idx="2">
                  <c:v>2052</c:v>
                </c:pt>
              </c:numCache>
            </c:numRef>
          </c:xVal>
          <c:yVal>
            <c:numRef>
              <c:f>'12. Bil C. Korrosion'!$D$258:$G$258</c:f>
              <c:numCache>
                <c:formatCode>0.0</c:formatCode>
                <c:ptCount val="4"/>
                <c:pt idx="0">
                  <c:v>7.5</c:v>
                </c:pt>
                <c:pt idx="1">
                  <c:v>7</c:v>
                </c:pt>
              </c:numCache>
            </c:numRef>
          </c:yVal>
          <c:smooth val="0"/>
          <c:extLst>
            <c:ext xmlns:c16="http://schemas.microsoft.com/office/drawing/2014/chart" uri="{C3380CC4-5D6E-409C-BE32-E72D297353CC}">
              <c16:uniqueId val="{0000000A-766B-4186-9D99-B8A101EEA707}"/>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Korrosion'!$D$253:$G$253</c:f>
              <c:numCache>
                <c:formatCode>0</c:formatCode>
                <c:ptCount val="4"/>
                <c:pt idx="0">
                  <c:v>2020</c:v>
                </c:pt>
                <c:pt idx="1">
                  <c:v>2022</c:v>
                </c:pt>
                <c:pt idx="2">
                  <c:v>2052</c:v>
                </c:pt>
              </c:numCache>
            </c:numRef>
          </c:xVal>
          <c:yVal>
            <c:numRef>
              <c:f>'12. Bil C. Korrosion'!$D$259:$G$259</c:f>
              <c:numCache>
                <c:formatCode>0.0</c:formatCode>
                <c:ptCount val="4"/>
                <c:pt idx="0">
                  <c:v>6.5</c:v>
                </c:pt>
                <c:pt idx="1">
                  <c:v>6</c:v>
                </c:pt>
              </c:numCache>
            </c:numRef>
          </c:yVal>
          <c:smooth val="0"/>
          <c:extLst>
            <c:ext xmlns:c16="http://schemas.microsoft.com/office/drawing/2014/chart" uri="{C3380CC4-5D6E-409C-BE32-E72D297353CC}">
              <c16:uniqueId val="{0000000C-766B-4186-9D99-B8A101EEA707}"/>
            </c:ext>
          </c:extLst>
        </c:ser>
        <c:dLbls>
          <c:showLegendKey val="0"/>
          <c:showVal val="0"/>
          <c:showCatName val="0"/>
          <c:showSerName val="0"/>
          <c:showPercent val="0"/>
          <c:showBubbleSize val="0"/>
        </c:dLbls>
        <c:axId val="19528031"/>
        <c:axId val="16922415"/>
      </c:scatterChart>
      <c:valAx>
        <c:axId val="19528031"/>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16922415"/>
        <c:crosses val="autoZero"/>
        <c:crossBetween val="midCat"/>
      </c:valAx>
      <c:valAx>
        <c:axId val="16922415"/>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19528031"/>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Korrosion'!$A$300</c:f>
              <c:strCache>
                <c:ptCount val="1"/>
                <c:pt idx="0">
                  <c:v>Mantel:</c:v>
                </c:pt>
              </c:strCache>
            </c:strRef>
          </c:tx>
          <c:spPr>
            <a:ln>
              <a:solidFill>
                <a:srgbClr val="00B0F0"/>
              </a:solidFill>
            </a:ln>
          </c:spPr>
          <c:marker>
            <c:symbol val="none"/>
          </c:marker>
          <c:xVal>
            <c:numRef>
              <c:f>'12. Bil C. Korrosion'!$B$299:$G$299</c:f>
              <c:numCache>
                <c:formatCode>;;;</c:formatCode>
                <c:ptCount val="6"/>
                <c:pt idx="0" formatCode="0">
                  <c:v>2018</c:v>
                </c:pt>
                <c:pt idx="1">
                  <c:v>2018</c:v>
                </c:pt>
                <c:pt idx="2" formatCode="0">
                  <c:v>2020</c:v>
                </c:pt>
                <c:pt idx="3" formatCode="0">
                  <c:v>2022</c:v>
                </c:pt>
                <c:pt idx="4" formatCode="0">
                  <c:v>2052</c:v>
                </c:pt>
              </c:numCache>
            </c:numRef>
          </c:xVal>
          <c:yVal>
            <c:numRef>
              <c:f>'12. Bil C. Korrosion'!$B$300:$G$300</c:f>
              <c:numCache>
                <c:formatCode>;;;</c:formatCode>
                <c:ptCount val="6"/>
                <c:pt idx="0" formatCode="0.0">
                  <c:v>8</c:v>
                </c:pt>
                <c:pt idx="1">
                  <c:v>8</c:v>
                </c:pt>
                <c:pt idx="2" formatCode="0.0">
                  <c:v>7.6</c:v>
                </c:pt>
                <c:pt idx="3" formatCode="0.0">
                  <c:v>7</c:v>
                </c:pt>
              </c:numCache>
            </c:numRef>
          </c:yVal>
          <c:smooth val="0"/>
          <c:extLst>
            <c:ext xmlns:c16="http://schemas.microsoft.com/office/drawing/2014/chart" uri="{C3380CC4-5D6E-409C-BE32-E72D297353CC}">
              <c16:uniqueId val="{00000006-D385-47D7-BD6F-FE34AE80E233}"/>
            </c:ext>
          </c:extLst>
        </c:ser>
        <c:ser>
          <c:idx val="1"/>
          <c:order val="1"/>
          <c:tx>
            <c:strRef>
              <c:f>'12. Bil C. Korrosion'!$A$301</c:f>
              <c:strCache>
                <c:ptCount val="1"/>
                <c:pt idx="0">
                  <c:v>Gavel:</c:v>
                </c:pt>
              </c:strCache>
            </c:strRef>
          </c:tx>
          <c:spPr>
            <a:ln>
              <a:solidFill>
                <a:srgbClr val="FF0000"/>
              </a:solidFill>
            </a:ln>
          </c:spPr>
          <c:marker>
            <c:symbol val="none"/>
          </c:marker>
          <c:xVal>
            <c:numRef>
              <c:f>'12. Bil C. Korrosion'!$B$299:$G$299</c:f>
              <c:numCache>
                <c:formatCode>;;;</c:formatCode>
                <c:ptCount val="6"/>
                <c:pt idx="0" formatCode="0">
                  <c:v>2018</c:v>
                </c:pt>
                <c:pt idx="1">
                  <c:v>2018</c:v>
                </c:pt>
                <c:pt idx="2" formatCode="0">
                  <c:v>2020</c:v>
                </c:pt>
                <c:pt idx="3" formatCode="0">
                  <c:v>2022</c:v>
                </c:pt>
                <c:pt idx="4" formatCode="0">
                  <c:v>2052</c:v>
                </c:pt>
              </c:numCache>
            </c:numRef>
          </c:xVal>
          <c:yVal>
            <c:numRef>
              <c:f>'12. Bil C. Korrosion'!$B$301:$G$301</c:f>
              <c:numCache>
                <c:formatCode>;;;</c:formatCode>
                <c:ptCount val="6"/>
                <c:pt idx="0" formatCode="0.0">
                  <c:v>7</c:v>
                </c:pt>
                <c:pt idx="1">
                  <c:v>7</c:v>
                </c:pt>
                <c:pt idx="2" formatCode="0.0">
                  <c:v>6.5</c:v>
                </c:pt>
                <c:pt idx="3" formatCode="0.0">
                  <c:v>6</c:v>
                </c:pt>
              </c:numCache>
            </c:numRef>
          </c:yVal>
          <c:smooth val="0"/>
          <c:extLst>
            <c:ext xmlns:c16="http://schemas.microsoft.com/office/drawing/2014/chart" uri="{C3380CC4-5D6E-409C-BE32-E72D297353CC}">
              <c16:uniqueId val="{00000007-D385-47D7-BD6F-FE34AE80E233}"/>
            </c:ext>
          </c:extLst>
        </c:ser>
        <c:ser>
          <c:idx val="2"/>
          <c:order val="2"/>
          <c:tx>
            <c:strRef>
              <c:f>'12. Bil C. Korrosion'!$A$302</c:f>
              <c:strCache>
                <c:ptCount val="1"/>
                <c:pt idx="0">
                  <c:v>S-min mantel:</c:v>
                </c:pt>
              </c:strCache>
            </c:strRef>
          </c:tx>
          <c:spPr>
            <a:ln>
              <a:solidFill>
                <a:srgbClr val="00B0F0"/>
              </a:solidFill>
              <a:prstDash val="sysDash"/>
            </a:ln>
          </c:spPr>
          <c:marker>
            <c:symbol val="none"/>
          </c:marker>
          <c:xVal>
            <c:numRef>
              <c:f>'12. Bil C. Korrosion'!$B$299:$G$299</c:f>
              <c:numCache>
                <c:formatCode>;;;</c:formatCode>
                <c:ptCount val="6"/>
                <c:pt idx="0" formatCode="0">
                  <c:v>2018</c:v>
                </c:pt>
                <c:pt idx="1">
                  <c:v>2018</c:v>
                </c:pt>
                <c:pt idx="2" formatCode="0">
                  <c:v>2020</c:v>
                </c:pt>
                <c:pt idx="3" formatCode="0">
                  <c:v>2022</c:v>
                </c:pt>
                <c:pt idx="4" formatCode="0">
                  <c:v>2052</c:v>
                </c:pt>
              </c:numCache>
            </c:numRef>
          </c:xVal>
          <c:yVal>
            <c:numRef>
              <c:f>'12. Bil C. Korrosion'!$B$302:$G$302</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D385-47D7-BD6F-FE34AE80E233}"/>
            </c:ext>
          </c:extLst>
        </c:ser>
        <c:ser>
          <c:idx val="3"/>
          <c:order val="3"/>
          <c:tx>
            <c:strRef>
              <c:f>'12. Bil C. Korrosion'!$A$303</c:f>
              <c:strCache>
                <c:ptCount val="1"/>
                <c:pt idx="0">
                  <c:v>S-min gavel:</c:v>
                </c:pt>
              </c:strCache>
            </c:strRef>
          </c:tx>
          <c:spPr>
            <a:ln>
              <a:solidFill>
                <a:srgbClr val="FF0000"/>
              </a:solidFill>
              <a:prstDash val="sysDash"/>
            </a:ln>
          </c:spPr>
          <c:marker>
            <c:symbol val="none"/>
          </c:marker>
          <c:xVal>
            <c:numRef>
              <c:f>'12. Bil C. Korrosion'!$B$299:$G$299</c:f>
              <c:numCache>
                <c:formatCode>;;;</c:formatCode>
                <c:ptCount val="6"/>
                <c:pt idx="0" formatCode="0">
                  <c:v>2018</c:v>
                </c:pt>
                <c:pt idx="1">
                  <c:v>2018</c:v>
                </c:pt>
                <c:pt idx="2" formatCode="0">
                  <c:v>2020</c:v>
                </c:pt>
                <c:pt idx="3" formatCode="0">
                  <c:v>2022</c:v>
                </c:pt>
                <c:pt idx="4" formatCode="0">
                  <c:v>2052</c:v>
                </c:pt>
              </c:numCache>
            </c:numRef>
          </c:xVal>
          <c:yVal>
            <c:numRef>
              <c:f>'12. Bil C. Korrosion'!$B$303:$G$303</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D385-47D7-BD6F-FE34AE80E233}"/>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Korrosion'!$D$299:$G$299</c:f>
              <c:numCache>
                <c:formatCode>0</c:formatCode>
                <c:ptCount val="4"/>
                <c:pt idx="0">
                  <c:v>2020</c:v>
                </c:pt>
                <c:pt idx="1">
                  <c:v>2022</c:v>
                </c:pt>
                <c:pt idx="2">
                  <c:v>2052</c:v>
                </c:pt>
              </c:numCache>
            </c:numRef>
          </c:xVal>
          <c:yVal>
            <c:numRef>
              <c:f>'12. Bil C. Korrosion'!$D$304:$G$304</c:f>
              <c:numCache>
                <c:formatCode>0.0</c:formatCode>
                <c:ptCount val="4"/>
                <c:pt idx="0">
                  <c:v>7.6</c:v>
                </c:pt>
                <c:pt idx="1">
                  <c:v>7</c:v>
                </c:pt>
              </c:numCache>
            </c:numRef>
          </c:yVal>
          <c:smooth val="0"/>
          <c:extLst>
            <c:ext xmlns:c16="http://schemas.microsoft.com/office/drawing/2014/chart" uri="{C3380CC4-5D6E-409C-BE32-E72D297353CC}">
              <c16:uniqueId val="{0000000A-D385-47D7-BD6F-FE34AE80E233}"/>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Korrosion'!$D$299:$G$299</c:f>
              <c:numCache>
                <c:formatCode>0</c:formatCode>
                <c:ptCount val="4"/>
                <c:pt idx="0">
                  <c:v>2020</c:v>
                </c:pt>
                <c:pt idx="1">
                  <c:v>2022</c:v>
                </c:pt>
                <c:pt idx="2">
                  <c:v>2052</c:v>
                </c:pt>
              </c:numCache>
            </c:numRef>
          </c:xVal>
          <c:yVal>
            <c:numRef>
              <c:f>'12. Bil C. Korrosion'!$D$305:$G$305</c:f>
              <c:numCache>
                <c:formatCode>0.0</c:formatCode>
                <c:ptCount val="4"/>
                <c:pt idx="0">
                  <c:v>6.5</c:v>
                </c:pt>
                <c:pt idx="1">
                  <c:v>6</c:v>
                </c:pt>
              </c:numCache>
            </c:numRef>
          </c:yVal>
          <c:smooth val="0"/>
          <c:extLst>
            <c:ext xmlns:c16="http://schemas.microsoft.com/office/drawing/2014/chart" uri="{C3380CC4-5D6E-409C-BE32-E72D297353CC}">
              <c16:uniqueId val="{0000000C-D385-47D7-BD6F-FE34AE80E233}"/>
            </c:ext>
          </c:extLst>
        </c:ser>
        <c:dLbls>
          <c:showLegendKey val="0"/>
          <c:showVal val="0"/>
          <c:showCatName val="0"/>
          <c:showSerName val="0"/>
          <c:showPercent val="0"/>
          <c:showBubbleSize val="0"/>
        </c:dLbls>
        <c:axId val="1846935023"/>
        <c:axId val="19528031"/>
      </c:scatterChart>
      <c:valAx>
        <c:axId val="1846935023"/>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19528031"/>
        <c:crosses val="autoZero"/>
        <c:crossBetween val="midCat"/>
      </c:valAx>
      <c:valAx>
        <c:axId val="19528031"/>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1846935023"/>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Korrosion'!$A$346</c:f>
              <c:strCache>
                <c:ptCount val="1"/>
                <c:pt idx="0">
                  <c:v>Mantel:</c:v>
                </c:pt>
              </c:strCache>
            </c:strRef>
          </c:tx>
          <c:spPr>
            <a:ln>
              <a:solidFill>
                <a:srgbClr val="00B0F0"/>
              </a:solidFill>
            </a:ln>
          </c:spPr>
          <c:marker>
            <c:symbol val="none"/>
          </c:marker>
          <c:xVal>
            <c:numRef>
              <c:f>'12. Bil C. Korrosion'!$B$345:$G$345</c:f>
              <c:numCache>
                <c:formatCode>;;;</c:formatCode>
                <c:ptCount val="6"/>
                <c:pt idx="0" formatCode="0">
                  <c:v>2018</c:v>
                </c:pt>
                <c:pt idx="1">
                  <c:v>2018</c:v>
                </c:pt>
                <c:pt idx="2" formatCode="0">
                  <c:v>2020</c:v>
                </c:pt>
                <c:pt idx="3" formatCode="0">
                  <c:v>2022</c:v>
                </c:pt>
                <c:pt idx="4" formatCode="0">
                  <c:v>2052</c:v>
                </c:pt>
              </c:numCache>
            </c:numRef>
          </c:xVal>
          <c:yVal>
            <c:numRef>
              <c:f>'12. Bil C. Korrosion'!$B$346:$G$346</c:f>
              <c:numCache>
                <c:formatCode>;;;</c:formatCode>
                <c:ptCount val="6"/>
                <c:pt idx="0" formatCode="0.0">
                  <c:v>8</c:v>
                </c:pt>
                <c:pt idx="1">
                  <c:v>8</c:v>
                </c:pt>
                <c:pt idx="2" formatCode="0.0">
                  <c:v>7.5</c:v>
                </c:pt>
                <c:pt idx="3" formatCode="0.0">
                  <c:v>7</c:v>
                </c:pt>
              </c:numCache>
            </c:numRef>
          </c:yVal>
          <c:smooth val="0"/>
          <c:extLst>
            <c:ext xmlns:c16="http://schemas.microsoft.com/office/drawing/2014/chart" uri="{C3380CC4-5D6E-409C-BE32-E72D297353CC}">
              <c16:uniqueId val="{00000006-B9FC-4D9A-8A14-4CF53138A059}"/>
            </c:ext>
          </c:extLst>
        </c:ser>
        <c:ser>
          <c:idx val="1"/>
          <c:order val="1"/>
          <c:tx>
            <c:strRef>
              <c:f>'12. Bil C. Korrosion'!$A$347</c:f>
              <c:strCache>
                <c:ptCount val="1"/>
                <c:pt idx="0">
                  <c:v>Gavel:</c:v>
                </c:pt>
              </c:strCache>
            </c:strRef>
          </c:tx>
          <c:spPr>
            <a:ln>
              <a:solidFill>
                <a:srgbClr val="FF0000"/>
              </a:solidFill>
            </a:ln>
          </c:spPr>
          <c:marker>
            <c:symbol val="none"/>
          </c:marker>
          <c:xVal>
            <c:numRef>
              <c:f>'12. Bil C. Korrosion'!$B$345:$G$345</c:f>
              <c:numCache>
                <c:formatCode>;;;</c:formatCode>
                <c:ptCount val="6"/>
                <c:pt idx="0" formatCode="0">
                  <c:v>2018</c:v>
                </c:pt>
                <c:pt idx="1">
                  <c:v>2018</c:v>
                </c:pt>
                <c:pt idx="2" formatCode="0">
                  <c:v>2020</c:v>
                </c:pt>
                <c:pt idx="3" formatCode="0">
                  <c:v>2022</c:v>
                </c:pt>
                <c:pt idx="4" formatCode="0">
                  <c:v>2052</c:v>
                </c:pt>
              </c:numCache>
            </c:numRef>
          </c:xVal>
          <c:yVal>
            <c:numRef>
              <c:f>'12. Bil C. Korrosion'!$B$347:$G$347</c:f>
              <c:numCache>
                <c:formatCode>;;;</c:formatCode>
                <c:ptCount val="6"/>
                <c:pt idx="0" formatCode="0.0">
                  <c:v>7</c:v>
                </c:pt>
                <c:pt idx="1">
                  <c:v>7</c:v>
                </c:pt>
                <c:pt idx="2" formatCode="0.0">
                  <c:v>6.5</c:v>
                </c:pt>
                <c:pt idx="3" formatCode="0.0">
                  <c:v>6</c:v>
                </c:pt>
              </c:numCache>
            </c:numRef>
          </c:yVal>
          <c:smooth val="0"/>
          <c:extLst>
            <c:ext xmlns:c16="http://schemas.microsoft.com/office/drawing/2014/chart" uri="{C3380CC4-5D6E-409C-BE32-E72D297353CC}">
              <c16:uniqueId val="{00000007-B9FC-4D9A-8A14-4CF53138A059}"/>
            </c:ext>
          </c:extLst>
        </c:ser>
        <c:ser>
          <c:idx val="2"/>
          <c:order val="2"/>
          <c:tx>
            <c:strRef>
              <c:f>'12. Bil C. Korrosion'!$A$348</c:f>
              <c:strCache>
                <c:ptCount val="1"/>
                <c:pt idx="0">
                  <c:v>S-min mantel:</c:v>
                </c:pt>
              </c:strCache>
            </c:strRef>
          </c:tx>
          <c:spPr>
            <a:ln>
              <a:solidFill>
                <a:srgbClr val="00B0F0"/>
              </a:solidFill>
              <a:prstDash val="sysDash"/>
            </a:ln>
          </c:spPr>
          <c:marker>
            <c:symbol val="none"/>
          </c:marker>
          <c:xVal>
            <c:numRef>
              <c:f>'12. Bil C. Korrosion'!$B$345:$G$345</c:f>
              <c:numCache>
                <c:formatCode>;;;</c:formatCode>
                <c:ptCount val="6"/>
                <c:pt idx="0" formatCode="0">
                  <c:v>2018</c:v>
                </c:pt>
                <c:pt idx="1">
                  <c:v>2018</c:v>
                </c:pt>
                <c:pt idx="2" formatCode="0">
                  <c:v>2020</c:v>
                </c:pt>
                <c:pt idx="3" formatCode="0">
                  <c:v>2022</c:v>
                </c:pt>
                <c:pt idx="4" formatCode="0">
                  <c:v>2052</c:v>
                </c:pt>
              </c:numCache>
            </c:numRef>
          </c:xVal>
          <c:yVal>
            <c:numRef>
              <c:f>'12. Bil C. Korrosion'!$B$348:$G$348</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B9FC-4D9A-8A14-4CF53138A059}"/>
            </c:ext>
          </c:extLst>
        </c:ser>
        <c:ser>
          <c:idx val="3"/>
          <c:order val="3"/>
          <c:tx>
            <c:strRef>
              <c:f>'12. Bil C. Korrosion'!$A$349</c:f>
              <c:strCache>
                <c:ptCount val="1"/>
                <c:pt idx="0">
                  <c:v>S-min gavel:</c:v>
                </c:pt>
              </c:strCache>
            </c:strRef>
          </c:tx>
          <c:spPr>
            <a:ln>
              <a:solidFill>
                <a:srgbClr val="FF0000"/>
              </a:solidFill>
              <a:prstDash val="sysDash"/>
            </a:ln>
          </c:spPr>
          <c:marker>
            <c:symbol val="none"/>
          </c:marker>
          <c:xVal>
            <c:numRef>
              <c:f>'12. Bil C. Korrosion'!$B$345:$G$345</c:f>
              <c:numCache>
                <c:formatCode>;;;</c:formatCode>
                <c:ptCount val="6"/>
                <c:pt idx="0" formatCode="0">
                  <c:v>2018</c:v>
                </c:pt>
                <c:pt idx="1">
                  <c:v>2018</c:v>
                </c:pt>
                <c:pt idx="2" formatCode="0">
                  <c:v>2020</c:v>
                </c:pt>
                <c:pt idx="3" formatCode="0">
                  <c:v>2022</c:v>
                </c:pt>
                <c:pt idx="4" formatCode="0">
                  <c:v>2052</c:v>
                </c:pt>
              </c:numCache>
            </c:numRef>
          </c:xVal>
          <c:yVal>
            <c:numRef>
              <c:f>'12. Bil C. Korrosion'!$B$349:$G$349</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B9FC-4D9A-8A14-4CF53138A059}"/>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Korrosion'!$D$345:$G$345</c:f>
              <c:numCache>
                <c:formatCode>0</c:formatCode>
                <c:ptCount val="4"/>
                <c:pt idx="0">
                  <c:v>2020</c:v>
                </c:pt>
                <c:pt idx="1">
                  <c:v>2022</c:v>
                </c:pt>
                <c:pt idx="2">
                  <c:v>2052</c:v>
                </c:pt>
              </c:numCache>
            </c:numRef>
          </c:xVal>
          <c:yVal>
            <c:numRef>
              <c:f>'12. Bil C. Korrosion'!$D$350:$G$350</c:f>
              <c:numCache>
                <c:formatCode>0.0</c:formatCode>
                <c:ptCount val="4"/>
                <c:pt idx="0">
                  <c:v>7.5</c:v>
                </c:pt>
                <c:pt idx="1">
                  <c:v>7</c:v>
                </c:pt>
              </c:numCache>
            </c:numRef>
          </c:yVal>
          <c:smooth val="0"/>
          <c:extLst>
            <c:ext xmlns:c16="http://schemas.microsoft.com/office/drawing/2014/chart" uri="{C3380CC4-5D6E-409C-BE32-E72D297353CC}">
              <c16:uniqueId val="{0000000A-B9FC-4D9A-8A14-4CF53138A059}"/>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Korrosion'!$D$345:$G$345</c:f>
              <c:numCache>
                <c:formatCode>0</c:formatCode>
                <c:ptCount val="4"/>
                <c:pt idx="0">
                  <c:v>2020</c:v>
                </c:pt>
                <c:pt idx="1">
                  <c:v>2022</c:v>
                </c:pt>
                <c:pt idx="2">
                  <c:v>2052</c:v>
                </c:pt>
              </c:numCache>
            </c:numRef>
          </c:xVal>
          <c:yVal>
            <c:numRef>
              <c:f>'12. Bil C. Korrosion'!$D$351:$G$351</c:f>
              <c:numCache>
                <c:formatCode>0.0</c:formatCode>
                <c:ptCount val="4"/>
                <c:pt idx="0">
                  <c:v>6.5</c:v>
                </c:pt>
                <c:pt idx="1">
                  <c:v>6</c:v>
                </c:pt>
              </c:numCache>
            </c:numRef>
          </c:yVal>
          <c:smooth val="0"/>
          <c:extLst>
            <c:ext xmlns:c16="http://schemas.microsoft.com/office/drawing/2014/chart" uri="{C3380CC4-5D6E-409C-BE32-E72D297353CC}">
              <c16:uniqueId val="{0000000C-B9FC-4D9A-8A14-4CF53138A059}"/>
            </c:ext>
          </c:extLst>
        </c:ser>
        <c:dLbls>
          <c:showLegendKey val="0"/>
          <c:showVal val="0"/>
          <c:showCatName val="0"/>
          <c:showSerName val="0"/>
          <c:showPercent val="0"/>
          <c:showBubbleSize val="0"/>
        </c:dLbls>
        <c:axId val="246551727"/>
        <c:axId val="246550895"/>
      </c:scatterChart>
      <c:valAx>
        <c:axId val="246551727"/>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6550895"/>
        <c:crosses val="autoZero"/>
        <c:crossBetween val="midCat"/>
      </c:valAx>
      <c:valAx>
        <c:axId val="246550895"/>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46551727"/>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Korrosion'!$A$392</c:f>
              <c:strCache>
                <c:ptCount val="1"/>
                <c:pt idx="0">
                  <c:v>Mantel:</c:v>
                </c:pt>
              </c:strCache>
            </c:strRef>
          </c:tx>
          <c:spPr>
            <a:ln>
              <a:solidFill>
                <a:srgbClr val="00B0F0"/>
              </a:solidFill>
            </a:ln>
          </c:spPr>
          <c:marker>
            <c:symbol val="none"/>
          </c:marker>
          <c:xVal>
            <c:numRef>
              <c:f>'12. Bil C. Korrosion'!$B$391:$G$391</c:f>
              <c:numCache>
                <c:formatCode>;;;</c:formatCode>
                <c:ptCount val="6"/>
                <c:pt idx="0" formatCode="0">
                  <c:v>2018</c:v>
                </c:pt>
                <c:pt idx="1">
                  <c:v>2018</c:v>
                </c:pt>
                <c:pt idx="2" formatCode="0">
                  <c:v>2020</c:v>
                </c:pt>
                <c:pt idx="3" formatCode="0">
                  <c:v>2022</c:v>
                </c:pt>
                <c:pt idx="4" formatCode="0">
                  <c:v>2052</c:v>
                </c:pt>
              </c:numCache>
            </c:numRef>
          </c:xVal>
          <c:yVal>
            <c:numRef>
              <c:f>'12. Bil C. Korrosion'!$B$392:$G$392</c:f>
              <c:numCache>
                <c:formatCode>;;;</c:formatCode>
                <c:ptCount val="6"/>
                <c:pt idx="0" formatCode="0.0">
                  <c:v>9</c:v>
                </c:pt>
                <c:pt idx="1">
                  <c:v>9</c:v>
                </c:pt>
                <c:pt idx="2" formatCode="0.0">
                  <c:v>8</c:v>
                </c:pt>
                <c:pt idx="3" formatCode="0.0">
                  <c:v>7</c:v>
                </c:pt>
              </c:numCache>
            </c:numRef>
          </c:yVal>
          <c:smooth val="0"/>
          <c:extLst>
            <c:ext xmlns:c16="http://schemas.microsoft.com/office/drawing/2014/chart" uri="{C3380CC4-5D6E-409C-BE32-E72D297353CC}">
              <c16:uniqueId val="{00000006-69CF-44A3-8DF4-D7585BE839C8}"/>
            </c:ext>
          </c:extLst>
        </c:ser>
        <c:ser>
          <c:idx val="1"/>
          <c:order val="1"/>
          <c:tx>
            <c:strRef>
              <c:f>'12. Bil C. Korrosion'!$A$393</c:f>
              <c:strCache>
                <c:ptCount val="1"/>
                <c:pt idx="0">
                  <c:v>Gavel:</c:v>
                </c:pt>
              </c:strCache>
            </c:strRef>
          </c:tx>
          <c:spPr>
            <a:ln>
              <a:solidFill>
                <a:srgbClr val="FF0000"/>
              </a:solidFill>
            </a:ln>
          </c:spPr>
          <c:marker>
            <c:symbol val="none"/>
          </c:marker>
          <c:xVal>
            <c:numRef>
              <c:f>'12. Bil C. Korrosion'!$B$391:$G$391</c:f>
              <c:numCache>
                <c:formatCode>;;;</c:formatCode>
                <c:ptCount val="6"/>
                <c:pt idx="0" formatCode="0">
                  <c:v>2018</c:v>
                </c:pt>
                <c:pt idx="1">
                  <c:v>2018</c:v>
                </c:pt>
                <c:pt idx="2" formatCode="0">
                  <c:v>2020</c:v>
                </c:pt>
                <c:pt idx="3" formatCode="0">
                  <c:v>2022</c:v>
                </c:pt>
                <c:pt idx="4" formatCode="0">
                  <c:v>2052</c:v>
                </c:pt>
              </c:numCache>
            </c:numRef>
          </c:xVal>
          <c:yVal>
            <c:numRef>
              <c:f>'12. Bil C. Korrosion'!$B$393:$G$393</c:f>
              <c:numCache>
                <c:formatCode>;;;</c:formatCode>
                <c:ptCount val="6"/>
                <c:pt idx="0" formatCode="0.0">
                  <c:v>8</c:v>
                </c:pt>
                <c:pt idx="1">
                  <c:v>8</c:v>
                </c:pt>
                <c:pt idx="2" formatCode="0.0">
                  <c:v>7</c:v>
                </c:pt>
                <c:pt idx="3" formatCode="0.0">
                  <c:v>6</c:v>
                </c:pt>
              </c:numCache>
            </c:numRef>
          </c:yVal>
          <c:smooth val="0"/>
          <c:extLst>
            <c:ext xmlns:c16="http://schemas.microsoft.com/office/drawing/2014/chart" uri="{C3380CC4-5D6E-409C-BE32-E72D297353CC}">
              <c16:uniqueId val="{00000007-69CF-44A3-8DF4-D7585BE839C8}"/>
            </c:ext>
          </c:extLst>
        </c:ser>
        <c:ser>
          <c:idx val="2"/>
          <c:order val="2"/>
          <c:tx>
            <c:strRef>
              <c:f>'12. Bil C. Korrosion'!$A$394</c:f>
              <c:strCache>
                <c:ptCount val="1"/>
                <c:pt idx="0">
                  <c:v>S-min mantel:</c:v>
                </c:pt>
              </c:strCache>
            </c:strRef>
          </c:tx>
          <c:spPr>
            <a:ln>
              <a:solidFill>
                <a:srgbClr val="00B0F0"/>
              </a:solidFill>
              <a:prstDash val="sysDash"/>
            </a:ln>
          </c:spPr>
          <c:marker>
            <c:symbol val="none"/>
          </c:marker>
          <c:xVal>
            <c:numRef>
              <c:f>'12. Bil C. Korrosion'!$B$391:$G$391</c:f>
              <c:numCache>
                <c:formatCode>;;;</c:formatCode>
                <c:ptCount val="6"/>
                <c:pt idx="0" formatCode="0">
                  <c:v>2018</c:v>
                </c:pt>
                <c:pt idx="1">
                  <c:v>2018</c:v>
                </c:pt>
                <c:pt idx="2" formatCode="0">
                  <c:v>2020</c:v>
                </c:pt>
                <c:pt idx="3" formatCode="0">
                  <c:v>2022</c:v>
                </c:pt>
                <c:pt idx="4" formatCode="0">
                  <c:v>2052</c:v>
                </c:pt>
              </c:numCache>
            </c:numRef>
          </c:xVal>
          <c:yVal>
            <c:numRef>
              <c:f>'12. Bil C. Korrosion'!$B$394:$G$394</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69CF-44A3-8DF4-D7585BE839C8}"/>
            </c:ext>
          </c:extLst>
        </c:ser>
        <c:ser>
          <c:idx val="3"/>
          <c:order val="3"/>
          <c:tx>
            <c:strRef>
              <c:f>'12. Bil C. Korrosion'!$A$395</c:f>
              <c:strCache>
                <c:ptCount val="1"/>
                <c:pt idx="0">
                  <c:v>S-min gavel:</c:v>
                </c:pt>
              </c:strCache>
            </c:strRef>
          </c:tx>
          <c:spPr>
            <a:ln>
              <a:solidFill>
                <a:srgbClr val="FF0000"/>
              </a:solidFill>
              <a:prstDash val="sysDash"/>
            </a:ln>
          </c:spPr>
          <c:marker>
            <c:symbol val="none"/>
          </c:marker>
          <c:xVal>
            <c:numRef>
              <c:f>'12. Bil C. Korrosion'!$B$391:$G$391</c:f>
              <c:numCache>
                <c:formatCode>;;;</c:formatCode>
                <c:ptCount val="6"/>
                <c:pt idx="0" formatCode="0">
                  <c:v>2018</c:v>
                </c:pt>
                <c:pt idx="1">
                  <c:v>2018</c:v>
                </c:pt>
                <c:pt idx="2" formatCode="0">
                  <c:v>2020</c:v>
                </c:pt>
                <c:pt idx="3" formatCode="0">
                  <c:v>2022</c:v>
                </c:pt>
                <c:pt idx="4" formatCode="0">
                  <c:v>2052</c:v>
                </c:pt>
              </c:numCache>
            </c:numRef>
          </c:xVal>
          <c:yVal>
            <c:numRef>
              <c:f>'12. Bil C. Korrosion'!$B$395:$G$395</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69CF-44A3-8DF4-D7585BE839C8}"/>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Korrosion'!$D$391:$G$391</c:f>
              <c:numCache>
                <c:formatCode>0</c:formatCode>
                <c:ptCount val="4"/>
                <c:pt idx="0">
                  <c:v>2020</c:v>
                </c:pt>
                <c:pt idx="1">
                  <c:v>2022</c:v>
                </c:pt>
                <c:pt idx="2">
                  <c:v>2052</c:v>
                </c:pt>
              </c:numCache>
            </c:numRef>
          </c:xVal>
          <c:yVal>
            <c:numRef>
              <c:f>'12. Bil C. Korrosion'!$D$396:$G$396</c:f>
              <c:numCache>
                <c:formatCode>0.0</c:formatCode>
                <c:ptCount val="4"/>
                <c:pt idx="0">
                  <c:v>8</c:v>
                </c:pt>
                <c:pt idx="1">
                  <c:v>7</c:v>
                </c:pt>
              </c:numCache>
            </c:numRef>
          </c:yVal>
          <c:smooth val="0"/>
          <c:extLst>
            <c:ext xmlns:c16="http://schemas.microsoft.com/office/drawing/2014/chart" uri="{C3380CC4-5D6E-409C-BE32-E72D297353CC}">
              <c16:uniqueId val="{0000000A-69CF-44A3-8DF4-D7585BE839C8}"/>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Korrosion'!$D$391:$G$391</c:f>
              <c:numCache>
                <c:formatCode>0</c:formatCode>
                <c:ptCount val="4"/>
                <c:pt idx="0">
                  <c:v>2020</c:v>
                </c:pt>
                <c:pt idx="1">
                  <c:v>2022</c:v>
                </c:pt>
                <c:pt idx="2">
                  <c:v>2052</c:v>
                </c:pt>
              </c:numCache>
            </c:numRef>
          </c:xVal>
          <c:yVal>
            <c:numRef>
              <c:f>'12. Bil C. Korrosion'!$D$397:$G$397</c:f>
              <c:numCache>
                <c:formatCode>0.0</c:formatCode>
                <c:ptCount val="4"/>
                <c:pt idx="0">
                  <c:v>7</c:v>
                </c:pt>
                <c:pt idx="1">
                  <c:v>6</c:v>
                </c:pt>
              </c:numCache>
            </c:numRef>
          </c:yVal>
          <c:smooth val="0"/>
          <c:extLst>
            <c:ext xmlns:c16="http://schemas.microsoft.com/office/drawing/2014/chart" uri="{C3380CC4-5D6E-409C-BE32-E72D297353CC}">
              <c16:uniqueId val="{0000000C-69CF-44A3-8DF4-D7585BE839C8}"/>
            </c:ext>
          </c:extLst>
        </c:ser>
        <c:dLbls>
          <c:showLegendKey val="0"/>
          <c:showVal val="0"/>
          <c:showCatName val="0"/>
          <c:showSerName val="0"/>
          <c:showPercent val="0"/>
          <c:showBubbleSize val="0"/>
        </c:dLbls>
        <c:axId val="246553807"/>
        <c:axId val="246551311"/>
      </c:scatterChart>
      <c:valAx>
        <c:axId val="246553807"/>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6551311"/>
        <c:crosses val="autoZero"/>
        <c:crossBetween val="midCat"/>
      </c:valAx>
      <c:valAx>
        <c:axId val="246551311"/>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46553807"/>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Korrosion'!$A$438</c:f>
              <c:strCache>
                <c:ptCount val="1"/>
                <c:pt idx="0">
                  <c:v>Mantel:</c:v>
                </c:pt>
              </c:strCache>
            </c:strRef>
          </c:tx>
          <c:spPr>
            <a:ln>
              <a:solidFill>
                <a:srgbClr val="00B0F0"/>
              </a:solidFill>
            </a:ln>
          </c:spPr>
          <c:marker>
            <c:symbol val="none"/>
          </c:marker>
          <c:xVal>
            <c:numRef>
              <c:f>'12. Bil C. Korrosion'!$B$437:$G$437</c:f>
              <c:numCache>
                <c:formatCode>;;;</c:formatCode>
                <c:ptCount val="6"/>
                <c:pt idx="0" formatCode="0">
                  <c:v>2018</c:v>
                </c:pt>
                <c:pt idx="1">
                  <c:v>2018</c:v>
                </c:pt>
                <c:pt idx="2" formatCode="0">
                  <c:v>2020</c:v>
                </c:pt>
                <c:pt idx="3" formatCode="0">
                  <c:v>2022</c:v>
                </c:pt>
                <c:pt idx="4" formatCode="0">
                  <c:v>2052</c:v>
                </c:pt>
              </c:numCache>
            </c:numRef>
          </c:xVal>
          <c:yVal>
            <c:numRef>
              <c:f>'12. Bil C. Korrosion'!$B$438:$G$438</c:f>
              <c:numCache>
                <c:formatCode>;;;</c:formatCode>
                <c:ptCount val="6"/>
                <c:pt idx="0" formatCode="0.0">
                  <c:v>10</c:v>
                </c:pt>
                <c:pt idx="1">
                  <c:v>10</c:v>
                </c:pt>
                <c:pt idx="2" formatCode="0.0">
                  <c:v>9.8000000000000007</c:v>
                </c:pt>
                <c:pt idx="3" formatCode="0.0">
                  <c:v>9.5</c:v>
                </c:pt>
              </c:numCache>
            </c:numRef>
          </c:yVal>
          <c:smooth val="0"/>
          <c:extLst>
            <c:ext xmlns:c16="http://schemas.microsoft.com/office/drawing/2014/chart" uri="{C3380CC4-5D6E-409C-BE32-E72D297353CC}">
              <c16:uniqueId val="{00000006-DDB6-45E0-961C-BBA1B0DAF238}"/>
            </c:ext>
          </c:extLst>
        </c:ser>
        <c:ser>
          <c:idx val="1"/>
          <c:order val="1"/>
          <c:tx>
            <c:strRef>
              <c:f>'12. Bil C. Korrosion'!$A$439</c:f>
              <c:strCache>
                <c:ptCount val="1"/>
                <c:pt idx="0">
                  <c:v>Gavel:</c:v>
                </c:pt>
              </c:strCache>
            </c:strRef>
          </c:tx>
          <c:spPr>
            <a:ln>
              <a:solidFill>
                <a:srgbClr val="FF0000"/>
              </a:solidFill>
            </a:ln>
          </c:spPr>
          <c:marker>
            <c:symbol val="none"/>
          </c:marker>
          <c:xVal>
            <c:numRef>
              <c:f>'12. Bil C. Korrosion'!$B$437:$G$437</c:f>
              <c:numCache>
                <c:formatCode>;;;</c:formatCode>
                <c:ptCount val="6"/>
                <c:pt idx="0" formatCode="0">
                  <c:v>2018</c:v>
                </c:pt>
                <c:pt idx="1">
                  <c:v>2018</c:v>
                </c:pt>
                <c:pt idx="2" formatCode="0">
                  <c:v>2020</c:v>
                </c:pt>
                <c:pt idx="3" formatCode="0">
                  <c:v>2022</c:v>
                </c:pt>
                <c:pt idx="4" formatCode="0">
                  <c:v>2052</c:v>
                </c:pt>
              </c:numCache>
            </c:numRef>
          </c:xVal>
          <c:yVal>
            <c:numRef>
              <c:f>'12. Bil C. Korrosion'!$B$439:$G$439</c:f>
              <c:numCache>
                <c:formatCode>;;;</c:formatCode>
                <c:ptCount val="6"/>
                <c:pt idx="0" formatCode="0.0">
                  <c:v>9</c:v>
                </c:pt>
                <c:pt idx="1">
                  <c:v>9</c:v>
                </c:pt>
                <c:pt idx="2" formatCode="0.0">
                  <c:v>8.8000000000000007</c:v>
                </c:pt>
                <c:pt idx="3" formatCode="0.0">
                  <c:v>8.5</c:v>
                </c:pt>
              </c:numCache>
            </c:numRef>
          </c:yVal>
          <c:smooth val="0"/>
          <c:extLst>
            <c:ext xmlns:c16="http://schemas.microsoft.com/office/drawing/2014/chart" uri="{C3380CC4-5D6E-409C-BE32-E72D297353CC}">
              <c16:uniqueId val="{00000007-DDB6-45E0-961C-BBA1B0DAF238}"/>
            </c:ext>
          </c:extLst>
        </c:ser>
        <c:ser>
          <c:idx val="2"/>
          <c:order val="2"/>
          <c:tx>
            <c:strRef>
              <c:f>'12. Bil C. Korrosion'!$A$440</c:f>
              <c:strCache>
                <c:ptCount val="1"/>
                <c:pt idx="0">
                  <c:v>S-min mantel:</c:v>
                </c:pt>
              </c:strCache>
            </c:strRef>
          </c:tx>
          <c:spPr>
            <a:ln>
              <a:solidFill>
                <a:srgbClr val="00B0F0"/>
              </a:solidFill>
              <a:prstDash val="sysDash"/>
            </a:ln>
          </c:spPr>
          <c:marker>
            <c:symbol val="none"/>
          </c:marker>
          <c:xVal>
            <c:numRef>
              <c:f>'12. Bil C. Korrosion'!$B$437:$G$437</c:f>
              <c:numCache>
                <c:formatCode>;;;</c:formatCode>
                <c:ptCount val="6"/>
                <c:pt idx="0" formatCode="0">
                  <c:v>2018</c:v>
                </c:pt>
                <c:pt idx="1">
                  <c:v>2018</c:v>
                </c:pt>
                <c:pt idx="2" formatCode="0">
                  <c:v>2020</c:v>
                </c:pt>
                <c:pt idx="3" formatCode="0">
                  <c:v>2022</c:v>
                </c:pt>
                <c:pt idx="4" formatCode="0">
                  <c:v>2052</c:v>
                </c:pt>
              </c:numCache>
            </c:numRef>
          </c:xVal>
          <c:yVal>
            <c:numRef>
              <c:f>'12. Bil C. Korrosion'!$B$440:$G$440</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DDB6-45E0-961C-BBA1B0DAF238}"/>
            </c:ext>
          </c:extLst>
        </c:ser>
        <c:ser>
          <c:idx val="3"/>
          <c:order val="3"/>
          <c:tx>
            <c:strRef>
              <c:f>'12. Bil C. Korrosion'!$A$441</c:f>
              <c:strCache>
                <c:ptCount val="1"/>
                <c:pt idx="0">
                  <c:v>S-min gavel:</c:v>
                </c:pt>
              </c:strCache>
            </c:strRef>
          </c:tx>
          <c:spPr>
            <a:ln>
              <a:solidFill>
                <a:srgbClr val="FF0000"/>
              </a:solidFill>
              <a:prstDash val="sysDash"/>
            </a:ln>
          </c:spPr>
          <c:marker>
            <c:symbol val="none"/>
          </c:marker>
          <c:xVal>
            <c:numRef>
              <c:f>'12. Bil C. Korrosion'!$B$437:$G$437</c:f>
              <c:numCache>
                <c:formatCode>;;;</c:formatCode>
                <c:ptCount val="6"/>
                <c:pt idx="0" formatCode="0">
                  <c:v>2018</c:v>
                </c:pt>
                <c:pt idx="1">
                  <c:v>2018</c:v>
                </c:pt>
                <c:pt idx="2" formatCode="0">
                  <c:v>2020</c:v>
                </c:pt>
                <c:pt idx="3" formatCode="0">
                  <c:v>2022</c:v>
                </c:pt>
                <c:pt idx="4" formatCode="0">
                  <c:v>2052</c:v>
                </c:pt>
              </c:numCache>
            </c:numRef>
          </c:xVal>
          <c:yVal>
            <c:numRef>
              <c:f>'12. Bil C. Korrosion'!$B$441:$G$441</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DDB6-45E0-961C-BBA1B0DAF238}"/>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Korrosion'!$D$437:$G$437</c:f>
              <c:numCache>
                <c:formatCode>0</c:formatCode>
                <c:ptCount val="4"/>
                <c:pt idx="0">
                  <c:v>2020</c:v>
                </c:pt>
                <c:pt idx="1">
                  <c:v>2022</c:v>
                </c:pt>
                <c:pt idx="2">
                  <c:v>2052</c:v>
                </c:pt>
              </c:numCache>
            </c:numRef>
          </c:xVal>
          <c:yVal>
            <c:numRef>
              <c:f>'12. Bil C. Korrosion'!$D$442:$G$442</c:f>
              <c:numCache>
                <c:formatCode>0.0</c:formatCode>
                <c:ptCount val="4"/>
                <c:pt idx="0">
                  <c:v>9.8000000000000007</c:v>
                </c:pt>
                <c:pt idx="1">
                  <c:v>9.5</c:v>
                </c:pt>
              </c:numCache>
            </c:numRef>
          </c:yVal>
          <c:smooth val="0"/>
          <c:extLst>
            <c:ext xmlns:c16="http://schemas.microsoft.com/office/drawing/2014/chart" uri="{C3380CC4-5D6E-409C-BE32-E72D297353CC}">
              <c16:uniqueId val="{0000000A-DDB6-45E0-961C-BBA1B0DAF238}"/>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Korrosion'!$D$437:$G$437</c:f>
              <c:numCache>
                <c:formatCode>0</c:formatCode>
                <c:ptCount val="4"/>
                <c:pt idx="0">
                  <c:v>2020</c:v>
                </c:pt>
                <c:pt idx="1">
                  <c:v>2022</c:v>
                </c:pt>
                <c:pt idx="2">
                  <c:v>2052</c:v>
                </c:pt>
              </c:numCache>
            </c:numRef>
          </c:xVal>
          <c:yVal>
            <c:numRef>
              <c:f>'12. Bil C. Korrosion'!$D$443:$G$443</c:f>
              <c:numCache>
                <c:formatCode>0.0</c:formatCode>
                <c:ptCount val="4"/>
                <c:pt idx="0">
                  <c:v>8.8000000000000007</c:v>
                </c:pt>
                <c:pt idx="1">
                  <c:v>8.5</c:v>
                </c:pt>
              </c:numCache>
            </c:numRef>
          </c:yVal>
          <c:smooth val="0"/>
          <c:extLst>
            <c:ext xmlns:c16="http://schemas.microsoft.com/office/drawing/2014/chart" uri="{C3380CC4-5D6E-409C-BE32-E72D297353CC}">
              <c16:uniqueId val="{0000000C-DDB6-45E0-961C-BBA1B0DAF238}"/>
            </c:ext>
          </c:extLst>
        </c:ser>
        <c:dLbls>
          <c:showLegendKey val="0"/>
          <c:showVal val="0"/>
          <c:showCatName val="0"/>
          <c:showSerName val="0"/>
          <c:showPercent val="0"/>
          <c:showBubbleSize val="0"/>
        </c:dLbls>
        <c:axId val="246553807"/>
        <c:axId val="246551727"/>
      </c:scatterChart>
      <c:valAx>
        <c:axId val="246553807"/>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6551727"/>
        <c:crosses val="autoZero"/>
        <c:crossBetween val="midCat"/>
      </c:valAx>
      <c:valAx>
        <c:axId val="246551727"/>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46553807"/>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Korrosion'!$A$484</c:f>
              <c:strCache>
                <c:ptCount val="1"/>
                <c:pt idx="0">
                  <c:v>Mantel:</c:v>
                </c:pt>
              </c:strCache>
            </c:strRef>
          </c:tx>
          <c:spPr>
            <a:ln>
              <a:solidFill>
                <a:srgbClr val="00B0F0"/>
              </a:solidFill>
            </a:ln>
          </c:spPr>
          <c:marker>
            <c:symbol val="none"/>
          </c:marker>
          <c:xVal>
            <c:numRef>
              <c:f>'12. Bil C. Korrosion'!$B$483:$G$483</c:f>
              <c:numCache>
                <c:formatCode>;;;</c:formatCode>
                <c:ptCount val="6"/>
                <c:pt idx="0" formatCode="0">
                  <c:v>2018</c:v>
                </c:pt>
                <c:pt idx="1">
                  <c:v>2018</c:v>
                </c:pt>
                <c:pt idx="2" formatCode="0">
                  <c:v>2020</c:v>
                </c:pt>
                <c:pt idx="3" formatCode="0">
                  <c:v>2022</c:v>
                </c:pt>
                <c:pt idx="4" formatCode="0">
                  <c:v>2052</c:v>
                </c:pt>
              </c:numCache>
            </c:numRef>
          </c:xVal>
          <c:yVal>
            <c:numRef>
              <c:f>'12. Bil C. Korrosion'!$B$484:$G$484</c:f>
              <c:numCache>
                <c:formatCode>;;;</c:formatCode>
                <c:ptCount val="6"/>
                <c:pt idx="0" formatCode="0.0">
                  <c:v>10</c:v>
                </c:pt>
                <c:pt idx="1">
                  <c:v>10</c:v>
                </c:pt>
                <c:pt idx="2" formatCode="0.0">
                  <c:v>9</c:v>
                </c:pt>
                <c:pt idx="3" formatCode="0.0">
                  <c:v>8.8000000000000007</c:v>
                </c:pt>
              </c:numCache>
            </c:numRef>
          </c:yVal>
          <c:smooth val="0"/>
          <c:extLst>
            <c:ext xmlns:c16="http://schemas.microsoft.com/office/drawing/2014/chart" uri="{C3380CC4-5D6E-409C-BE32-E72D297353CC}">
              <c16:uniqueId val="{00000006-8FEE-487D-AD9D-D570185DE581}"/>
            </c:ext>
          </c:extLst>
        </c:ser>
        <c:ser>
          <c:idx val="1"/>
          <c:order val="1"/>
          <c:tx>
            <c:strRef>
              <c:f>'12. Bil C. Korrosion'!$A$485</c:f>
              <c:strCache>
                <c:ptCount val="1"/>
                <c:pt idx="0">
                  <c:v>Gavel:</c:v>
                </c:pt>
              </c:strCache>
            </c:strRef>
          </c:tx>
          <c:spPr>
            <a:ln>
              <a:solidFill>
                <a:srgbClr val="FF0000"/>
              </a:solidFill>
            </a:ln>
          </c:spPr>
          <c:marker>
            <c:symbol val="none"/>
          </c:marker>
          <c:xVal>
            <c:numRef>
              <c:f>'12. Bil C. Korrosion'!$B$483:$G$483</c:f>
              <c:numCache>
                <c:formatCode>;;;</c:formatCode>
                <c:ptCount val="6"/>
                <c:pt idx="0" formatCode="0">
                  <c:v>2018</c:v>
                </c:pt>
                <c:pt idx="1">
                  <c:v>2018</c:v>
                </c:pt>
                <c:pt idx="2" formatCode="0">
                  <c:v>2020</c:v>
                </c:pt>
                <c:pt idx="3" formatCode="0">
                  <c:v>2022</c:v>
                </c:pt>
                <c:pt idx="4" formatCode="0">
                  <c:v>2052</c:v>
                </c:pt>
              </c:numCache>
            </c:numRef>
          </c:xVal>
          <c:yVal>
            <c:numRef>
              <c:f>'12. Bil C. Korrosion'!$B$485:$G$485</c:f>
              <c:numCache>
                <c:formatCode>;;;</c:formatCode>
                <c:ptCount val="6"/>
                <c:pt idx="0" formatCode="0.0">
                  <c:v>9</c:v>
                </c:pt>
                <c:pt idx="1">
                  <c:v>9</c:v>
                </c:pt>
                <c:pt idx="2" formatCode="0.0">
                  <c:v>8</c:v>
                </c:pt>
                <c:pt idx="3" formatCode="0.0">
                  <c:v>7.4</c:v>
                </c:pt>
              </c:numCache>
            </c:numRef>
          </c:yVal>
          <c:smooth val="0"/>
          <c:extLst>
            <c:ext xmlns:c16="http://schemas.microsoft.com/office/drawing/2014/chart" uri="{C3380CC4-5D6E-409C-BE32-E72D297353CC}">
              <c16:uniqueId val="{00000007-8FEE-487D-AD9D-D570185DE581}"/>
            </c:ext>
          </c:extLst>
        </c:ser>
        <c:ser>
          <c:idx val="2"/>
          <c:order val="2"/>
          <c:tx>
            <c:strRef>
              <c:f>'12. Bil C. Korrosion'!$A$486</c:f>
              <c:strCache>
                <c:ptCount val="1"/>
                <c:pt idx="0">
                  <c:v>S-min mantel:</c:v>
                </c:pt>
              </c:strCache>
            </c:strRef>
          </c:tx>
          <c:spPr>
            <a:ln>
              <a:solidFill>
                <a:srgbClr val="00B0F0"/>
              </a:solidFill>
              <a:prstDash val="sysDash"/>
            </a:ln>
          </c:spPr>
          <c:marker>
            <c:symbol val="none"/>
          </c:marker>
          <c:xVal>
            <c:numRef>
              <c:f>'12. Bil C. Korrosion'!$B$483:$G$483</c:f>
              <c:numCache>
                <c:formatCode>;;;</c:formatCode>
                <c:ptCount val="6"/>
                <c:pt idx="0" formatCode="0">
                  <c:v>2018</c:v>
                </c:pt>
                <c:pt idx="1">
                  <c:v>2018</c:v>
                </c:pt>
                <c:pt idx="2" formatCode="0">
                  <c:v>2020</c:v>
                </c:pt>
                <c:pt idx="3" formatCode="0">
                  <c:v>2022</c:v>
                </c:pt>
                <c:pt idx="4" formatCode="0">
                  <c:v>2052</c:v>
                </c:pt>
              </c:numCache>
            </c:numRef>
          </c:xVal>
          <c:yVal>
            <c:numRef>
              <c:f>'12. Bil C. Korrosion'!$B$486:$G$486</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8FEE-487D-AD9D-D570185DE581}"/>
            </c:ext>
          </c:extLst>
        </c:ser>
        <c:ser>
          <c:idx val="3"/>
          <c:order val="3"/>
          <c:tx>
            <c:strRef>
              <c:f>'12. Bil C. Korrosion'!$A$487</c:f>
              <c:strCache>
                <c:ptCount val="1"/>
                <c:pt idx="0">
                  <c:v>S-min gavel:</c:v>
                </c:pt>
              </c:strCache>
            </c:strRef>
          </c:tx>
          <c:spPr>
            <a:ln>
              <a:solidFill>
                <a:srgbClr val="FF0000"/>
              </a:solidFill>
              <a:prstDash val="sysDash"/>
            </a:ln>
          </c:spPr>
          <c:marker>
            <c:symbol val="none"/>
          </c:marker>
          <c:xVal>
            <c:numRef>
              <c:f>'12. Bil C. Korrosion'!$B$483:$G$483</c:f>
              <c:numCache>
                <c:formatCode>;;;</c:formatCode>
                <c:ptCount val="6"/>
                <c:pt idx="0" formatCode="0">
                  <c:v>2018</c:v>
                </c:pt>
                <c:pt idx="1">
                  <c:v>2018</c:v>
                </c:pt>
                <c:pt idx="2" formatCode="0">
                  <c:v>2020</c:v>
                </c:pt>
                <c:pt idx="3" formatCode="0">
                  <c:v>2022</c:v>
                </c:pt>
                <c:pt idx="4" formatCode="0">
                  <c:v>2052</c:v>
                </c:pt>
              </c:numCache>
            </c:numRef>
          </c:xVal>
          <c:yVal>
            <c:numRef>
              <c:f>'12. Bil C. Korrosion'!$B$487:$G$487</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8FEE-487D-AD9D-D570185DE581}"/>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Korrosion'!$D$483:$G$483</c:f>
              <c:numCache>
                <c:formatCode>0</c:formatCode>
                <c:ptCount val="4"/>
                <c:pt idx="0">
                  <c:v>2020</c:v>
                </c:pt>
                <c:pt idx="1">
                  <c:v>2022</c:v>
                </c:pt>
                <c:pt idx="2">
                  <c:v>2052</c:v>
                </c:pt>
              </c:numCache>
            </c:numRef>
          </c:xVal>
          <c:yVal>
            <c:numRef>
              <c:f>'12. Bil C. Korrosion'!$D$488:$G$488</c:f>
              <c:numCache>
                <c:formatCode>0.0</c:formatCode>
                <c:ptCount val="4"/>
                <c:pt idx="0">
                  <c:v>9</c:v>
                </c:pt>
                <c:pt idx="1">
                  <c:v>8.8000000000000007</c:v>
                </c:pt>
              </c:numCache>
            </c:numRef>
          </c:yVal>
          <c:smooth val="0"/>
          <c:extLst>
            <c:ext xmlns:c16="http://schemas.microsoft.com/office/drawing/2014/chart" uri="{C3380CC4-5D6E-409C-BE32-E72D297353CC}">
              <c16:uniqueId val="{0000000A-8FEE-487D-AD9D-D570185DE581}"/>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Korrosion'!$D$483:$G$483</c:f>
              <c:numCache>
                <c:formatCode>0</c:formatCode>
                <c:ptCount val="4"/>
                <c:pt idx="0">
                  <c:v>2020</c:v>
                </c:pt>
                <c:pt idx="1">
                  <c:v>2022</c:v>
                </c:pt>
                <c:pt idx="2">
                  <c:v>2052</c:v>
                </c:pt>
              </c:numCache>
            </c:numRef>
          </c:xVal>
          <c:yVal>
            <c:numRef>
              <c:f>'12. Bil C. Korrosion'!$D$489:$G$489</c:f>
              <c:numCache>
                <c:formatCode>0.0</c:formatCode>
                <c:ptCount val="4"/>
                <c:pt idx="0">
                  <c:v>8</c:v>
                </c:pt>
                <c:pt idx="1">
                  <c:v>7.4</c:v>
                </c:pt>
              </c:numCache>
            </c:numRef>
          </c:yVal>
          <c:smooth val="0"/>
          <c:extLst>
            <c:ext xmlns:c16="http://schemas.microsoft.com/office/drawing/2014/chart" uri="{C3380CC4-5D6E-409C-BE32-E72D297353CC}">
              <c16:uniqueId val="{0000000C-8FEE-487D-AD9D-D570185DE581}"/>
            </c:ext>
          </c:extLst>
        </c:ser>
        <c:dLbls>
          <c:showLegendKey val="0"/>
          <c:showVal val="0"/>
          <c:showCatName val="0"/>
          <c:showSerName val="0"/>
          <c:showPercent val="0"/>
          <c:showBubbleSize val="0"/>
        </c:dLbls>
        <c:axId val="1846935023"/>
        <c:axId val="246552975"/>
      </c:scatterChart>
      <c:valAx>
        <c:axId val="1846935023"/>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6552975"/>
        <c:crosses val="autoZero"/>
        <c:crossBetween val="midCat"/>
      </c:valAx>
      <c:valAx>
        <c:axId val="246552975"/>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1846935023"/>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Korrosion'!$A$530</c:f>
              <c:strCache>
                <c:ptCount val="1"/>
                <c:pt idx="0">
                  <c:v>Mantel:</c:v>
                </c:pt>
              </c:strCache>
            </c:strRef>
          </c:tx>
          <c:spPr>
            <a:ln>
              <a:solidFill>
                <a:srgbClr val="00B0F0"/>
              </a:solidFill>
            </a:ln>
          </c:spPr>
          <c:marker>
            <c:symbol val="none"/>
          </c:marker>
          <c:xVal>
            <c:numRef>
              <c:f>'12. Bil C. Korrosion'!$B$529:$G$529</c:f>
              <c:numCache>
                <c:formatCode>;;;</c:formatCode>
                <c:ptCount val="6"/>
                <c:pt idx="0" formatCode="0">
                  <c:v>2018</c:v>
                </c:pt>
                <c:pt idx="1">
                  <c:v>2018</c:v>
                </c:pt>
                <c:pt idx="2" formatCode="0">
                  <c:v>2020</c:v>
                </c:pt>
                <c:pt idx="3" formatCode="0">
                  <c:v>2022</c:v>
                </c:pt>
                <c:pt idx="4" formatCode="0">
                  <c:v>2052</c:v>
                </c:pt>
              </c:numCache>
            </c:numRef>
          </c:xVal>
          <c:yVal>
            <c:numRef>
              <c:f>'12. Bil C. Korrosion'!$B$530:$G$530</c:f>
              <c:numCache>
                <c:formatCode>;;;</c:formatCode>
                <c:ptCount val="6"/>
                <c:pt idx="0" formatCode="0.0">
                  <c:v>10</c:v>
                </c:pt>
                <c:pt idx="1">
                  <c:v>10</c:v>
                </c:pt>
                <c:pt idx="2" formatCode="0.0">
                  <c:v>9.8000000000000007</c:v>
                </c:pt>
                <c:pt idx="3" formatCode="0.0">
                  <c:v>9.1</c:v>
                </c:pt>
              </c:numCache>
            </c:numRef>
          </c:yVal>
          <c:smooth val="0"/>
          <c:extLst>
            <c:ext xmlns:c16="http://schemas.microsoft.com/office/drawing/2014/chart" uri="{C3380CC4-5D6E-409C-BE32-E72D297353CC}">
              <c16:uniqueId val="{00000006-3C8C-4EC0-9BB4-E692633C6F98}"/>
            </c:ext>
          </c:extLst>
        </c:ser>
        <c:ser>
          <c:idx val="1"/>
          <c:order val="1"/>
          <c:tx>
            <c:strRef>
              <c:f>'12. Bil C. Korrosion'!$A$531</c:f>
              <c:strCache>
                <c:ptCount val="1"/>
                <c:pt idx="0">
                  <c:v>Gavel:</c:v>
                </c:pt>
              </c:strCache>
            </c:strRef>
          </c:tx>
          <c:spPr>
            <a:ln>
              <a:solidFill>
                <a:srgbClr val="FF0000"/>
              </a:solidFill>
            </a:ln>
          </c:spPr>
          <c:marker>
            <c:symbol val="none"/>
          </c:marker>
          <c:xVal>
            <c:numRef>
              <c:f>'12. Bil C. Korrosion'!$B$529:$G$529</c:f>
              <c:numCache>
                <c:formatCode>;;;</c:formatCode>
                <c:ptCount val="6"/>
                <c:pt idx="0" formatCode="0">
                  <c:v>2018</c:v>
                </c:pt>
                <c:pt idx="1">
                  <c:v>2018</c:v>
                </c:pt>
                <c:pt idx="2" formatCode="0">
                  <c:v>2020</c:v>
                </c:pt>
                <c:pt idx="3" formatCode="0">
                  <c:v>2022</c:v>
                </c:pt>
                <c:pt idx="4" formatCode="0">
                  <c:v>2052</c:v>
                </c:pt>
              </c:numCache>
            </c:numRef>
          </c:xVal>
          <c:yVal>
            <c:numRef>
              <c:f>'12. Bil C. Korrosion'!$B$531:$G$531</c:f>
              <c:numCache>
                <c:formatCode>;;;</c:formatCode>
                <c:ptCount val="6"/>
                <c:pt idx="0" formatCode="0.0">
                  <c:v>9</c:v>
                </c:pt>
                <c:pt idx="1">
                  <c:v>9</c:v>
                </c:pt>
                <c:pt idx="2" formatCode="0.0">
                  <c:v>8.8000000000000007</c:v>
                </c:pt>
                <c:pt idx="3" formatCode="0.0">
                  <c:v>8.6999999999999993</c:v>
                </c:pt>
              </c:numCache>
            </c:numRef>
          </c:yVal>
          <c:smooth val="0"/>
          <c:extLst>
            <c:ext xmlns:c16="http://schemas.microsoft.com/office/drawing/2014/chart" uri="{C3380CC4-5D6E-409C-BE32-E72D297353CC}">
              <c16:uniqueId val="{00000007-3C8C-4EC0-9BB4-E692633C6F98}"/>
            </c:ext>
          </c:extLst>
        </c:ser>
        <c:ser>
          <c:idx val="2"/>
          <c:order val="2"/>
          <c:tx>
            <c:strRef>
              <c:f>'12. Bil C. Korrosion'!$A$532</c:f>
              <c:strCache>
                <c:ptCount val="1"/>
                <c:pt idx="0">
                  <c:v>S-min mantel:</c:v>
                </c:pt>
              </c:strCache>
            </c:strRef>
          </c:tx>
          <c:spPr>
            <a:ln>
              <a:solidFill>
                <a:srgbClr val="00B0F0"/>
              </a:solidFill>
              <a:prstDash val="sysDash"/>
            </a:ln>
          </c:spPr>
          <c:marker>
            <c:symbol val="none"/>
          </c:marker>
          <c:xVal>
            <c:numRef>
              <c:f>'12. Bil C. Korrosion'!$B$529:$G$529</c:f>
              <c:numCache>
                <c:formatCode>;;;</c:formatCode>
                <c:ptCount val="6"/>
                <c:pt idx="0" formatCode="0">
                  <c:v>2018</c:v>
                </c:pt>
                <c:pt idx="1">
                  <c:v>2018</c:v>
                </c:pt>
                <c:pt idx="2" formatCode="0">
                  <c:v>2020</c:v>
                </c:pt>
                <c:pt idx="3" formatCode="0">
                  <c:v>2022</c:v>
                </c:pt>
                <c:pt idx="4" formatCode="0">
                  <c:v>2052</c:v>
                </c:pt>
              </c:numCache>
            </c:numRef>
          </c:xVal>
          <c:yVal>
            <c:numRef>
              <c:f>'12. Bil C. Korrosion'!$B$532:$G$532</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3C8C-4EC0-9BB4-E692633C6F98}"/>
            </c:ext>
          </c:extLst>
        </c:ser>
        <c:ser>
          <c:idx val="3"/>
          <c:order val="3"/>
          <c:tx>
            <c:strRef>
              <c:f>'12. Bil C. Korrosion'!$A$533</c:f>
              <c:strCache>
                <c:ptCount val="1"/>
                <c:pt idx="0">
                  <c:v>S-min gavel:</c:v>
                </c:pt>
              </c:strCache>
            </c:strRef>
          </c:tx>
          <c:spPr>
            <a:ln>
              <a:solidFill>
                <a:srgbClr val="FF0000"/>
              </a:solidFill>
              <a:prstDash val="sysDash"/>
            </a:ln>
          </c:spPr>
          <c:marker>
            <c:symbol val="none"/>
          </c:marker>
          <c:xVal>
            <c:numRef>
              <c:f>'12. Bil C. Korrosion'!$B$529:$G$529</c:f>
              <c:numCache>
                <c:formatCode>;;;</c:formatCode>
                <c:ptCount val="6"/>
                <c:pt idx="0" formatCode="0">
                  <c:v>2018</c:v>
                </c:pt>
                <c:pt idx="1">
                  <c:v>2018</c:v>
                </c:pt>
                <c:pt idx="2" formatCode="0">
                  <c:v>2020</c:v>
                </c:pt>
                <c:pt idx="3" formatCode="0">
                  <c:v>2022</c:v>
                </c:pt>
                <c:pt idx="4" formatCode="0">
                  <c:v>2052</c:v>
                </c:pt>
              </c:numCache>
            </c:numRef>
          </c:xVal>
          <c:yVal>
            <c:numRef>
              <c:f>'12. Bil C. Korrosion'!$B$533:$G$533</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3C8C-4EC0-9BB4-E692633C6F98}"/>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Korrosion'!$D$529:$G$529</c:f>
              <c:numCache>
                <c:formatCode>0</c:formatCode>
                <c:ptCount val="4"/>
                <c:pt idx="0">
                  <c:v>2020</c:v>
                </c:pt>
                <c:pt idx="1">
                  <c:v>2022</c:v>
                </c:pt>
                <c:pt idx="2">
                  <c:v>2052</c:v>
                </c:pt>
              </c:numCache>
            </c:numRef>
          </c:xVal>
          <c:yVal>
            <c:numRef>
              <c:f>'12. Bil C. Korrosion'!$D$534:$G$534</c:f>
              <c:numCache>
                <c:formatCode>0.0</c:formatCode>
                <c:ptCount val="4"/>
                <c:pt idx="0">
                  <c:v>9.8000000000000007</c:v>
                </c:pt>
                <c:pt idx="1">
                  <c:v>9.1</c:v>
                </c:pt>
              </c:numCache>
            </c:numRef>
          </c:yVal>
          <c:smooth val="0"/>
          <c:extLst>
            <c:ext xmlns:c16="http://schemas.microsoft.com/office/drawing/2014/chart" uri="{C3380CC4-5D6E-409C-BE32-E72D297353CC}">
              <c16:uniqueId val="{0000000A-3C8C-4EC0-9BB4-E692633C6F98}"/>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Korrosion'!$D$529:$G$529</c:f>
              <c:numCache>
                <c:formatCode>0</c:formatCode>
                <c:ptCount val="4"/>
                <c:pt idx="0">
                  <c:v>2020</c:v>
                </c:pt>
                <c:pt idx="1">
                  <c:v>2022</c:v>
                </c:pt>
                <c:pt idx="2">
                  <c:v>2052</c:v>
                </c:pt>
              </c:numCache>
            </c:numRef>
          </c:xVal>
          <c:yVal>
            <c:numRef>
              <c:f>'12. Bil C. Korrosion'!$D$535:$G$535</c:f>
              <c:numCache>
                <c:formatCode>0.0</c:formatCode>
                <c:ptCount val="4"/>
                <c:pt idx="0">
                  <c:v>8.8000000000000007</c:v>
                </c:pt>
                <c:pt idx="1">
                  <c:v>8.6999999999999993</c:v>
                </c:pt>
              </c:numCache>
            </c:numRef>
          </c:yVal>
          <c:smooth val="0"/>
          <c:extLst>
            <c:ext xmlns:c16="http://schemas.microsoft.com/office/drawing/2014/chart" uri="{C3380CC4-5D6E-409C-BE32-E72D297353CC}">
              <c16:uniqueId val="{0000000C-3C8C-4EC0-9BB4-E692633C6F98}"/>
            </c:ext>
          </c:extLst>
        </c:ser>
        <c:dLbls>
          <c:showLegendKey val="0"/>
          <c:showVal val="0"/>
          <c:showCatName val="0"/>
          <c:showSerName val="0"/>
          <c:showPercent val="0"/>
          <c:showBubbleSize val="0"/>
        </c:dLbls>
        <c:axId val="19525951"/>
        <c:axId val="1846935023"/>
      </c:scatterChart>
      <c:valAx>
        <c:axId val="19525951"/>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1846935023"/>
        <c:crosses val="autoZero"/>
        <c:crossBetween val="midCat"/>
      </c:valAx>
      <c:valAx>
        <c:axId val="1846935023"/>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19525951"/>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Korrosion'!$A$576</c:f>
              <c:strCache>
                <c:ptCount val="1"/>
                <c:pt idx="0">
                  <c:v>Mantel:</c:v>
                </c:pt>
              </c:strCache>
            </c:strRef>
          </c:tx>
          <c:spPr>
            <a:ln>
              <a:solidFill>
                <a:srgbClr val="00B0F0"/>
              </a:solidFill>
            </a:ln>
          </c:spPr>
          <c:marker>
            <c:symbol val="none"/>
          </c:marker>
          <c:xVal>
            <c:numRef>
              <c:f>'12. Bil C. Korrosion'!$B$575:$G$575</c:f>
              <c:numCache>
                <c:formatCode>;;;</c:formatCode>
                <c:ptCount val="6"/>
                <c:pt idx="0" formatCode="0">
                  <c:v>2010</c:v>
                </c:pt>
                <c:pt idx="1">
                  <c:v>2010</c:v>
                </c:pt>
                <c:pt idx="2" formatCode="0">
                  <c:v>2016</c:v>
                </c:pt>
                <c:pt idx="3" formatCode="0">
                  <c:v>2020</c:v>
                </c:pt>
                <c:pt idx="4" formatCode="0">
                  <c:v>2050</c:v>
                </c:pt>
              </c:numCache>
            </c:numRef>
          </c:xVal>
          <c:yVal>
            <c:numRef>
              <c:f>'12. Bil C. Korrosion'!$B$576:$G$576</c:f>
              <c:numCache>
                <c:formatCode>;;;</c:formatCode>
                <c:ptCount val="6"/>
                <c:pt idx="0" formatCode="0.0">
                  <c:v>10</c:v>
                </c:pt>
                <c:pt idx="1">
                  <c:v>10</c:v>
                </c:pt>
                <c:pt idx="2" formatCode="0.0">
                  <c:v>9.8000000000000007</c:v>
                </c:pt>
                <c:pt idx="3" formatCode="0.0">
                  <c:v>9.5</c:v>
                </c:pt>
              </c:numCache>
            </c:numRef>
          </c:yVal>
          <c:smooth val="0"/>
          <c:extLst>
            <c:ext xmlns:c16="http://schemas.microsoft.com/office/drawing/2014/chart" uri="{C3380CC4-5D6E-409C-BE32-E72D297353CC}">
              <c16:uniqueId val="{00000006-CD87-428C-8C30-19144C527B57}"/>
            </c:ext>
          </c:extLst>
        </c:ser>
        <c:ser>
          <c:idx val="1"/>
          <c:order val="1"/>
          <c:tx>
            <c:strRef>
              <c:f>'12. Bil C. Korrosion'!$A$577</c:f>
              <c:strCache>
                <c:ptCount val="1"/>
                <c:pt idx="0">
                  <c:v>Gavel:</c:v>
                </c:pt>
              </c:strCache>
            </c:strRef>
          </c:tx>
          <c:spPr>
            <a:ln>
              <a:solidFill>
                <a:srgbClr val="FF0000"/>
              </a:solidFill>
            </a:ln>
          </c:spPr>
          <c:marker>
            <c:symbol val="none"/>
          </c:marker>
          <c:xVal>
            <c:numRef>
              <c:f>'12. Bil C. Korrosion'!$B$575:$G$575</c:f>
              <c:numCache>
                <c:formatCode>;;;</c:formatCode>
                <c:ptCount val="6"/>
                <c:pt idx="0" formatCode="0">
                  <c:v>2010</c:v>
                </c:pt>
                <c:pt idx="1">
                  <c:v>2010</c:v>
                </c:pt>
                <c:pt idx="2" formatCode="0">
                  <c:v>2016</c:v>
                </c:pt>
                <c:pt idx="3" formatCode="0">
                  <c:v>2020</c:v>
                </c:pt>
                <c:pt idx="4" formatCode="0">
                  <c:v>2050</c:v>
                </c:pt>
              </c:numCache>
            </c:numRef>
          </c:xVal>
          <c:yVal>
            <c:numRef>
              <c:f>'12. Bil C. Korrosion'!$B$577:$G$577</c:f>
              <c:numCache>
                <c:formatCode>;;;</c:formatCode>
                <c:ptCount val="6"/>
                <c:pt idx="0" formatCode="0.0">
                  <c:v>9</c:v>
                </c:pt>
                <c:pt idx="1">
                  <c:v>9</c:v>
                </c:pt>
                <c:pt idx="2" formatCode="0.0">
                  <c:v>8.9</c:v>
                </c:pt>
                <c:pt idx="3" formatCode="0.0">
                  <c:v>8.8000000000000007</c:v>
                </c:pt>
              </c:numCache>
            </c:numRef>
          </c:yVal>
          <c:smooth val="0"/>
          <c:extLst>
            <c:ext xmlns:c16="http://schemas.microsoft.com/office/drawing/2014/chart" uri="{C3380CC4-5D6E-409C-BE32-E72D297353CC}">
              <c16:uniqueId val="{00000007-CD87-428C-8C30-19144C527B57}"/>
            </c:ext>
          </c:extLst>
        </c:ser>
        <c:ser>
          <c:idx val="2"/>
          <c:order val="2"/>
          <c:tx>
            <c:strRef>
              <c:f>'12. Bil C. Korrosion'!$A$578</c:f>
              <c:strCache>
                <c:ptCount val="1"/>
                <c:pt idx="0">
                  <c:v>S-min mantel:</c:v>
                </c:pt>
              </c:strCache>
            </c:strRef>
          </c:tx>
          <c:spPr>
            <a:ln>
              <a:solidFill>
                <a:srgbClr val="00B0F0"/>
              </a:solidFill>
              <a:prstDash val="sysDash"/>
            </a:ln>
          </c:spPr>
          <c:marker>
            <c:symbol val="none"/>
          </c:marker>
          <c:xVal>
            <c:numRef>
              <c:f>'12. Bil C. Korrosion'!$B$575:$G$575</c:f>
              <c:numCache>
                <c:formatCode>;;;</c:formatCode>
                <c:ptCount val="6"/>
                <c:pt idx="0" formatCode="0">
                  <c:v>2010</c:v>
                </c:pt>
                <c:pt idx="1">
                  <c:v>2010</c:v>
                </c:pt>
                <c:pt idx="2" formatCode="0">
                  <c:v>2016</c:v>
                </c:pt>
                <c:pt idx="3" formatCode="0">
                  <c:v>2020</c:v>
                </c:pt>
                <c:pt idx="4" formatCode="0">
                  <c:v>2050</c:v>
                </c:pt>
              </c:numCache>
            </c:numRef>
          </c:xVal>
          <c:yVal>
            <c:numRef>
              <c:f>'12. Bil C. Korrosion'!$B$578:$G$578</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CD87-428C-8C30-19144C527B57}"/>
            </c:ext>
          </c:extLst>
        </c:ser>
        <c:ser>
          <c:idx val="3"/>
          <c:order val="3"/>
          <c:tx>
            <c:strRef>
              <c:f>'12. Bil C. Korrosion'!$A$579</c:f>
              <c:strCache>
                <c:ptCount val="1"/>
                <c:pt idx="0">
                  <c:v>S-min gavel:</c:v>
                </c:pt>
              </c:strCache>
            </c:strRef>
          </c:tx>
          <c:spPr>
            <a:ln>
              <a:solidFill>
                <a:srgbClr val="FF0000"/>
              </a:solidFill>
              <a:prstDash val="sysDash"/>
            </a:ln>
          </c:spPr>
          <c:marker>
            <c:symbol val="none"/>
          </c:marker>
          <c:xVal>
            <c:numRef>
              <c:f>'12. Bil C. Korrosion'!$B$575:$G$575</c:f>
              <c:numCache>
                <c:formatCode>;;;</c:formatCode>
                <c:ptCount val="6"/>
                <c:pt idx="0" formatCode="0">
                  <c:v>2010</c:v>
                </c:pt>
                <c:pt idx="1">
                  <c:v>2010</c:v>
                </c:pt>
                <c:pt idx="2" formatCode="0">
                  <c:v>2016</c:v>
                </c:pt>
                <c:pt idx="3" formatCode="0">
                  <c:v>2020</c:v>
                </c:pt>
                <c:pt idx="4" formatCode="0">
                  <c:v>2050</c:v>
                </c:pt>
              </c:numCache>
            </c:numRef>
          </c:xVal>
          <c:yVal>
            <c:numRef>
              <c:f>'12. Bil C. Korrosion'!$B$579:$G$579</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CD87-428C-8C30-19144C527B57}"/>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Korrosion'!$D$575:$G$575</c:f>
              <c:numCache>
                <c:formatCode>0</c:formatCode>
                <c:ptCount val="4"/>
                <c:pt idx="0">
                  <c:v>2016</c:v>
                </c:pt>
                <c:pt idx="1">
                  <c:v>2020</c:v>
                </c:pt>
                <c:pt idx="2">
                  <c:v>2050</c:v>
                </c:pt>
              </c:numCache>
            </c:numRef>
          </c:xVal>
          <c:yVal>
            <c:numRef>
              <c:f>'12. Bil C. Korrosion'!$D$580:$G$580</c:f>
              <c:numCache>
                <c:formatCode>0.0</c:formatCode>
                <c:ptCount val="4"/>
                <c:pt idx="0">
                  <c:v>9.8000000000000007</c:v>
                </c:pt>
                <c:pt idx="1">
                  <c:v>9.5</c:v>
                </c:pt>
              </c:numCache>
            </c:numRef>
          </c:yVal>
          <c:smooth val="0"/>
          <c:extLst>
            <c:ext xmlns:c16="http://schemas.microsoft.com/office/drawing/2014/chart" uri="{C3380CC4-5D6E-409C-BE32-E72D297353CC}">
              <c16:uniqueId val="{0000000A-CD87-428C-8C30-19144C527B57}"/>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Korrosion'!$D$575:$G$575</c:f>
              <c:numCache>
                <c:formatCode>0</c:formatCode>
                <c:ptCount val="4"/>
                <c:pt idx="0">
                  <c:v>2016</c:v>
                </c:pt>
                <c:pt idx="1">
                  <c:v>2020</c:v>
                </c:pt>
                <c:pt idx="2">
                  <c:v>2050</c:v>
                </c:pt>
              </c:numCache>
            </c:numRef>
          </c:xVal>
          <c:yVal>
            <c:numRef>
              <c:f>'12. Bil C. Korrosion'!$D$581:$G$581</c:f>
              <c:numCache>
                <c:formatCode>0.0</c:formatCode>
                <c:ptCount val="4"/>
                <c:pt idx="0">
                  <c:v>8.9</c:v>
                </c:pt>
                <c:pt idx="1">
                  <c:v>8.8000000000000007</c:v>
                </c:pt>
              </c:numCache>
            </c:numRef>
          </c:yVal>
          <c:smooth val="0"/>
          <c:extLst>
            <c:ext xmlns:c16="http://schemas.microsoft.com/office/drawing/2014/chart" uri="{C3380CC4-5D6E-409C-BE32-E72D297353CC}">
              <c16:uniqueId val="{0000000C-CD87-428C-8C30-19144C527B57}"/>
            </c:ext>
          </c:extLst>
        </c:ser>
        <c:dLbls>
          <c:showLegendKey val="0"/>
          <c:showVal val="0"/>
          <c:showCatName val="0"/>
          <c:showSerName val="0"/>
          <c:showPercent val="0"/>
          <c:showBubbleSize val="0"/>
        </c:dLbls>
        <c:axId val="251065135"/>
        <c:axId val="251066799"/>
      </c:scatterChart>
      <c:valAx>
        <c:axId val="251065135"/>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51066799"/>
        <c:crosses val="autoZero"/>
        <c:crossBetween val="midCat"/>
      </c:valAx>
      <c:valAx>
        <c:axId val="251066799"/>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51065135"/>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Korrosion'!$A$622</c:f>
              <c:strCache>
                <c:ptCount val="1"/>
                <c:pt idx="0">
                  <c:v>Mantel:</c:v>
                </c:pt>
              </c:strCache>
            </c:strRef>
          </c:tx>
          <c:spPr>
            <a:ln>
              <a:solidFill>
                <a:srgbClr val="00B0F0"/>
              </a:solidFill>
            </a:ln>
          </c:spPr>
          <c:marker>
            <c:symbol val="none"/>
          </c:marker>
          <c:xVal>
            <c:numRef>
              <c:f>'12. Bil C. Korrosion'!$B$621:$G$621</c:f>
              <c:numCache>
                <c:formatCode>;;;</c:formatCode>
                <c:ptCount val="6"/>
                <c:pt idx="0" formatCode="0">
                  <c:v>2010</c:v>
                </c:pt>
                <c:pt idx="1">
                  <c:v>2010</c:v>
                </c:pt>
                <c:pt idx="2" formatCode="0">
                  <c:v>2016</c:v>
                </c:pt>
                <c:pt idx="3" formatCode="0">
                  <c:v>2020</c:v>
                </c:pt>
                <c:pt idx="4" formatCode="0">
                  <c:v>2050</c:v>
                </c:pt>
              </c:numCache>
            </c:numRef>
          </c:xVal>
          <c:yVal>
            <c:numRef>
              <c:f>'12. Bil C. Korrosion'!$B$622:$G$622</c:f>
              <c:numCache>
                <c:formatCode>;;;</c:formatCode>
                <c:ptCount val="6"/>
                <c:pt idx="0" formatCode="0.0">
                  <c:v>10</c:v>
                </c:pt>
                <c:pt idx="1">
                  <c:v>10</c:v>
                </c:pt>
                <c:pt idx="2" formatCode="0.0">
                  <c:v>9.9</c:v>
                </c:pt>
                <c:pt idx="3" formatCode="0.0">
                  <c:v>9.1</c:v>
                </c:pt>
              </c:numCache>
            </c:numRef>
          </c:yVal>
          <c:smooth val="0"/>
          <c:extLst>
            <c:ext xmlns:c16="http://schemas.microsoft.com/office/drawing/2014/chart" uri="{C3380CC4-5D6E-409C-BE32-E72D297353CC}">
              <c16:uniqueId val="{00000006-F834-4D70-830E-A7D01B79824C}"/>
            </c:ext>
          </c:extLst>
        </c:ser>
        <c:ser>
          <c:idx val="1"/>
          <c:order val="1"/>
          <c:tx>
            <c:strRef>
              <c:f>'12. Bil C. Korrosion'!$A$623</c:f>
              <c:strCache>
                <c:ptCount val="1"/>
                <c:pt idx="0">
                  <c:v>Gavel:</c:v>
                </c:pt>
              </c:strCache>
            </c:strRef>
          </c:tx>
          <c:spPr>
            <a:ln>
              <a:solidFill>
                <a:srgbClr val="FF0000"/>
              </a:solidFill>
            </a:ln>
          </c:spPr>
          <c:marker>
            <c:symbol val="none"/>
          </c:marker>
          <c:xVal>
            <c:numRef>
              <c:f>'12. Bil C. Korrosion'!$B$621:$G$621</c:f>
              <c:numCache>
                <c:formatCode>;;;</c:formatCode>
                <c:ptCount val="6"/>
                <c:pt idx="0" formatCode="0">
                  <c:v>2010</c:v>
                </c:pt>
                <c:pt idx="1">
                  <c:v>2010</c:v>
                </c:pt>
                <c:pt idx="2" formatCode="0">
                  <c:v>2016</c:v>
                </c:pt>
                <c:pt idx="3" formatCode="0">
                  <c:v>2020</c:v>
                </c:pt>
                <c:pt idx="4" formatCode="0">
                  <c:v>2050</c:v>
                </c:pt>
              </c:numCache>
            </c:numRef>
          </c:xVal>
          <c:yVal>
            <c:numRef>
              <c:f>'12. Bil C. Korrosion'!$B$623:$G$623</c:f>
              <c:numCache>
                <c:formatCode>;;;</c:formatCode>
                <c:ptCount val="6"/>
                <c:pt idx="0" formatCode="0.0">
                  <c:v>9</c:v>
                </c:pt>
                <c:pt idx="1">
                  <c:v>9</c:v>
                </c:pt>
                <c:pt idx="2" formatCode="0.0">
                  <c:v>8.6999999999999993</c:v>
                </c:pt>
                <c:pt idx="3" formatCode="0.0">
                  <c:v>8.6</c:v>
                </c:pt>
              </c:numCache>
            </c:numRef>
          </c:yVal>
          <c:smooth val="0"/>
          <c:extLst>
            <c:ext xmlns:c16="http://schemas.microsoft.com/office/drawing/2014/chart" uri="{C3380CC4-5D6E-409C-BE32-E72D297353CC}">
              <c16:uniqueId val="{00000007-F834-4D70-830E-A7D01B79824C}"/>
            </c:ext>
          </c:extLst>
        </c:ser>
        <c:ser>
          <c:idx val="2"/>
          <c:order val="2"/>
          <c:tx>
            <c:strRef>
              <c:f>'12. Bil C. Korrosion'!$A$624</c:f>
              <c:strCache>
                <c:ptCount val="1"/>
                <c:pt idx="0">
                  <c:v>S-min mantel:</c:v>
                </c:pt>
              </c:strCache>
            </c:strRef>
          </c:tx>
          <c:spPr>
            <a:ln>
              <a:solidFill>
                <a:srgbClr val="00B0F0"/>
              </a:solidFill>
              <a:prstDash val="sysDash"/>
            </a:ln>
          </c:spPr>
          <c:marker>
            <c:symbol val="none"/>
          </c:marker>
          <c:xVal>
            <c:numRef>
              <c:f>'12. Bil C. Korrosion'!$B$621:$G$621</c:f>
              <c:numCache>
                <c:formatCode>;;;</c:formatCode>
                <c:ptCount val="6"/>
                <c:pt idx="0" formatCode="0">
                  <c:v>2010</c:v>
                </c:pt>
                <c:pt idx="1">
                  <c:v>2010</c:v>
                </c:pt>
                <c:pt idx="2" formatCode="0">
                  <c:v>2016</c:v>
                </c:pt>
                <c:pt idx="3" formatCode="0">
                  <c:v>2020</c:v>
                </c:pt>
                <c:pt idx="4" formatCode="0">
                  <c:v>2050</c:v>
                </c:pt>
              </c:numCache>
            </c:numRef>
          </c:xVal>
          <c:yVal>
            <c:numRef>
              <c:f>'12. Bil C. Korrosion'!$B$624:$G$624</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F834-4D70-830E-A7D01B79824C}"/>
            </c:ext>
          </c:extLst>
        </c:ser>
        <c:ser>
          <c:idx val="3"/>
          <c:order val="3"/>
          <c:tx>
            <c:strRef>
              <c:f>'12. Bil C. Korrosion'!$A$625</c:f>
              <c:strCache>
                <c:ptCount val="1"/>
                <c:pt idx="0">
                  <c:v>S-min gavel:</c:v>
                </c:pt>
              </c:strCache>
            </c:strRef>
          </c:tx>
          <c:spPr>
            <a:ln>
              <a:solidFill>
                <a:srgbClr val="FF0000"/>
              </a:solidFill>
              <a:prstDash val="sysDash"/>
            </a:ln>
          </c:spPr>
          <c:marker>
            <c:symbol val="none"/>
          </c:marker>
          <c:xVal>
            <c:numRef>
              <c:f>'12. Bil C. Korrosion'!$B$621:$G$621</c:f>
              <c:numCache>
                <c:formatCode>;;;</c:formatCode>
                <c:ptCount val="6"/>
                <c:pt idx="0" formatCode="0">
                  <c:v>2010</c:v>
                </c:pt>
                <c:pt idx="1">
                  <c:v>2010</c:v>
                </c:pt>
                <c:pt idx="2" formatCode="0">
                  <c:v>2016</c:v>
                </c:pt>
                <c:pt idx="3" formatCode="0">
                  <c:v>2020</c:v>
                </c:pt>
                <c:pt idx="4" formatCode="0">
                  <c:v>2050</c:v>
                </c:pt>
              </c:numCache>
            </c:numRef>
          </c:xVal>
          <c:yVal>
            <c:numRef>
              <c:f>'12. Bil C. Korrosion'!$B$625:$G$625</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F834-4D70-830E-A7D01B79824C}"/>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Korrosion'!$D$621:$G$621</c:f>
              <c:numCache>
                <c:formatCode>0</c:formatCode>
                <c:ptCount val="4"/>
                <c:pt idx="0">
                  <c:v>2016</c:v>
                </c:pt>
                <c:pt idx="1">
                  <c:v>2020</c:v>
                </c:pt>
                <c:pt idx="2">
                  <c:v>2050</c:v>
                </c:pt>
              </c:numCache>
            </c:numRef>
          </c:xVal>
          <c:yVal>
            <c:numRef>
              <c:f>'12. Bil C. Korrosion'!$D$626:$G$626</c:f>
              <c:numCache>
                <c:formatCode>0.0</c:formatCode>
                <c:ptCount val="4"/>
                <c:pt idx="0">
                  <c:v>9.9</c:v>
                </c:pt>
                <c:pt idx="1">
                  <c:v>9.1</c:v>
                </c:pt>
              </c:numCache>
            </c:numRef>
          </c:yVal>
          <c:smooth val="0"/>
          <c:extLst>
            <c:ext xmlns:c16="http://schemas.microsoft.com/office/drawing/2014/chart" uri="{C3380CC4-5D6E-409C-BE32-E72D297353CC}">
              <c16:uniqueId val="{0000000A-F834-4D70-830E-A7D01B79824C}"/>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Korrosion'!$D$621:$G$621</c:f>
              <c:numCache>
                <c:formatCode>0</c:formatCode>
                <c:ptCount val="4"/>
                <c:pt idx="0">
                  <c:v>2016</c:v>
                </c:pt>
                <c:pt idx="1">
                  <c:v>2020</c:v>
                </c:pt>
                <c:pt idx="2">
                  <c:v>2050</c:v>
                </c:pt>
              </c:numCache>
            </c:numRef>
          </c:xVal>
          <c:yVal>
            <c:numRef>
              <c:f>'12. Bil C. Korrosion'!$D$627:$G$627</c:f>
              <c:numCache>
                <c:formatCode>0.0</c:formatCode>
                <c:ptCount val="4"/>
                <c:pt idx="0">
                  <c:v>8.6999999999999993</c:v>
                </c:pt>
                <c:pt idx="1">
                  <c:v>8.6</c:v>
                </c:pt>
              </c:numCache>
            </c:numRef>
          </c:yVal>
          <c:smooth val="0"/>
          <c:extLst>
            <c:ext xmlns:c16="http://schemas.microsoft.com/office/drawing/2014/chart" uri="{C3380CC4-5D6E-409C-BE32-E72D297353CC}">
              <c16:uniqueId val="{0000000C-F834-4D70-830E-A7D01B79824C}"/>
            </c:ext>
          </c:extLst>
        </c:ser>
        <c:dLbls>
          <c:showLegendKey val="0"/>
          <c:showVal val="0"/>
          <c:showCatName val="0"/>
          <c:showSerName val="0"/>
          <c:showPercent val="0"/>
          <c:showBubbleSize val="0"/>
        </c:dLbls>
        <c:axId val="251064303"/>
        <c:axId val="251065967"/>
      </c:scatterChart>
      <c:valAx>
        <c:axId val="251064303"/>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51065967"/>
        <c:crosses val="autoZero"/>
        <c:crossBetween val="midCat"/>
      </c:valAx>
      <c:valAx>
        <c:axId val="251065967"/>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51064303"/>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Korrosion'!$A$668</c:f>
              <c:strCache>
                <c:ptCount val="1"/>
                <c:pt idx="0">
                  <c:v>Mantel:</c:v>
                </c:pt>
              </c:strCache>
            </c:strRef>
          </c:tx>
          <c:spPr>
            <a:ln>
              <a:solidFill>
                <a:srgbClr val="00B0F0"/>
              </a:solidFill>
            </a:ln>
          </c:spPr>
          <c:marker>
            <c:symbol val="none"/>
          </c:marker>
          <c:xVal>
            <c:numRef>
              <c:f>'12. Bil C. Korrosion'!$B$667:$G$667</c:f>
              <c:numCache>
                <c:formatCode>;;;</c:formatCode>
                <c:ptCount val="6"/>
                <c:pt idx="0" formatCode="0">
                  <c:v>2010</c:v>
                </c:pt>
                <c:pt idx="1">
                  <c:v>2010</c:v>
                </c:pt>
                <c:pt idx="2" formatCode="0">
                  <c:v>2018</c:v>
                </c:pt>
                <c:pt idx="3" formatCode="0">
                  <c:v>2022</c:v>
                </c:pt>
                <c:pt idx="4" formatCode="0">
                  <c:v>2052</c:v>
                </c:pt>
              </c:numCache>
            </c:numRef>
          </c:xVal>
          <c:yVal>
            <c:numRef>
              <c:f>'12. Bil C. Korrosion'!$B$668:$G$668</c:f>
              <c:numCache>
                <c:formatCode>;;;</c:formatCode>
                <c:ptCount val="6"/>
                <c:pt idx="0" formatCode="0.0">
                  <c:v>10</c:v>
                </c:pt>
                <c:pt idx="1">
                  <c:v>10</c:v>
                </c:pt>
                <c:pt idx="2" formatCode="0.0">
                  <c:v>9.5</c:v>
                </c:pt>
                <c:pt idx="3" formatCode="0.0">
                  <c:v>9.1</c:v>
                </c:pt>
              </c:numCache>
            </c:numRef>
          </c:yVal>
          <c:smooth val="0"/>
          <c:extLst>
            <c:ext xmlns:c16="http://schemas.microsoft.com/office/drawing/2014/chart" uri="{C3380CC4-5D6E-409C-BE32-E72D297353CC}">
              <c16:uniqueId val="{00000006-144D-4414-B216-8DD679F86119}"/>
            </c:ext>
          </c:extLst>
        </c:ser>
        <c:ser>
          <c:idx val="1"/>
          <c:order val="1"/>
          <c:tx>
            <c:strRef>
              <c:f>'12. Bil C. Korrosion'!$A$669</c:f>
              <c:strCache>
                <c:ptCount val="1"/>
                <c:pt idx="0">
                  <c:v>Gavel:</c:v>
                </c:pt>
              </c:strCache>
            </c:strRef>
          </c:tx>
          <c:spPr>
            <a:ln>
              <a:solidFill>
                <a:srgbClr val="FF0000"/>
              </a:solidFill>
            </a:ln>
          </c:spPr>
          <c:marker>
            <c:symbol val="none"/>
          </c:marker>
          <c:xVal>
            <c:numRef>
              <c:f>'12. Bil C. Korrosion'!$B$667:$G$667</c:f>
              <c:numCache>
                <c:formatCode>;;;</c:formatCode>
                <c:ptCount val="6"/>
                <c:pt idx="0" formatCode="0">
                  <c:v>2010</c:v>
                </c:pt>
                <c:pt idx="1">
                  <c:v>2010</c:v>
                </c:pt>
                <c:pt idx="2" formatCode="0">
                  <c:v>2018</c:v>
                </c:pt>
                <c:pt idx="3" formatCode="0">
                  <c:v>2022</c:v>
                </c:pt>
                <c:pt idx="4" formatCode="0">
                  <c:v>2052</c:v>
                </c:pt>
              </c:numCache>
            </c:numRef>
          </c:xVal>
          <c:yVal>
            <c:numRef>
              <c:f>'12. Bil C. Korrosion'!$B$669:$G$669</c:f>
              <c:numCache>
                <c:formatCode>;;;</c:formatCode>
                <c:ptCount val="6"/>
                <c:pt idx="0" formatCode="0.0">
                  <c:v>9</c:v>
                </c:pt>
                <c:pt idx="1">
                  <c:v>9</c:v>
                </c:pt>
                <c:pt idx="2" formatCode="0.0">
                  <c:v>8.6999999999999993</c:v>
                </c:pt>
                <c:pt idx="3" formatCode="0.0">
                  <c:v>8.6</c:v>
                </c:pt>
              </c:numCache>
            </c:numRef>
          </c:yVal>
          <c:smooth val="0"/>
          <c:extLst>
            <c:ext xmlns:c16="http://schemas.microsoft.com/office/drawing/2014/chart" uri="{C3380CC4-5D6E-409C-BE32-E72D297353CC}">
              <c16:uniqueId val="{00000007-144D-4414-B216-8DD679F86119}"/>
            </c:ext>
          </c:extLst>
        </c:ser>
        <c:ser>
          <c:idx val="2"/>
          <c:order val="2"/>
          <c:tx>
            <c:strRef>
              <c:f>'12. Bil C. Korrosion'!$A$670</c:f>
              <c:strCache>
                <c:ptCount val="1"/>
                <c:pt idx="0">
                  <c:v>S-min mantel:</c:v>
                </c:pt>
              </c:strCache>
            </c:strRef>
          </c:tx>
          <c:spPr>
            <a:ln>
              <a:solidFill>
                <a:srgbClr val="00B0F0"/>
              </a:solidFill>
              <a:prstDash val="sysDash"/>
            </a:ln>
          </c:spPr>
          <c:marker>
            <c:symbol val="none"/>
          </c:marker>
          <c:xVal>
            <c:numRef>
              <c:f>'12. Bil C. Korrosion'!$B$667:$G$667</c:f>
              <c:numCache>
                <c:formatCode>;;;</c:formatCode>
                <c:ptCount val="6"/>
                <c:pt idx="0" formatCode="0">
                  <c:v>2010</c:v>
                </c:pt>
                <c:pt idx="1">
                  <c:v>2010</c:v>
                </c:pt>
                <c:pt idx="2" formatCode="0">
                  <c:v>2018</c:v>
                </c:pt>
                <c:pt idx="3" formatCode="0">
                  <c:v>2022</c:v>
                </c:pt>
                <c:pt idx="4" formatCode="0">
                  <c:v>2052</c:v>
                </c:pt>
              </c:numCache>
            </c:numRef>
          </c:xVal>
          <c:yVal>
            <c:numRef>
              <c:f>'12. Bil C. Korrosion'!$B$670:$G$670</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144D-4414-B216-8DD679F86119}"/>
            </c:ext>
          </c:extLst>
        </c:ser>
        <c:ser>
          <c:idx val="3"/>
          <c:order val="3"/>
          <c:tx>
            <c:strRef>
              <c:f>'12. Bil C. Korrosion'!$A$671</c:f>
              <c:strCache>
                <c:ptCount val="1"/>
                <c:pt idx="0">
                  <c:v>S-min gavel:</c:v>
                </c:pt>
              </c:strCache>
            </c:strRef>
          </c:tx>
          <c:spPr>
            <a:ln>
              <a:solidFill>
                <a:srgbClr val="FF0000"/>
              </a:solidFill>
              <a:prstDash val="sysDash"/>
            </a:ln>
          </c:spPr>
          <c:marker>
            <c:symbol val="none"/>
          </c:marker>
          <c:xVal>
            <c:numRef>
              <c:f>'12. Bil C. Korrosion'!$B$667:$G$667</c:f>
              <c:numCache>
                <c:formatCode>;;;</c:formatCode>
                <c:ptCount val="6"/>
                <c:pt idx="0" formatCode="0">
                  <c:v>2010</c:v>
                </c:pt>
                <c:pt idx="1">
                  <c:v>2010</c:v>
                </c:pt>
                <c:pt idx="2" formatCode="0">
                  <c:v>2018</c:v>
                </c:pt>
                <c:pt idx="3" formatCode="0">
                  <c:v>2022</c:v>
                </c:pt>
                <c:pt idx="4" formatCode="0">
                  <c:v>2052</c:v>
                </c:pt>
              </c:numCache>
            </c:numRef>
          </c:xVal>
          <c:yVal>
            <c:numRef>
              <c:f>'12. Bil C. Korrosion'!$B$671:$G$671</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144D-4414-B216-8DD679F86119}"/>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Korrosion'!$D$667:$G$667</c:f>
              <c:numCache>
                <c:formatCode>0</c:formatCode>
                <c:ptCount val="4"/>
                <c:pt idx="0">
                  <c:v>2018</c:v>
                </c:pt>
                <c:pt idx="1">
                  <c:v>2022</c:v>
                </c:pt>
                <c:pt idx="2">
                  <c:v>2052</c:v>
                </c:pt>
              </c:numCache>
            </c:numRef>
          </c:xVal>
          <c:yVal>
            <c:numRef>
              <c:f>'12. Bil C. Korrosion'!$D$672:$G$672</c:f>
              <c:numCache>
                <c:formatCode>0.0</c:formatCode>
                <c:ptCount val="4"/>
                <c:pt idx="0">
                  <c:v>9.5</c:v>
                </c:pt>
                <c:pt idx="1">
                  <c:v>9.1</c:v>
                </c:pt>
              </c:numCache>
            </c:numRef>
          </c:yVal>
          <c:smooth val="0"/>
          <c:extLst>
            <c:ext xmlns:c16="http://schemas.microsoft.com/office/drawing/2014/chart" uri="{C3380CC4-5D6E-409C-BE32-E72D297353CC}">
              <c16:uniqueId val="{0000000A-144D-4414-B216-8DD679F86119}"/>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Korrosion'!$D$667:$G$667</c:f>
              <c:numCache>
                <c:formatCode>0</c:formatCode>
                <c:ptCount val="4"/>
                <c:pt idx="0">
                  <c:v>2018</c:v>
                </c:pt>
                <c:pt idx="1">
                  <c:v>2022</c:v>
                </c:pt>
                <c:pt idx="2">
                  <c:v>2052</c:v>
                </c:pt>
              </c:numCache>
            </c:numRef>
          </c:xVal>
          <c:yVal>
            <c:numRef>
              <c:f>'12. Bil C. Korrosion'!$D$673:$G$673</c:f>
              <c:numCache>
                <c:formatCode>0.0</c:formatCode>
                <c:ptCount val="4"/>
                <c:pt idx="0">
                  <c:v>8.6999999999999993</c:v>
                </c:pt>
                <c:pt idx="1">
                  <c:v>8.6</c:v>
                </c:pt>
              </c:numCache>
            </c:numRef>
          </c:yVal>
          <c:smooth val="0"/>
          <c:extLst>
            <c:ext xmlns:c16="http://schemas.microsoft.com/office/drawing/2014/chart" uri="{C3380CC4-5D6E-409C-BE32-E72D297353CC}">
              <c16:uniqueId val="{0000000C-144D-4414-B216-8DD679F86119}"/>
            </c:ext>
          </c:extLst>
        </c:ser>
        <c:dLbls>
          <c:showLegendKey val="0"/>
          <c:showVal val="0"/>
          <c:showCatName val="0"/>
          <c:showSerName val="0"/>
          <c:showPercent val="0"/>
          <c:showBubbleSize val="0"/>
        </c:dLbls>
        <c:axId val="251066383"/>
        <c:axId val="251067215"/>
      </c:scatterChart>
      <c:valAx>
        <c:axId val="251066383"/>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51067215"/>
        <c:crosses val="autoZero"/>
        <c:crossBetween val="midCat"/>
      </c:valAx>
      <c:valAx>
        <c:axId val="251067215"/>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51066383"/>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Korrosion'!$A$714</c:f>
              <c:strCache>
                <c:ptCount val="1"/>
                <c:pt idx="0">
                  <c:v>Mantel:</c:v>
                </c:pt>
              </c:strCache>
            </c:strRef>
          </c:tx>
          <c:spPr>
            <a:ln>
              <a:solidFill>
                <a:srgbClr val="00B0F0"/>
              </a:solidFill>
            </a:ln>
          </c:spPr>
          <c:marker>
            <c:symbol val="none"/>
          </c:marker>
          <c:xVal>
            <c:numRef>
              <c:f>'12. Bil C. Korrosion'!$B$713:$G$713</c:f>
              <c:numCache>
                <c:formatCode>;;;</c:formatCode>
                <c:ptCount val="6"/>
                <c:pt idx="0" formatCode="0">
                  <c:v>2007</c:v>
                </c:pt>
                <c:pt idx="1">
                  <c:v>2007</c:v>
                </c:pt>
                <c:pt idx="2" formatCode="0">
                  <c:v>2016</c:v>
                </c:pt>
                <c:pt idx="3" formatCode="0">
                  <c:v>2020</c:v>
                </c:pt>
                <c:pt idx="4" formatCode="0">
                  <c:v>2050</c:v>
                </c:pt>
              </c:numCache>
            </c:numRef>
          </c:xVal>
          <c:yVal>
            <c:numRef>
              <c:f>'12. Bil C. Korrosion'!$B$714:$G$714</c:f>
              <c:numCache>
                <c:formatCode>;;;</c:formatCode>
                <c:ptCount val="6"/>
                <c:pt idx="0" formatCode="0.0">
                  <c:v>10</c:v>
                </c:pt>
                <c:pt idx="1">
                  <c:v>10</c:v>
                </c:pt>
                <c:pt idx="2" formatCode="0.0">
                  <c:v>9.5</c:v>
                </c:pt>
                <c:pt idx="3" formatCode="0.0">
                  <c:v>9.1</c:v>
                </c:pt>
              </c:numCache>
            </c:numRef>
          </c:yVal>
          <c:smooth val="0"/>
          <c:extLst>
            <c:ext xmlns:c16="http://schemas.microsoft.com/office/drawing/2014/chart" uri="{C3380CC4-5D6E-409C-BE32-E72D297353CC}">
              <c16:uniqueId val="{00000006-D404-405B-8BA6-5511CA4DB090}"/>
            </c:ext>
          </c:extLst>
        </c:ser>
        <c:ser>
          <c:idx val="1"/>
          <c:order val="1"/>
          <c:tx>
            <c:strRef>
              <c:f>'12. Bil C. Korrosion'!$A$715</c:f>
              <c:strCache>
                <c:ptCount val="1"/>
                <c:pt idx="0">
                  <c:v>Gavel:</c:v>
                </c:pt>
              </c:strCache>
            </c:strRef>
          </c:tx>
          <c:spPr>
            <a:ln>
              <a:solidFill>
                <a:srgbClr val="FF0000"/>
              </a:solidFill>
            </a:ln>
          </c:spPr>
          <c:marker>
            <c:symbol val="none"/>
          </c:marker>
          <c:xVal>
            <c:numRef>
              <c:f>'12. Bil C. Korrosion'!$B$713:$G$713</c:f>
              <c:numCache>
                <c:formatCode>;;;</c:formatCode>
                <c:ptCount val="6"/>
                <c:pt idx="0" formatCode="0">
                  <c:v>2007</c:v>
                </c:pt>
                <c:pt idx="1">
                  <c:v>2007</c:v>
                </c:pt>
                <c:pt idx="2" formatCode="0">
                  <c:v>2016</c:v>
                </c:pt>
                <c:pt idx="3" formatCode="0">
                  <c:v>2020</c:v>
                </c:pt>
                <c:pt idx="4" formatCode="0">
                  <c:v>2050</c:v>
                </c:pt>
              </c:numCache>
            </c:numRef>
          </c:xVal>
          <c:yVal>
            <c:numRef>
              <c:f>'12. Bil C. Korrosion'!$B$715:$G$715</c:f>
              <c:numCache>
                <c:formatCode>;;;</c:formatCode>
                <c:ptCount val="6"/>
                <c:pt idx="0" formatCode="0.0">
                  <c:v>9</c:v>
                </c:pt>
                <c:pt idx="1">
                  <c:v>9</c:v>
                </c:pt>
                <c:pt idx="2" formatCode="0.0">
                  <c:v>8.4</c:v>
                </c:pt>
                <c:pt idx="3" formatCode="0.0">
                  <c:v>8.3000000000000007</c:v>
                </c:pt>
              </c:numCache>
            </c:numRef>
          </c:yVal>
          <c:smooth val="0"/>
          <c:extLst>
            <c:ext xmlns:c16="http://schemas.microsoft.com/office/drawing/2014/chart" uri="{C3380CC4-5D6E-409C-BE32-E72D297353CC}">
              <c16:uniqueId val="{00000007-D404-405B-8BA6-5511CA4DB090}"/>
            </c:ext>
          </c:extLst>
        </c:ser>
        <c:ser>
          <c:idx val="2"/>
          <c:order val="2"/>
          <c:tx>
            <c:strRef>
              <c:f>'12. Bil C. Korrosion'!$A$716</c:f>
              <c:strCache>
                <c:ptCount val="1"/>
                <c:pt idx="0">
                  <c:v>S-min mantel:</c:v>
                </c:pt>
              </c:strCache>
            </c:strRef>
          </c:tx>
          <c:spPr>
            <a:ln>
              <a:solidFill>
                <a:srgbClr val="00B0F0"/>
              </a:solidFill>
              <a:prstDash val="sysDash"/>
            </a:ln>
          </c:spPr>
          <c:marker>
            <c:symbol val="none"/>
          </c:marker>
          <c:xVal>
            <c:numRef>
              <c:f>'12. Bil C. Korrosion'!$B$713:$G$713</c:f>
              <c:numCache>
                <c:formatCode>;;;</c:formatCode>
                <c:ptCount val="6"/>
                <c:pt idx="0" formatCode="0">
                  <c:v>2007</c:v>
                </c:pt>
                <c:pt idx="1">
                  <c:v>2007</c:v>
                </c:pt>
                <c:pt idx="2" formatCode="0">
                  <c:v>2016</c:v>
                </c:pt>
                <c:pt idx="3" formatCode="0">
                  <c:v>2020</c:v>
                </c:pt>
                <c:pt idx="4" formatCode="0">
                  <c:v>2050</c:v>
                </c:pt>
              </c:numCache>
            </c:numRef>
          </c:xVal>
          <c:yVal>
            <c:numRef>
              <c:f>'12. Bil C. Korrosion'!$B$716:$G$716</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D404-405B-8BA6-5511CA4DB090}"/>
            </c:ext>
          </c:extLst>
        </c:ser>
        <c:ser>
          <c:idx val="3"/>
          <c:order val="3"/>
          <c:tx>
            <c:strRef>
              <c:f>'12. Bil C. Korrosion'!$A$717</c:f>
              <c:strCache>
                <c:ptCount val="1"/>
                <c:pt idx="0">
                  <c:v>S-min gavel:</c:v>
                </c:pt>
              </c:strCache>
            </c:strRef>
          </c:tx>
          <c:spPr>
            <a:ln>
              <a:solidFill>
                <a:srgbClr val="FF0000"/>
              </a:solidFill>
              <a:prstDash val="sysDash"/>
            </a:ln>
          </c:spPr>
          <c:marker>
            <c:symbol val="none"/>
          </c:marker>
          <c:xVal>
            <c:numRef>
              <c:f>'12. Bil C. Korrosion'!$B$713:$G$713</c:f>
              <c:numCache>
                <c:formatCode>;;;</c:formatCode>
                <c:ptCount val="6"/>
                <c:pt idx="0" formatCode="0">
                  <c:v>2007</c:v>
                </c:pt>
                <c:pt idx="1">
                  <c:v>2007</c:v>
                </c:pt>
                <c:pt idx="2" formatCode="0">
                  <c:v>2016</c:v>
                </c:pt>
                <c:pt idx="3" formatCode="0">
                  <c:v>2020</c:v>
                </c:pt>
                <c:pt idx="4" formatCode="0">
                  <c:v>2050</c:v>
                </c:pt>
              </c:numCache>
            </c:numRef>
          </c:xVal>
          <c:yVal>
            <c:numRef>
              <c:f>'12. Bil C. Korrosion'!$B$717:$G$717</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D404-405B-8BA6-5511CA4DB090}"/>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Korrosion'!$D$713:$G$713</c:f>
              <c:numCache>
                <c:formatCode>0</c:formatCode>
                <c:ptCount val="4"/>
                <c:pt idx="0">
                  <c:v>2016</c:v>
                </c:pt>
                <c:pt idx="1">
                  <c:v>2020</c:v>
                </c:pt>
                <c:pt idx="2">
                  <c:v>2050</c:v>
                </c:pt>
              </c:numCache>
            </c:numRef>
          </c:xVal>
          <c:yVal>
            <c:numRef>
              <c:f>'12. Bil C. Korrosion'!$D$718:$G$718</c:f>
              <c:numCache>
                <c:formatCode>0.0</c:formatCode>
                <c:ptCount val="4"/>
                <c:pt idx="0">
                  <c:v>9.5</c:v>
                </c:pt>
                <c:pt idx="1">
                  <c:v>9.1</c:v>
                </c:pt>
              </c:numCache>
            </c:numRef>
          </c:yVal>
          <c:smooth val="0"/>
          <c:extLst>
            <c:ext xmlns:c16="http://schemas.microsoft.com/office/drawing/2014/chart" uri="{C3380CC4-5D6E-409C-BE32-E72D297353CC}">
              <c16:uniqueId val="{0000000A-D404-405B-8BA6-5511CA4DB090}"/>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Korrosion'!$D$713:$G$713</c:f>
              <c:numCache>
                <c:formatCode>0</c:formatCode>
                <c:ptCount val="4"/>
                <c:pt idx="0">
                  <c:v>2016</c:v>
                </c:pt>
                <c:pt idx="1">
                  <c:v>2020</c:v>
                </c:pt>
                <c:pt idx="2">
                  <c:v>2050</c:v>
                </c:pt>
              </c:numCache>
            </c:numRef>
          </c:xVal>
          <c:yVal>
            <c:numRef>
              <c:f>'12. Bil C. Korrosion'!$D$719:$G$719</c:f>
              <c:numCache>
                <c:formatCode>0.0</c:formatCode>
                <c:ptCount val="4"/>
                <c:pt idx="0">
                  <c:v>8.4</c:v>
                </c:pt>
                <c:pt idx="1">
                  <c:v>8.3000000000000007</c:v>
                </c:pt>
              </c:numCache>
            </c:numRef>
          </c:yVal>
          <c:smooth val="0"/>
          <c:extLst>
            <c:ext xmlns:c16="http://schemas.microsoft.com/office/drawing/2014/chart" uri="{C3380CC4-5D6E-409C-BE32-E72D297353CC}">
              <c16:uniqueId val="{0000000C-D404-405B-8BA6-5511CA4DB090}"/>
            </c:ext>
          </c:extLst>
        </c:ser>
        <c:dLbls>
          <c:showLegendKey val="0"/>
          <c:showVal val="0"/>
          <c:showCatName val="0"/>
          <c:showSerName val="0"/>
          <c:showPercent val="0"/>
          <c:showBubbleSize val="0"/>
        </c:dLbls>
        <c:axId val="19525951"/>
        <c:axId val="251066383"/>
      </c:scatterChart>
      <c:valAx>
        <c:axId val="19525951"/>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51066383"/>
        <c:crosses val="autoZero"/>
        <c:crossBetween val="midCat"/>
      </c:valAx>
      <c:valAx>
        <c:axId val="251066383"/>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19525951"/>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Korrosion'!$A$760</c:f>
              <c:strCache>
                <c:ptCount val="1"/>
                <c:pt idx="0">
                  <c:v>Mantel:</c:v>
                </c:pt>
              </c:strCache>
            </c:strRef>
          </c:tx>
          <c:spPr>
            <a:ln>
              <a:solidFill>
                <a:srgbClr val="00B0F0"/>
              </a:solidFill>
            </a:ln>
          </c:spPr>
          <c:marker>
            <c:symbol val="none"/>
          </c:marker>
          <c:xVal>
            <c:numRef>
              <c:f>'12. Bil C. Korrosion'!$B$759:$G$759</c:f>
              <c:numCache>
                <c:formatCode>;;;</c:formatCode>
                <c:ptCount val="6"/>
                <c:pt idx="0" formatCode="0">
                  <c:v>2017</c:v>
                </c:pt>
                <c:pt idx="1">
                  <c:v>2017</c:v>
                </c:pt>
                <c:pt idx="2" formatCode="0">
                  <c:v>2019</c:v>
                </c:pt>
                <c:pt idx="3" formatCode="0">
                  <c:v>2021</c:v>
                </c:pt>
                <c:pt idx="4" formatCode="0">
                  <c:v>2051</c:v>
                </c:pt>
              </c:numCache>
            </c:numRef>
          </c:xVal>
          <c:yVal>
            <c:numRef>
              <c:f>'12. Bil C. Korrosion'!$B$760:$G$760</c:f>
              <c:numCache>
                <c:formatCode>;;;</c:formatCode>
                <c:ptCount val="6"/>
                <c:pt idx="0" formatCode="0.0">
                  <c:v>10</c:v>
                </c:pt>
                <c:pt idx="1">
                  <c:v>10</c:v>
                </c:pt>
                <c:pt idx="2" formatCode="0.0">
                  <c:v>9.5</c:v>
                </c:pt>
                <c:pt idx="3" formatCode="0.0">
                  <c:v>9.3000000000000007</c:v>
                </c:pt>
              </c:numCache>
            </c:numRef>
          </c:yVal>
          <c:smooth val="0"/>
          <c:extLst>
            <c:ext xmlns:c16="http://schemas.microsoft.com/office/drawing/2014/chart" uri="{C3380CC4-5D6E-409C-BE32-E72D297353CC}">
              <c16:uniqueId val="{00000006-B3FF-4B94-A7C4-2B514D09FC42}"/>
            </c:ext>
          </c:extLst>
        </c:ser>
        <c:ser>
          <c:idx val="1"/>
          <c:order val="1"/>
          <c:tx>
            <c:strRef>
              <c:f>'12. Bil C. Korrosion'!$A$761</c:f>
              <c:strCache>
                <c:ptCount val="1"/>
                <c:pt idx="0">
                  <c:v>Gavel:</c:v>
                </c:pt>
              </c:strCache>
            </c:strRef>
          </c:tx>
          <c:spPr>
            <a:ln>
              <a:solidFill>
                <a:srgbClr val="FF0000"/>
              </a:solidFill>
            </a:ln>
          </c:spPr>
          <c:marker>
            <c:symbol val="none"/>
          </c:marker>
          <c:xVal>
            <c:numRef>
              <c:f>'12. Bil C. Korrosion'!$B$759:$G$759</c:f>
              <c:numCache>
                <c:formatCode>;;;</c:formatCode>
                <c:ptCount val="6"/>
                <c:pt idx="0" formatCode="0">
                  <c:v>2017</c:v>
                </c:pt>
                <c:pt idx="1">
                  <c:v>2017</c:v>
                </c:pt>
                <c:pt idx="2" formatCode="0">
                  <c:v>2019</c:v>
                </c:pt>
                <c:pt idx="3" formatCode="0">
                  <c:v>2021</c:v>
                </c:pt>
                <c:pt idx="4" formatCode="0">
                  <c:v>2051</c:v>
                </c:pt>
              </c:numCache>
            </c:numRef>
          </c:xVal>
          <c:yVal>
            <c:numRef>
              <c:f>'12. Bil C. Korrosion'!$B$761:$G$761</c:f>
              <c:numCache>
                <c:formatCode>;;;</c:formatCode>
                <c:ptCount val="6"/>
                <c:pt idx="0" formatCode="0.0">
                  <c:v>9</c:v>
                </c:pt>
                <c:pt idx="1">
                  <c:v>9</c:v>
                </c:pt>
                <c:pt idx="2" formatCode="0.0">
                  <c:v>8.5</c:v>
                </c:pt>
                <c:pt idx="3" formatCode="0.0">
                  <c:v>8.3000000000000007</c:v>
                </c:pt>
              </c:numCache>
            </c:numRef>
          </c:yVal>
          <c:smooth val="0"/>
          <c:extLst>
            <c:ext xmlns:c16="http://schemas.microsoft.com/office/drawing/2014/chart" uri="{C3380CC4-5D6E-409C-BE32-E72D297353CC}">
              <c16:uniqueId val="{00000007-B3FF-4B94-A7C4-2B514D09FC42}"/>
            </c:ext>
          </c:extLst>
        </c:ser>
        <c:ser>
          <c:idx val="2"/>
          <c:order val="2"/>
          <c:tx>
            <c:strRef>
              <c:f>'12. Bil C. Korrosion'!$A$762</c:f>
              <c:strCache>
                <c:ptCount val="1"/>
                <c:pt idx="0">
                  <c:v>S-min mantel:</c:v>
                </c:pt>
              </c:strCache>
            </c:strRef>
          </c:tx>
          <c:spPr>
            <a:ln>
              <a:solidFill>
                <a:srgbClr val="00B0F0"/>
              </a:solidFill>
              <a:prstDash val="sysDash"/>
            </a:ln>
          </c:spPr>
          <c:marker>
            <c:symbol val="none"/>
          </c:marker>
          <c:xVal>
            <c:numRef>
              <c:f>'12. Bil C. Korrosion'!$B$759:$G$759</c:f>
              <c:numCache>
                <c:formatCode>;;;</c:formatCode>
                <c:ptCount val="6"/>
                <c:pt idx="0" formatCode="0">
                  <c:v>2017</c:v>
                </c:pt>
                <c:pt idx="1">
                  <c:v>2017</c:v>
                </c:pt>
                <c:pt idx="2" formatCode="0">
                  <c:v>2019</c:v>
                </c:pt>
                <c:pt idx="3" formatCode="0">
                  <c:v>2021</c:v>
                </c:pt>
                <c:pt idx="4" formatCode="0">
                  <c:v>2051</c:v>
                </c:pt>
              </c:numCache>
            </c:numRef>
          </c:xVal>
          <c:yVal>
            <c:numRef>
              <c:f>'12. Bil C. Korrosion'!$B$762:$G$762</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B3FF-4B94-A7C4-2B514D09FC42}"/>
            </c:ext>
          </c:extLst>
        </c:ser>
        <c:ser>
          <c:idx val="3"/>
          <c:order val="3"/>
          <c:tx>
            <c:strRef>
              <c:f>'12. Bil C. Korrosion'!$A$763</c:f>
              <c:strCache>
                <c:ptCount val="1"/>
                <c:pt idx="0">
                  <c:v>S-min gavel:</c:v>
                </c:pt>
              </c:strCache>
            </c:strRef>
          </c:tx>
          <c:spPr>
            <a:ln>
              <a:solidFill>
                <a:srgbClr val="FF0000"/>
              </a:solidFill>
              <a:prstDash val="sysDash"/>
            </a:ln>
          </c:spPr>
          <c:marker>
            <c:symbol val="none"/>
          </c:marker>
          <c:xVal>
            <c:numRef>
              <c:f>'12. Bil C. Korrosion'!$B$759:$G$759</c:f>
              <c:numCache>
                <c:formatCode>;;;</c:formatCode>
                <c:ptCount val="6"/>
                <c:pt idx="0" formatCode="0">
                  <c:v>2017</c:v>
                </c:pt>
                <c:pt idx="1">
                  <c:v>2017</c:v>
                </c:pt>
                <c:pt idx="2" formatCode="0">
                  <c:v>2019</c:v>
                </c:pt>
                <c:pt idx="3" formatCode="0">
                  <c:v>2021</c:v>
                </c:pt>
                <c:pt idx="4" formatCode="0">
                  <c:v>2051</c:v>
                </c:pt>
              </c:numCache>
            </c:numRef>
          </c:xVal>
          <c:yVal>
            <c:numRef>
              <c:f>'12. Bil C. Korrosion'!$B$763:$G$763</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B3FF-4B94-A7C4-2B514D09FC42}"/>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Korrosion'!$D$759:$G$759</c:f>
              <c:numCache>
                <c:formatCode>0</c:formatCode>
                <c:ptCount val="4"/>
                <c:pt idx="0">
                  <c:v>2019</c:v>
                </c:pt>
                <c:pt idx="1">
                  <c:v>2021</c:v>
                </c:pt>
                <c:pt idx="2">
                  <c:v>2051</c:v>
                </c:pt>
              </c:numCache>
            </c:numRef>
          </c:xVal>
          <c:yVal>
            <c:numRef>
              <c:f>'12. Bil C. Korrosion'!$D$764:$G$764</c:f>
              <c:numCache>
                <c:formatCode>0.0</c:formatCode>
                <c:ptCount val="4"/>
                <c:pt idx="0">
                  <c:v>9.5</c:v>
                </c:pt>
                <c:pt idx="1">
                  <c:v>9.3000000000000007</c:v>
                </c:pt>
              </c:numCache>
            </c:numRef>
          </c:yVal>
          <c:smooth val="0"/>
          <c:extLst>
            <c:ext xmlns:c16="http://schemas.microsoft.com/office/drawing/2014/chart" uri="{C3380CC4-5D6E-409C-BE32-E72D297353CC}">
              <c16:uniqueId val="{0000000A-B3FF-4B94-A7C4-2B514D09FC42}"/>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Korrosion'!$D$759:$G$759</c:f>
              <c:numCache>
                <c:formatCode>0</c:formatCode>
                <c:ptCount val="4"/>
                <c:pt idx="0">
                  <c:v>2019</c:v>
                </c:pt>
                <c:pt idx="1">
                  <c:v>2021</c:v>
                </c:pt>
                <c:pt idx="2">
                  <c:v>2051</c:v>
                </c:pt>
              </c:numCache>
            </c:numRef>
          </c:xVal>
          <c:yVal>
            <c:numRef>
              <c:f>'12. Bil C. Korrosion'!$D$765:$G$765</c:f>
              <c:numCache>
                <c:formatCode>0.0</c:formatCode>
                <c:ptCount val="4"/>
                <c:pt idx="0">
                  <c:v>8.5</c:v>
                </c:pt>
                <c:pt idx="1">
                  <c:v>8.3000000000000007</c:v>
                </c:pt>
              </c:numCache>
            </c:numRef>
          </c:yVal>
          <c:smooth val="0"/>
          <c:extLst>
            <c:ext xmlns:c16="http://schemas.microsoft.com/office/drawing/2014/chart" uri="{C3380CC4-5D6E-409C-BE32-E72D297353CC}">
              <c16:uniqueId val="{0000000C-B3FF-4B94-A7C4-2B514D09FC42}"/>
            </c:ext>
          </c:extLst>
        </c:ser>
        <c:dLbls>
          <c:showLegendKey val="0"/>
          <c:showVal val="0"/>
          <c:showCatName val="0"/>
          <c:showSerName val="0"/>
          <c:showPercent val="0"/>
          <c:showBubbleSize val="0"/>
        </c:dLbls>
        <c:axId val="249815583"/>
        <c:axId val="249817247"/>
      </c:scatterChart>
      <c:valAx>
        <c:axId val="249815583"/>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9817247"/>
        <c:crosses val="autoZero"/>
        <c:crossBetween val="midCat"/>
      </c:valAx>
      <c:valAx>
        <c:axId val="249817247"/>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49815583"/>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Korrosion'!$A$806</c:f>
              <c:strCache>
                <c:ptCount val="1"/>
                <c:pt idx="0">
                  <c:v>Mantel:</c:v>
                </c:pt>
              </c:strCache>
            </c:strRef>
          </c:tx>
          <c:spPr>
            <a:ln>
              <a:solidFill>
                <a:srgbClr val="00B0F0"/>
              </a:solidFill>
            </a:ln>
          </c:spPr>
          <c:marker>
            <c:symbol val="none"/>
          </c:marker>
          <c:xVal>
            <c:numRef>
              <c:f>'12. Bil C. Korrosion'!$B$805:$G$805</c:f>
              <c:numCache>
                <c:formatCode>;;;</c:formatCode>
                <c:ptCount val="6"/>
                <c:pt idx="0" formatCode="0">
                  <c:v>2017</c:v>
                </c:pt>
                <c:pt idx="1">
                  <c:v>2017</c:v>
                </c:pt>
                <c:pt idx="2" formatCode="0">
                  <c:v>2019</c:v>
                </c:pt>
                <c:pt idx="3" formatCode="0">
                  <c:v>2021</c:v>
                </c:pt>
                <c:pt idx="4" formatCode="0">
                  <c:v>2051</c:v>
                </c:pt>
              </c:numCache>
            </c:numRef>
          </c:xVal>
          <c:yVal>
            <c:numRef>
              <c:f>'12. Bil C. Korrosion'!$B$806:$G$806</c:f>
              <c:numCache>
                <c:formatCode>;;;</c:formatCode>
                <c:ptCount val="6"/>
                <c:pt idx="0" formatCode="0.0">
                  <c:v>10</c:v>
                </c:pt>
                <c:pt idx="1">
                  <c:v>10</c:v>
                </c:pt>
                <c:pt idx="2" formatCode="0.0">
                  <c:v>9.6999999999999993</c:v>
                </c:pt>
                <c:pt idx="3" formatCode="0.0">
                  <c:v>9.3000000000000007</c:v>
                </c:pt>
              </c:numCache>
            </c:numRef>
          </c:yVal>
          <c:smooth val="0"/>
          <c:extLst>
            <c:ext xmlns:c16="http://schemas.microsoft.com/office/drawing/2014/chart" uri="{C3380CC4-5D6E-409C-BE32-E72D297353CC}">
              <c16:uniqueId val="{00000006-0981-440F-A411-50E502128056}"/>
            </c:ext>
          </c:extLst>
        </c:ser>
        <c:ser>
          <c:idx val="1"/>
          <c:order val="1"/>
          <c:tx>
            <c:strRef>
              <c:f>'12. Bil C. Korrosion'!$A$807</c:f>
              <c:strCache>
                <c:ptCount val="1"/>
                <c:pt idx="0">
                  <c:v>Gavel:</c:v>
                </c:pt>
              </c:strCache>
            </c:strRef>
          </c:tx>
          <c:spPr>
            <a:ln>
              <a:solidFill>
                <a:srgbClr val="FF0000"/>
              </a:solidFill>
            </a:ln>
          </c:spPr>
          <c:marker>
            <c:symbol val="none"/>
          </c:marker>
          <c:xVal>
            <c:numRef>
              <c:f>'12. Bil C. Korrosion'!$B$805:$G$805</c:f>
              <c:numCache>
                <c:formatCode>;;;</c:formatCode>
                <c:ptCount val="6"/>
                <c:pt idx="0" formatCode="0">
                  <c:v>2017</c:v>
                </c:pt>
                <c:pt idx="1">
                  <c:v>2017</c:v>
                </c:pt>
                <c:pt idx="2" formatCode="0">
                  <c:v>2019</c:v>
                </c:pt>
                <c:pt idx="3" formatCode="0">
                  <c:v>2021</c:v>
                </c:pt>
                <c:pt idx="4" formatCode="0">
                  <c:v>2051</c:v>
                </c:pt>
              </c:numCache>
            </c:numRef>
          </c:xVal>
          <c:yVal>
            <c:numRef>
              <c:f>'12. Bil C. Korrosion'!$B$807:$G$807</c:f>
              <c:numCache>
                <c:formatCode>;;;</c:formatCode>
                <c:ptCount val="6"/>
                <c:pt idx="0" formatCode="0.0">
                  <c:v>9</c:v>
                </c:pt>
                <c:pt idx="1">
                  <c:v>9</c:v>
                </c:pt>
                <c:pt idx="2" formatCode="0.0">
                  <c:v>8.1999999999999993</c:v>
                </c:pt>
                <c:pt idx="3" formatCode="0.0">
                  <c:v>8.1</c:v>
                </c:pt>
              </c:numCache>
            </c:numRef>
          </c:yVal>
          <c:smooth val="0"/>
          <c:extLst>
            <c:ext xmlns:c16="http://schemas.microsoft.com/office/drawing/2014/chart" uri="{C3380CC4-5D6E-409C-BE32-E72D297353CC}">
              <c16:uniqueId val="{00000007-0981-440F-A411-50E502128056}"/>
            </c:ext>
          </c:extLst>
        </c:ser>
        <c:ser>
          <c:idx val="2"/>
          <c:order val="2"/>
          <c:tx>
            <c:strRef>
              <c:f>'12. Bil C. Korrosion'!$A$808</c:f>
              <c:strCache>
                <c:ptCount val="1"/>
                <c:pt idx="0">
                  <c:v>S-min mantel:</c:v>
                </c:pt>
              </c:strCache>
            </c:strRef>
          </c:tx>
          <c:spPr>
            <a:ln>
              <a:solidFill>
                <a:srgbClr val="00B0F0"/>
              </a:solidFill>
              <a:prstDash val="sysDash"/>
            </a:ln>
          </c:spPr>
          <c:marker>
            <c:symbol val="none"/>
          </c:marker>
          <c:xVal>
            <c:numRef>
              <c:f>'12. Bil C. Korrosion'!$B$805:$G$805</c:f>
              <c:numCache>
                <c:formatCode>;;;</c:formatCode>
                <c:ptCount val="6"/>
                <c:pt idx="0" formatCode="0">
                  <c:v>2017</c:v>
                </c:pt>
                <c:pt idx="1">
                  <c:v>2017</c:v>
                </c:pt>
                <c:pt idx="2" formatCode="0">
                  <c:v>2019</c:v>
                </c:pt>
                <c:pt idx="3" formatCode="0">
                  <c:v>2021</c:v>
                </c:pt>
                <c:pt idx="4" formatCode="0">
                  <c:v>2051</c:v>
                </c:pt>
              </c:numCache>
            </c:numRef>
          </c:xVal>
          <c:yVal>
            <c:numRef>
              <c:f>'12. Bil C. Korrosion'!$B$808:$G$808</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0981-440F-A411-50E502128056}"/>
            </c:ext>
          </c:extLst>
        </c:ser>
        <c:ser>
          <c:idx val="3"/>
          <c:order val="3"/>
          <c:tx>
            <c:strRef>
              <c:f>'12. Bil C. Korrosion'!$A$809</c:f>
              <c:strCache>
                <c:ptCount val="1"/>
                <c:pt idx="0">
                  <c:v>S-min gavel:</c:v>
                </c:pt>
              </c:strCache>
            </c:strRef>
          </c:tx>
          <c:spPr>
            <a:ln>
              <a:solidFill>
                <a:srgbClr val="FF0000"/>
              </a:solidFill>
              <a:prstDash val="sysDash"/>
            </a:ln>
          </c:spPr>
          <c:marker>
            <c:symbol val="none"/>
          </c:marker>
          <c:xVal>
            <c:numRef>
              <c:f>'12. Bil C. Korrosion'!$B$805:$G$805</c:f>
              <c:numCache>
                <c:formatCode>;;;</c:formatCode>
                <c:ptCount val="6"/>
                <c:pt idx="0" formatCode="0">
                  <c:v>2017</c:v>
                </c:pt>
                <c:pt idx="1">
                  <c:v>2017</c:v>
                </c:pt>
                <c:pt idx="2" formatCode="0">
                  <c:v>2019</c:v>
                </c:pt>
                <c:pt idx="3" formatCode="0">
                  <c:v>2021</c:v>
                </c:pt>
                <c:pt idx="4" formatCode="0">
                  <c:v>2051</c:v>
                </c:pt>
              </c:numCache>
            </c:numRef>
          </c:xVal>
          <c:yVal>
            <c:numRef>
              <c:f>'12. Bil C. Korrosion'!$B$809:$G$809</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0981-440F-A411-50E502128056}"/>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Korrosion'!$D$805:$G$805</c:f>
              <c:numCache>
                <c:formatCode>0</c:formatCode>
                <c:ptCount val="4"/>
                <c:pt idx="0">
                  <c:v>2019</c:v>
                </c:pt>
                <c:pt idx="1">
                  <c:v>2021</c:v>
                </c:pt>
                <c:pt idx="2">
                  <c:v>2051</c:v>
                </c:pt>
              </c:numCache>
            </c:numRef>
          </c:xVal>
          <c:yVal>
            <c:numRef>
              <c:f>'12. Bil C. Korrosion'!$D$810:$G$810</c:f>
              <c:numCache>
                <c:formatCode>0.0</c:formatCode>
                <c:ptCount val="4"/>
                <c:pt idx="0">
                  <c:v>9.6999999999999993</c:v>
                </c:pt>
                <c:pt idx="1">
                  <c:v>9.3000000000000007</c:v>
                </c:pt>
              </c:numCache>
            </c:numRef>
          </c:yVal>
          <c:smooth val="0"/>
          <c:extLst>
            <c:ext xmlns:c16="http://schemas.microsoft.com/office/drawing/2014/chart" uri="{C3380CC4-5D6E-409C-BE32-E72D297353CC}">
              <c16:uniqueId val="{0000000A-0981-440F-A411-50E502128056}"/>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Korrosion'!$D$805:$G$805</c:f>
              <c:numCache>
                <c:formatCode>0</c:formatCode>
                <c:ptCount val="4"/>
                <c:pt idx="0">
                  <c:v>2019</c:v>
                </c:pt>
                <c:pt idx="1">
                  <c:v>2021</c:v>
                </c:pt>
                <c:pt idx="2">
                  <c:v>2051</c:v>
                </c:pt>
              </c:numCache>
            </c:numRef>
          </c:xVal>
          <c:yVal>
            <c:numRef>
              <c:f>'12. Bil C. Korrosion'!$D$811:$G$811</c:f>
              <c:numCache>
                <c:formatCode>0.0</c:formatCode>
                <c:ptCount val="4"/>
                <c:pt idx="0">
                  <c:v>8.1999999999999993</c:v>
                </c:pt>
                <c:pt idx="1">
                  <c:v>8.1</c:v>
                </c:pt>
              </c:numCache>
            </c:numRef>
          </c:yVal>
          <c:smooth val="0"/>
          <c:extLst>
            <c:ext xmlns:c16="http://schemas.microsoft.com/office/drawing/2014/chart" uri="{C3380CC4-5D6E-409C-BE32-E72D297353CC}">
              <c16:uniqueId val="{0000000C-0981-440F-A411-50E502128056}"/>
            </c:ext>
          </c:extLst>
        </c:ser>
        <c:dLbls>
          <c:showLegendKey val="0"/>
          <c:showVal val="0"/>
          <c:showCatName val="0"/>
          <c:showSerName val="0"/>
          <c:showPercent val="0"/>
          <c:showBubbleSize val="0"/>
        </c:dLbls>
        <c:axId val="249818495"/>
        <c:axId val="249818079"/>
      </c:scatterChart>
      <c:valAx>
        <c:axId val="249818495"/>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9818079"/>
        <c:crosses val="autoZero"/>
        <c:crossBetween val="midCat"/>
      </c:valAx>
      <c:valAx>
        <c:axId val="249818079"/>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49818495"/>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Korrosion'!$A$852</c:f>
              <c:strCache>
                <c:ptCount val="1"/>
                <c:pt idx="0">
                  <c:v>Mantel:</c:v>
                </c:pt>
              </c:strCache>
            </c:strRef>
          </c:tx>
          <c:spPr>
            <a:ln>
              <a:solidFill>
                <a:srgbClr val="00B0F0"/>
              </a:solidFill>
            </a:ln>
          </c:spPr>
          <c:marker>
            <c:symbol val="none"/>
          </c:marker>
          <c:xVal>
            <c:numRef>
              <c:f>'12. Bil C. Korrosion'!$B$851:$G$851</c:f>
              <c:numCache>
                <c:formatCode>;;;</c:formatCode>
                <c:ptCount val="6"/>
                <c:pt idx="0" formatCode="0">
                  <c:v>2014</c:v>
                </c:pt>
                <c:pt idx="1">
                  <c:v>2014</c:v>
                </c:pt>
                <c:pt idx="2" formatCode="0">
                  <c:v>2017</c:v>
                </c:pt>
                <c:pt idx="3" formatCode="0">
                  <c:v>2021</c:v>
                </c:pt>
                <c:pt idx="4" formatCode="0">
                  <c:v>2051</c:v>
                </c:pt>
              </c:numCache>
            </c:numRef>
          </c:xVal>
          <c:yVal>
            <c:numRef>
              <c:f>'12. Bil C. Korrosion'!$B$852:$G$852</c:f>
              <c:numCache>
                <c:formatCode>;;;</c:formatCode>
                <c:ptCount val="6"/>
                <c:pt idx="0" formatCode="0.0">
                  <c:v>10</c:v>
                </c:pt>
                <c:pt idx="1">
                  <c:v>10</c:v>
                </c:pt>
                <c:pt idx="2" formatCode="0.0">
                  <c:v>7.5</c:v>
                </c:pt>
                <c:pt idx="3" formatCode="0.0">
                  <c:v>7</c:v>
                </c:pt>
              </c:numCache>
            </c:numRef>
          </c:yVal>
          <c:smooth val="0"/>
          <c:extLst>
            <c:ext xmlns:c16="http://schemas.microsoft.com/office/drawing/2014/chart" uri="{C3380CC4-5D6E-409C-BE32-E72D297353CC}">
              <c16:uniqueId val="{00000006-4612-4C93-8FF4-4899D48027AE}"/>
            </c:ext>
          </c:extLst>
        </c:ser>
        <c:ser>
          <c:idx val="1"/>
          <c:order val="1"/>
          <c:tx>
            <c:strRef>
              <c:f>'12. Bil C. Korrosion'!$A$853</c:f>
              <c:strCache>
                <c:ptCount val="1"/>
                <c:pt idx="0">
                  <c:v>Gavel:</c:v>
                </c:pt>
              </c:strCache>
            </c:strRef>
          </c:tx>
          <c:spPr>
            <a:ln>
              <a:solidFill>
                <a:srgbClr val="FF0000"/>
              </a:solidFill>
            </a:ln>
          </c:spPr>
          <c:marker>
            <c:symbol val="none"/>
          </c:marker>
          <c:xVal>
            <c:numRef>
              <c:f>'12. Bil C. Korrosion'!$B$851:$G$851</c:f>
              <c:numCache>
                <c:formatCode>;;;</c:formatCode>
                <c:ptCount val="6"/>
                <c:pt idx="0" formatCode="0">
                  <c:v>2014</c:v>
                </c:pt>
                <c:pt idx="1">
                  <c:v>2014</c:v>
                </c:pt>
                <c:pt idx="2" formatCode="0">
                  <c:v>2017</c:v>
                </c:pt>
                <c:pt idx="3" formatCode="0">
                  <c:v>2021</c:v>
                </c:pt>
                <c:pt idx="4" formatCode="0">
                  <c:v>2051</c:v>
                </c:pt>
              </c:numCache>
            </c:numRef>
          </c:xVal>
          <c:yVal>
            <c:numRef>
              <c:f>'12. Bil C. Korrosion'!$B$853:$G$853</c:f>
              <c:numCache>
                <c:formatCode>;;;</c:formatCode>
                <c:ptCount val="6"/>
                <c:pt idx="0" formatCode="0.0">
                  <c:v>9</c:v>
                </c:pt>
                <c:pt idx="1">
                  <c:v>9</c:v>
                </c:pt>
                <c:pt idx="2" formatCode="0.0">
                  <c:v>6.4</c:v>
                </c:pt>
                <c:pt idx="3" formatCode="0.0">
                  <c:v>6</c:v>
                </c:pt>
              </c:numCache>
            </c:numRef>
          </c:yVal>
          <c:smooth val="0"/>
          <c:extLst>
            <c:ext xmlns:c16="http://schemas.microsoft.com/office/drawing/2014/chart" uri="{C3380CC4-5D6E-409C-BE32-E72D297353CC}">
              <c16:uniqueId val="{00000007-4612-4C93-8FF4-4899D48027AE}"/>
            </c:ext>
          </c:extLst>
        </c:ser>
        <c:ser>
          <c:idx val="2"/>
          <c:order val="2"/>
          <c:tx>
            <c:strRef>
              <c:f>'12. Bil C. Korrosion'!$A$854</c:f>
              <c:strCache>
                <c:ptCount val="1"/>
                <c:pt idx="0">
                  <c:v>S-min mantel:</c:v>
                </c:pt>
              </c:strCache>
            </c:strRef>
          </c:tx>
          <c:spPr>
            <a:ln>
              <a:solidFill>
                <a:srgbClr val="00B0F0"/>
              </a:solidFill>
              <a:prstDash val="sysDash"/>
            </a:ln>
          </c:spPr>
          <c:marker>
            <c:symbol val="none"/>
          </c:marker>
          <c:xVal>
            <c:numRef>
              <c:f>'12. Bil C. Korrosion'!$B$851:$G$851</c:f>
              <c:numCache>
                <c:formatCode>;;;</c:formatCode>
                <c:ptCount val="6"/>
                <c:pt idx="0" formatCode="0">
                  <c:v>2014</c:v>
                </c:pt>
                <c:pt idx="1">
                  <c:v>2014</c:v>
                </c:pt>
                <c:pt idx="2" formatCode="0">
                  <c:v>2017</c:v>
                </c:pt>
                <c:pt idx="3" formatCode="0">
                  <c:v>2021</c:v>
                </c:pt>
                <c:pt idx="4" formatCode="0">
                  <c:v>2051</c:v>
                </c:pt>
              </c:numCache>
            </c:numRef>
          </c:xVal>
          <c:yVal>
            <c:numRef>
              <c:f>'12. Bil C. Korrosion'!$B$854:$G$854</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4612-4C93-8FF4-4899D48027AE}"/>
            </c:ext>
          </c:extLst>
        </c:ser>
        <c:ser>
          <c:idx val="3"/>
          <c:order val="3"/>
          <c:tx>
            <c:strRef>
              <c:f>'12. Bil C. Korrosion'!$A$855</c:f>
              <c:strCache>
                <c:ptCount val="1"/>
                <c:pt idx="0">
                  <c:v>S-min gavel:</c:v>
                </c:pt>
              </c:strCache>
            </c:strRef>
          </c:tx>
          <c:spPr>
            <a:ln>
              <a:solidFill>
                <a:srgbClr val="FF0000"/>
              </a:solidFill>
              <a:prstDash val="sysDash"/>
            </a:ln>
          </c:spPr>
          <c:marker>
            <c:symbol val="none"/>
          </c:marker>
          <c:xVal>
            <c:numRef>
              <c:f>'12. Bil C. Korrosion'!$B$851:$G$851</c:f>
              <c:numCache>
                <c:formatCode>;;;</c:formatCode>
                <c:ptCount val="6"/>
                <c:pt idx="0" formatCode="0">
                  <c:v>2014</c:v>
                </c:pt>
                <c:pt idx="1">
                  <c:v>2014</c:v>
                </c:pt>
                <c:pt idx="2" formatCode="0">
                  <c:v>2017</c:v>
                </c:pt>
                <c:pt idx="3" formatCode="0">
                  <c:v>2021</c:v>
                </c:pt>
                <c:pt idx="4" formatCode="0">
                  <c:v>2051</c:v>
                </c:pt>
              </c:numCache>
            </c:numRef>
          </c:xVal>
          <c:yVal>
            <c:numRef>
              <c:f>'12. Bil C. Korrosion'!$B$855:$G$855</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4612-4C93-8FF4-4899D48027AE}"/>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Korrosion'!$D$851:$G$851</c:f>
              <c:numCache>
                <c:formatCode>0</c:formatCode>
                <c:ptCount val="4"/>
                <c:pt idx="0">
                  <c:v>2017</c:v>
                </c:pt>
                <c:pt idx="1">
                  <c:v>2021</c:v>
                </c:pt>
                <c:pt idx="2">
                  <c:v>2051</c:v>
                </c:pt>
              </c:numCache>
            </c:numRef>
          </c:xVal>
          <c:yVal>
            <c:numRef>
              <c:f>'12. Bil C. Korrosion'!$D$856:$G$856</c:f>
              <c:numCache>
                <c:formatCode>0.0</c:formatCode>
                <c:ptCount val="4"/>
                <c:pt idx="0">
                  <c:v>7.5</c:v>
                </c:pt>
                <c:pt idx="1">
                  <c:v>7</c:v>
                </c:pt>
              </c:numCache>
            </c:numRef>
          </c:yVal>
          <c:smooth val="0"/>
          <c:extLst>
            <c:ext xmlns:c16="http://schemas.microsoft.com/office/drawing/2014/chart" uri="{C3380CC4-5D6E-409C-BE32-E72D297353CC}">
              <c16:uniqueId val="{0000000A-4612-4C93-8FF4-4899D48027AE}"/>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Korrosion'!$D$851:$G$851</c:f>
              <c:numCache>
                <c:formatCode>0</c:formatCode>
                <c:ptCount val="4"/>
                <c:pt idx="0">
                  <c:v>2017</c:v>
                </c:pt>
                <c:pt idx="1">
                  <c:v>2021</c:v>
                </c:pt>
                <c:pt idx="2">
                  <c:v>2051</c:v>
                </c:pt>
              </c:numCache>
            </c:numRef>
          </c:xVal>
          <c:yVal>
            <c:numRef>
              <c:f>'12. Bil C. Korrosion'!$D$857:$G$857</c:f>
              <c:numCache>
                <c:formatCode>0.0</c:formatCode>
                <c:ptCount val="4"/>
                <c:pt idx="0">
                  <c:v>6.4</c:v>
                </c:pt>
                <c:pt idx="1">
                  <c:v>6</c:v>
                </c:pt>
              </c:numCache>
            </c:numRef>
          </c:yVal>
          <c:smooth val="0"/>
          <c:extLst>
            <c:ext xmlns:c16="http://schemas.microsoft.com/office/drawing/2014/chart" uri="{C3380CC4-5D6E-409C-BE32-E72D297353CC}">
              <c16:uniqueId val="{0000000C-4612-4C93-8FF4-4899D48027AE}"/>
            </c:ext>
          </c:extLst>
        </c:ser>
        <c:dLbls>
          <c:showLegendKey val="0"/>
          <c:showVal val="0"/>
          <c:showCatName val="0"/>
          <c:showSerName val="0"/>
          <c:showPercent val="0"/>
          <c:showBubbleSize val="0"/>
        </c:dLbls>
        <c:axId val="249818495"/>
        <c:axId val="249815583"/>
      </c:scatterChart>
      <c:valAx>
        <c:axId val="249818495"/>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9815583"/>
        <c:crosses val="autoZero"/>
        <c:crossBetween val="midCat"/>
      </c:valAx>
      <c:valAx>
        <c:axId val="249815583"/>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49818495"/>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Korrosion'!$A$898</c:f>
              <c:strCache>
                <c:ptCount val="1"/>
                <c:pt idx="0">
                  <c:v>Mantel:</c:v>
                </c:pt>
              </c:strCache>
            </c:strRef>
          </c:tx>
          <c:spPr>
            <a:ln>
              <a:solidFill>
                <a:srgbClr val="00B0F0"/>
              </a:solidFill>
            </a:ln>
          </c:spPr>
          <c:marker>
            <c:symbol val="none"/>
          </c:marker>
          <c:xVal>
            <c:numRef>
              <c:f>'12. Bil C. Korrosion'!$B$897:$G$897</c:f>
              <c:numCache>
                <c:formatCode>;;;</c:formatCode>
                <c:ptCount val="6"/>
                <c:pt idx="0" formatCode="0">
                  <c:v>2014</c:v>
                </c:pt>
                <c:pt idx="1">
                  <c:v>2014</c:v>
                </c:pt>
                <c:pt idx="2" formatCode="0">
                  <c:v>2017</c:v>
                </c:pt>
                <c:pt idx="3" formatCode="0">
                  <c:v>2021</c:v>
                </c:pt>
                <c:pt idx="4" formatCode="0">
                  <c:v>2051</c:v>
                </c:pt>
              </c:numCache>
            </c:numRef>
          </c:xVal>
          <c:yVal>
            <c:numRef>
              <c:f>'12. Bil C. Korrosion'!$B$898:$G$898</c:f>
              <c:numCache>
                <c:formatCode>;;;</c:formatCode>
                <c:ptCount val="6"/>
                <c:pt idx="0" formatCode="0.0">
                  <c:v>10</c:v>
                </c:pt>
                <c:pt idx="1">
                  <c:v>10</c:v>
                </c:pt>
                <c:pt idx="2" formatCode="0.0">
                  <c:v>7.5</c:v>
                </c:pt>
                <c:pt idx="3" formatCode="0.0">
                  <c:v>7</c:v>
                </c:pt>
              </c:numCache>
            </c:numRef>
          </c:yVal>
          <c:smooth val="0"/>
          <c:extLst>
            <c:ext xmlns:c16="http://schemas.microsoft.com/office/drawing/2014/chart" uri="{C3380CC4-5D6E-409C-BE32-E72D297353CC}">
              <c16:uniqueId val="{00000006-FD12-4534-A4F9-A936C2961000}"/>
            </c:ext>
          </c:extLst>
        </c:ser>
        <c:ser>
          <c:idx val="1"/>
          <c:order val="1"/>
          <c:tx>
            <c:strRef>
              <c:f>'12. Bil C. Korrosion'!$A$899</c:f>
              <c:strCache>
                <c:ptCount val="1"/>
                <c:pt idx="0">
                  <c:v>Gavel:</c:v>
                </c:pt>
              </c:strCache>
            </c:strRef>
          </c:tx>
          <c:spPr>
            <a:ln>
              <a:solidFill>
                <a:srgbClr val="FF0000"/>
              </a:solidFill>
            </a:ln>
          </c:spPr>
          <c:marker>
            <c:symbol val="none"/>
          </c:marker>
          <c:xVal>
            <c:numRef>
              <c:f>'12. Bil C. Korrosion'!$B$897:$G$897</c:f>
              <c:numCache>
                <c:formatCode>;;;</c:formatCode>
                <c:ptCount val="6"/>
                <c:pt idx="0" formatCode="0">
                  <c:v>2014</c:v>
                </c:pt>
                <c:pt idx="1">
                  <c:v>2014</c:v>
                </c:pt>
                <c:pt idx="2" formatCode="0">
                  <c:v>2017</c:v>
                </c:pt>
                <c:pt idx="3" formatCode="0">
                  <c:v>2021</c:v>
                </c:pt>
                <c:pt idx="4" formatCode="0">
                  <c:v>2051</c:v>
                </c:pt>
              </c:numCache>
            </c:numRef>
          </c:xVal>
          <c:yVal>
            <c:numRef>
              <c:f>'12. Bil C. Korrosion'!$B$899:$G$899</c:f>
              <c:numCache>
                <c:formatCode>;;;</c:formatCode>
                <c:ptCount val="6"/>
                <c:pt idx="0" formatCode="0.0">
                  <c:v>9</c:v>
                </c:pt>
                <c:pt idx="1">
                  <c:v>9</c:v>
                </c:pt>
                <c:pt idx="2" formatCode="0.0">
                  <c:v>6.5</c:v>
                </c:pt>
                <c:pt idx="3" formatCode="0.0">
                  <c:v>6</c:v>
                </c:pt>
              </c:numCache>
            </c:numRef>
          </c:yVal>
          <c:smooth val="0"/>
          <c:extLst>
            <c:ext xmlns:c16="http://schemas.microsoft.com/office/drawing/2014/chart" uri="{C3380CC4-5D6E-409C-BE32-E72D297353CC}">
              <c16:uniqueId val="{00000007-FD12-4534-A4F9-A936C2961000}"/>
            </c:ext>
          </c:extLst>
        </c:ser>
        <c:ser>
          <c:idx val="2"/>
          <c:order val="2"/>
          <c:tx>
            <c:strRef>
              <c:f>'12. Bil C. Korrosion'!$A$900</c:f>
              <c:strCache>
                <c:ptCount val="1"/>
                <c:pt idx="0">
                  <c:v>S-min mantel:</c:v>
                </c:pt>
              </c:strCache>
            </c:strRef>
          </c:tx>
          <c:spPr>
            <a:ln>
              <a:solidFill>
                <a:srgbClr val="00B0F0"/>
              </a:solidFill>
              <a:prstDash val="sysDash"/>
            </a:ln>
          </c:spPr>
          <c:marker>
            <c:symbol val="none"/>
          </c:marker>
          <c:xVal>
            <c:numRef>
              <c:f>'12. Bil C. Korrosion'!$B$897:$G$897</c:f>
              <c:numCache>
                <c:formatCode>;;;</c:formatCode>
                <c:ptCount val="6"/>
                <c:pt idx="0" formatCode="0">
                  <c:v>2014</c:v>
                </c:pt>
                <c:pt idx="1">
                  <c:v>2014</c:v>
                </c:pt>
                <c:pt idx="2" formatCode="0">
                  <c:v>2017</c:v>
                </c:pt>
                <c:pt idx="3" formatCode="0">
                  <c:v>2021</c:v>
                </c:pt>
                <c:pt idx="4" formatCode="0">
                  <c:v>2051</c:v>
                </c:pt>
              </c:numCache>
            </c:numRef>
          </c:xVal>
          <c:yVal>
            <c:numRef>
              <c:f>'12. Bil C. Korrosion'!$B$900:$G$900</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FD12-4534-A4F9-A936C2961000}"/>
            </c:ext>
          </c:extLst>
        </c:ser>
        <c:ser>
          <c:idx val="3"/>
          <c:order val="3"/>
          <c:tx>
            <c:strRef>
              <c:f>'12. Bil C. Korrosion'!$A$901</c:f>
              <c:strCache>
                <c:ptCount val="1"/>
                <c:pt idx="0">
                  <c:v>S-min gavel:</c:v>
                </c:pt>
              </c:strCache>
            </c:strRef>
          </c:tx>
          <c:spPr>
            <a:ln>
              <a:solidFill>
                <a:srgbClr val="FF0000"/>
              </a:solidFill>
              <a:prstDash val="sysDash"/>
            </a:ln>
          </c:spPr>
          <c:marker>
            <c:symbol val="none"/>
          </c:marker>
          <c:xVal>
            <c:numRef>
              <c:f>'12. Bil C. Korrosion'!$B$897:$G$897</c:f>
              <c:numCache>
                <c:formatCode>;;;</c:formatCode>
                <c:ptCount val="6"/>
                <c:pt idx="0" formatCode="0">
                  <c:v>2014</c:v>
                </c:pt>
                <c:pt idx="1">
                  <c:v>2014</c:v>
                </c:pt>
                <c:pt idx="2" formatCode="0">
                  <c:v>2017</c:v>
                </c:pt>
                <c:pt idx="3" formatCode="0">
                  <c:v>2021</c:v>
                </c:pt>
                <c:pt idx="4" formatCode="0">
                  <c:v>2051</c:v>
                </c:pt>
              </c:numCache>
            </c:numRef>
          </c:xVal>
          <c:yVal>
            <c:numRef>
              <c:f>'12. Bil C. Korrosion'!$B$901:$G$901</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FD12-4534-A4F9-A936C2961000}"/>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Korrosion'!$D$897:$G$897</c:f>
              <c:numCache>
                <c:formatCode>0</c:formatCode>
                <c:ptCount val="4"/>
                <c:pt idx="0">
                  <c:v>2017</c:v>
                </c:pt>
                <c:pt idx="1">
                  <c:v>2021</c:v>
                </c:pt>
                <c:pt idx="2">
                  <c:v>2051</c:v>
                </c:pt>
              </c:numCache>
            </c:numRef>
          </c:xVal>
          <c:yVal>
            <c:numRef>
              <c:f>'12. Bil C. Korrosion'!$D$902:$G$902</c:f>
              <c:numCache>
                <c:formatCode>0.0</c:formatCode>
                <c:ptCount val="4"/>
                <c:pt idx="0">
                  <c:v>7.5</c:v>
                </c:pt>
                <c:pt idx="1">
                  <c:v>7</c:v>
                </c:pt>
              </c:numCache>
            </c:numRef>
          </c:yVal>
          <c:smooth val="0"/>
          <c:extLst>
            <c:ext xmlns:c16="http://schemas.microsoft.com/office/drawing/2014/chart" uri="{C3380CC4-5D6E-409C-BE32-E72D297353CC}">
              <c16:uniqueId val="{0000000A-FD12-4534-A4F9-A936C2961000}"/>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Korrosion'!$D$897:$G$897</c:f>
              <c:numCache>
                <c:formatCode>0</c:formatCode>
                <c:ptCount val="4"/>
                <c:pt idx="0">
                  <c:v>2017</c:v>
                </c:pt>
                <c:pt idx="1">
                  <c:v>2021</c:v>
                </c:pt>
                <c:pt idx="2">
                  <c:v>2051</c:v>
                </c:pt>
              </c:numCache>
            </c:numRef>
          </c:xVal>
          <c:yVal>
            <c:numRef>
              <c:f>'12. Bil C. Korrosion'!$D$903:$G$903</c:f>
              <c:numCache>
                <c:formatCode>0.0</c:formatCode>
                <c:ptCount val="4"/>
                <c:pt idx="0">
                  <c:v>6.5</c:v>
                </c:pt>
                <c:pt idx="1">
                  <c:v>6</c:v>
                </c:pt>
              </c:numCache>
            </c:numRef>
          </c:yVal>
          <c:smooth val="0"/>
          <c:extLst>
            <c:ext xmlns:c16="http://schemas.microsoft.com/office/drawing/2014/chart" uri="{C3380CC4-5D6E-409C-BE32-E72D297353CC}">
              <c16:uniqueId val="{0000000C-FD12-4534-A4F9-A936C2961000}"/>
            </c:ext>
          </c:extLst>
        </c:ser>
        <c:dLbls>
          <c:showLegendKey val="0"/>
          <c:showVal val="0"/>
          <c:showCatName val="0"/>
          <c:showSerName val="0"/>
          <c:showPercent val="0"/>
          <c:showBubbleSize val="0"/>
        </c:dLbls>
        <c:axId val="251064303"/>
        <c:axId val="249818495"/>
      </c:scatterChart>
      <c:valAx>
        <c:axId val="251064303"/>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9818495"/>
        <c:crosses val="autoZero"/>
        <c:crossBetween val="midCat"/>
      </c:valAx>
      <c:valAx>
        <c:axId val="249818495"/>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51064303"/>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Korrosion'!$A$944</c:f>
              <c:strCache>
                <c:ptCount val="1"/>
                <c:pt idx="0">
                  <c:v>Mantel:</c:v>
                </c:pt>
              </c:strCache>
            </c:strRef>
          </c:tx>
          <c:spPr>
            <a:ln>
              <a:solidFill>
                <a:srgbClr val="00B0F0"/>
              </a:solidFill>
            </a:ln>
          </c:spPr>
          <c:marker>
            <c:symbol val="none"/>
          </c:marker>
          <c:xVal>
            <c:numRef>
              <c:f>'12. Bil C. Korrosion'!$B$943:$G$943</c:f>
              <c:numCache>
                <c:formatCode>;;;</c:formatCode>
                <c:ptCount val="6"/>
                <c:pt idx="0" formatCode="0">
                  <c:v>2014</c:v>
                </c:pt>
                <c:pt idx="1">
                  <c:v>2014</c:v>
                </c:pt>
                <c:pt idx="2" formatCode="0">
                  <c:v>2017</c:v>
                </c:pt>
                <c:pt idx="3" formatCode="0">
                  <c:v>2021</c:v>
                </c:pt>
                <c:pt idx="4" formatCode="0">
                  <c:v>2051</c:v>
                </c:pt>
              </c:numCache>
            </c:numRef>
          </c:xVal>
          <c:yVal>
            <c:numRef>
              <c:f>'12. Bil C. Korrosion'!$B$944:$G$944</c:f>
              <c:numCache>
                <c:formatCode>;;;</c:formatCode>
                <c:ptCount val="6"/>
                <c:pt idx="0" formatCode="0.0">
                  <c:v>10</c:v>
                </c:pt>
                <c:pt idx="1">
                  <c:v>10</c:v>
                </c:pt>
                <c:pt idx="2" formatCode="0.0">
                  <c:v>8</c:v>
                </c:pt>
                <c:pt idx="3" formatCode="0.0">
                  <c:v>7</c:v>
                </c:pt>
              </c:numCache>
            </c:numRef>
          </c:yVal>
          <c:smooth val="0"/>
          <c:extLst>
            <c:ext xmlns:c16="http://schemas.microsoft.com/office/drawing/2014/chart" uri="{C3380CC4-5D6E-409C-BE32-E72D297353CC}">
              <c16:uniqueId val="{00000006-66C6-49C3-BED3-BF2B76A29E8D}"/>
            </c:ext>
          </c:extLst>
        </c:ser>
        <c:ser>
          <c:idx val="1"/>
          <c:order val="1"/>
          <c:tx>
            <c:strRef>
              <c:f>'12. Bil C. Korrosion'!$A$945</c:f>
              <c:strCache>
                <c:ptCount val="1"/>
                <c:pt idx="0">
                  <c:v>Gavel:</c:v>
                </c:pt>
              </c:strCache>
            </c:strRef>
          </c:tx>
          <c:spPr>
            <a:ln>
              <a:solidFill>
                <a:srgbClr val="FF0000"/>
              </a:solidFill>
            </a:ln>
          </c:spPr>
          <c:marker>
            <c:symbol val="none"/>
          </c:marker>
          <c:xVal>
            <c:numRef>
              <c:f>'12. Bil C. Korrosion'!$B$943:$G$943</c:f>
              <c:numCache>
                <c:formatCode>;;;</c:formatCode>
                <c:ptCount val="6"/>
                <c:pt idx="0" formatCode="0">
                  <c:v>2014</c:v>
                </c:pt>
                <c:pt idx="1">
                  <c:v>2014</c:v>
                </c:pt>
                <c:pt idx="2" formatCode="0">
                  <c:v>2017</c:v>
                </c:pt>
                <c:pt idx="3" formatCode="0">
                  <c:v>2021</c:v>
                </c:pt>
                <c:pt idx="4" formatCode="0">
                  <c:v>2051</c:v>
                </c:pt>
              </c:numCache>
            </c:numRef>
          </c:xVal>
          <c:yVal>
            <c:numRef>
              <c:f>'12. Bil C. Korrosion'!$B$945:$G$945</c:f>
              <c:numCache>
                <c:formatCode>;;;</c:formatCode>
                <c:ptCount val="6"/>
                <c:pt idx="0" formatCode="0.0">
                  <c:v>9</c:v>
                </c:pt>
                <c:pt idx="1">
                  <c:v>9</c:v>
                </c:pt>
                <c:pt idx="2" formatCode="0.0">
                  <c:v>7</c:v>
                </c:pt>
                <c:pt idx="3" formatCode="0.0">
                  <c:v>6</c:v>
                </c:pt>
              </c:numCache>
            </c:numRef>
          </c:yVal>
          <c:smooth val="0"/>
          <c:extLst>
            <c:ext xmlns:c16="http://schemas.microsoft.com/office/drawing/2014/chart" uri="{C3380CC4-5D6E-409C-BE32-E72D297353CC}">
              <c16:uniqueId val="{00000007-66C6-49C3-BED3-BF2B76A29E8D}"/>
            </c:ext>
          </c:extLst>
        </c:ser>
        <c:ser>
          <c:idx val="2"/>
          <c:order val="2"/>
          <c:tx>
            <c:strRef>
              <c:f>'12. Bil C. Korrosion'!$A$946</c:f>
              <c:strCache>
                <c:ptCount val="1"/>
                <c:pt idx="0">
                  <c:v>S-min mantel:</c:v>
                </c:pt>
              </c:strCache>
            </c:strRef>
          </c:tx>
          <c:spPr>
            <a:ln>
              <a:solidFill>
                <a:srgbClr val="00B0F0"/>
              </a:solidFill>
              <a:prstDash val="sysDash"/>
            </a:ln>
          </c:spPr>
          <c:marker>
            <c:symbol val="none"/>
          </c:marker>
          <c:xVal>
            <c:numRef>
              <c:f>'12. Bil C. Korrosion'!$B$943:$G$943</c:f>
              <c:numCache>
                <c:formatCode>;;;</c:formatCode>
                <c:ptCount val="6"/>
                <c:pt idx="0" formatCode="0">
                  <c:v>2014</c:v>
                </c:pt>
                <c:pt idx="1">
                  <c:v>2014</c:v>
                </c:pt>
                <c:pt idx="2" formatCode="0">
                  <c:v>2017</c:v>
                </c:pt>
                <c:pt idx="3" formatCode="0">
                  <c:v>2021</c:v>
                </c:pt>
                <c:pt idx="4" formatCode="0">
                  <c:v>2051</c:v>
                </c:pt>
              </c:numCache>
            </c:numRef>
          </c:xVal>
          <c:yVal>
            <c:numRef>
              <c:f>'12. Bil C. Korrosion'!$B$946:$G$946</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66C6-49C3-BED3-BF2B76A29E8D}"/>
            </c:ext>
          </c:extLst>
        </c:ser>
        <c:ser>
          <c:idx val="3"/>
          <c:order val="3"/>
          <c:tx>
            <c:strRef>
              <c:f>'12. Bil C. Korrosion'!$A$947</c:f>
              <c:strCache>
                <c:ptCount val="1"/>
                <c:pt idx="0">
                  <c:v>S-min gavel:</c:v>
                </c:pt>
              </c:strCache>
            </c:strRef>
          </c:tx>
          <c:spPr>
            <a:ln>
              <a:solidFill>
                <a:srgbClr val="FF0000"/>
              </a:solidFill>
              <a:prstDash val="sysDash"/>
            </a:ln>
          </c:spPr>
          <c:marker>
            <c:symbol val="none"/>
          </c:marker>
          <c:xVal>
            <c:numRef>
              <c:f>'12. Bil C. Korrosion'!$B$943:$G$943</c:f>
              <c:numCache>
                <c:formatCode>;;;</c:formatCode>
                <c:ptCount val="6"/>
                <c:pt idx="0" formatCode="0">
                  <c:v>2014</c:v>
                </c:pt>
                <c:pt idx="1">
                  <c:v>2014</c:v>
                </c:pt>
                <c:pt idx="2" formatCode="0">
                  <c:v>2017</c:v>
                </c:pt>
                <c:pt idx="3" formatCode="0">
                  <c:v>2021</c:v>
                </c:pt>
                <c:pt idx="4" formatCode="0">
                  <c:v>2051</c:v>
                </c:pt>
              </c:numCache>
            </c:numRef>
          </c:xVal>
          <c:yVal>
            <c:numRef>
              <c:f>'12. Bil C. Korrosion'!$B$947:$G$947</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66C6-49C3-BED3-BF2B76A29E8D}"/>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Korrosion'!$D$943:$G$943</c:f>
              <c:numCache>
                <c:formatCode>0</c:formatCode>
                <c:ptCount val="4"/>
                <c:pt idx="0">
                  <c:v>2017</c:v>
                </c:pt>
                <c:pt idx="1">
                  <c:v>2021</c:v>
                </c:pt>
                <c:pt idx="2">
                  <c:v>2051</c:v>
                </c:pt>
              </c:numCache>
            </c:numRef>
          </c:xVal>
          <c:yVal>
            <c:numRef>
              <c:f>'12. Bil C. Korrosion'!$D$948:$G$948</c:f>
              <c:numCache>
                <c:formatCode>0.0</c:formatCode>
                <c:ptCount val="4"/>
                <c:pt idx="0">
                  <c:v>8</c:v>
                </c:pt>
                <c:pt idx="1">
                  <c:v>7</c:v>
                </c:pt>
              </c:numCache>
            </c:numRef>
          </c:yVal>
          <c:smooth val="0"/>
          <c:extLst>
            <c:ext xmlns:c16="http://schemas.microsoft.com/office/drawing/2014/chart" uri="{C3380CC4-5D6E-409C-BE32-E72D297353CC}">
              <c16:uniqueId val="{0000000A-66C6-49C3-BED3-BF2B76A29E8D}"/>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Korrosion'!$D$943:$G$943</c:f>
              <c:numCache>
                <c:formatCode>0</c:formatCode>
                <c:ptCount val="4"/>
                <c:pt idx="0">
                  <c:v>2017</c:v>
                </c:pt>
                <c:pt idx="1">
                  <c:v>2021</c:v>
                </c:pt>
                <c:pt idx="2">
                  <c:v>2051</c:v>
                </c:pt>
              </c:numCache>
            </c:numRef>
          </c:xVal>
          <c:yVal>
            <c:numRef>
              <c:f>'12. Bil C. Korrosion'!$D$949:$G$949</c:f>
              <c:numCache>
                <c:formatCode>0.0</c:formatCode>
                <c:ptCount val="4"/>
                <c:pt idx="0">
                  <c:v>7</c:v>
                </c:pt>
                <c:pt idx="1">
                  <c:v>6</c:v>
                </c:pt>
              </c:numCache>
            </c:numRef>
          </c:yVal>
          <c:smooth val="0"/>
          <c:extLst>
            <c:ext xmlns:c16="http://schemas.microsoft.com/office/drawing/2014/chart" uri="{C3380CC4-5D6E-409C-BE32-E72D297353CC}">
              <c16:uniqueId val="{0000000C-66C6-49C3-BED3-BF2B76A29E8D}"/>
            </c:ext>
          </c:extLst>
        </c:ser>
        <c:dLbls>
          <c:showLegendKey val="0"/>
          <c:showVal val="0"/>
          <c:showCatName val="0"/>
          <c:showSerName val="0"/>
          <c:showPercent val="0"/>
          <c:showBubbleSize val="0"/>
        </c:dLbls>
        <c:axId val="19525951"/>
        <c:axId val="251064303"/>
      </c:scatterChart>
      <c:valAx>
        <c:axId val="19525951"/>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51064303"/>
        <c:crosses val="autoZero"/>
        <c:crossBetween val="midCat"/>
      </c:valAx>
      <c:valAx>
        <c:axId val="251064303"/>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19525951"/>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Korrosion'!$A$990</c:f>
              <c:strCache>
                <c:ptCount val="1"/>
                <c:pt idx="0">
                  <c:v>Mantel:</c:v>
                </c:pt>
              </c:strCache>
            </c:strRef>
          </c:tx>
          <c:spPr>
            <a:ln>
              <a:solidFill>
                <a:srgbClr val="00B0F0"/>
              </a:solidFill>
            </a:ln>
          </c:spPr>
          <c:marker>
            <c:symbol val="none"/>
          </c:marker>
          <c:xVal>
            <c:numRef>
              <c:f>'12. Bil C. Korrosion'!$B$989:$G$989</c:f>
              <c:numCache>
                <c:formatCode>;;;</c:formatCode>
                <c:ptCount val="6"/>
                <c:pt idx="0" formatCode="0">
                  <c:v>2014</c:v>
                </c:pt>
                <c:pt idx="1">
                  <c:v>2014</c:v>
                </c:pt>
                <c:pt idx="2" formatCode="0">
                  <c:v>2017</c:v>
                </c:pt>
                <c:pt idx="3" formatCode="0">
                  <c:v>2021</c:v>
                </c:pt>
                <c:pt idx="4" formatCode="0">
                  <c:v>2051</c:v>
                </c:pt>
              </c:numCache>
            </c:numRef>
          </c:xVal>
          <c:yVal>
            <c:numRef>
              <c:f>'12. Bil C. Korrosion'!$B$990:$G$990</c:f>
              <c:numCache>
                <c:formatCode>;;;</c:formatCode>
                <c:ptCount val="6"/>
                <c:pt idx="0" formatCode="0.0">
                  <c:v>10</c:v>
                </c:pt>
                <c:pt idx="1">
                  <c:v>10</c:v>
                </c:pt>
                <c:pt idx="2" formatCode="0.0">
                  <c:v>7.5</c:v>
                </c:pt>
                <c:pt idx="3" formatCode="0.0">
                  <c:v>7</c:v>
                </c:pt>
              </c:numCache>
            </c:numRef>
          </c:yVal>
          <c:smooth val="0"/>
          <c:extLst>
            <c:ext xmlns:c16="http://schemas.microsoft.com/office/drawing/2014/chart" uri="{C3380CC4-5D6E-409C-BE32-E72D297353CC}">
              <c16:uniqueId val="{00000006-1EA9-43EC-99DA-A6C2C5526811}"/>
            </c:ext>
          </c:extLst>
        </c:ser>
        <c:ser>
          <c:idx val="1"/>
          <c:order val="1"/>
          <c:tx>
            <c:strRef>
              <c:f>'12. Bil C. Korrosion'!$A$991</c:f>
              <c:strCache>
                <c:ptCount val="1"/>
                <c:pt idx="0">
                  <c:v>Gavel:</c:v>
                </c:pt>
              </c:strCache>
            </c:strRef>
          </c:tx>
          <c:spPr>
            <a:ln>
              <a:solidFill>
                <a:srgbClr val="FF0000"/>
              </a:solidFill>
            </a:ln>
          </c:spPr>
          <c:marker>
            <c:symbol val="none"/>
          </c:marker>
          <c:xVal>
            <c:numRef>
              <c:f>'12. Bil C. Korrosion'!$B$989:$G$989</c:f>
              <c:numCache>
                <c:formatCode>;;;</c:formatCode>
                <c:ptCount val="6"/>
                <c:pt idx="0" formatCode="0">
                  <c:v>2014</c:v>
                </c:pt>
                <c:pt idx="1">
                  <c:v>2014</c:v>
                </c:pt>
                <c:pt idx="2" formatCode="0">
                  <c:v>2017</c:v>
                </c:pt>
                <c:pt idx="3" formatCode="0">
                  <c:v>2021</c:v>
                </c:pt>
                <c:pt idx="4" formatCode="0">
                  <c:v>2051</c:v>
                </c:pt>
              </c:numCache>
            </c:numRef>
          </c:xVal>
          <c:yVal>
            <c:numRef>
              <c:f>'12. Bil C. Korrosion'!$B$991:$G$991</c:f>
              <c:numCache>
                <c:formatCode>;;;</c:formatCode>
                <c:ptCount val="6"/>
                <c:pt idx="0" formatCode="0.0">
                  <c:v>9</c:v>
                </c:pt>
                <c:pt idx="1">
                  <c:v>9</c:v>
                </c:pt>
                <c:pt idx="2" formatCode="0.0">
                  <c:v>6.5</c:v>
                </c:pt>
                <c:pt idx="3" formatCode="0.0">
                  <c:v>6</c:v>
                </c:pt>
              </c:numCache>
            </c:numRef>
          </c:yVal>
          <c:smooth val="0"/>
          <c:extLst>
            <c:ext xmlns:c16="http://schemas.microsoft.com/office/drawing/2014/chart" uri="{C3380CC4-5D6E-409C-BE32-E72D297353CC}">
              <c16:uniqueId val="{00000007-1EA9-43EC-99DA-A6C2C5526811}"/>
            </c:ext>
          </c:extLst>
        </c:ser>
        <c:ser>
          <c:idx val="2"/>
          <c:order val="2"/>
          <c:tx>
            <c:strRef>
              <c:f>'12. Bil C. Korrosion'!$A$992</c:f>
              <c:strCache>
                <c:ptCount val="1"/>
                <c:pt idx="0">
                  <c:v>S-min mantel:</c:v>
                </c:pt>
              </c:strCache>
            </c:strRef>
          </c:tx>
          <c:spPr>
            <a:ln>
              <a:solidFill>
                <a:srgbClr val="00B0F0"/>
              </a:solidFill>
              <a:prstDash val="sysDash"/>
            </a:ln>
          </c:spPr>
          <c:marker>
            <c:symbol val="none"/>
          </c:marker>
          <c:xVal>
            <c:numRef>
              <c:f>'12. Bil C. Korrosion'!$B$989:$G$989</c:f>
              <c:numCache>
                <c:formatCode>;;;</c:formatCode>
                <c:ptCount val="6"/>
                <c:pt idx="0" formatCode="0">
                  <c:v>2014</c:v>
                </c:pt>
                <c:pt idx="1">
                  <c:v>2014</c:v>
                </c:pt>
                <c:pt idx="2" formatCode="0">
                  <c:v>2017</c:v>
                </c:pt>
                <c:pt idx="3" formatCode="0">
                  <c:v>2021</c:v>
                </c:pt>
                <c:pt idx="4" formatCode="0">
                  <c:v>2051</c:v>
                </c:pt>
              </c:numCache>
            </c:numRef>
          </c:xVal>
          <c:yVal>
            <c:numRef>
              <c:f>'12. Bil C. Korrosion'!$B$992:$G$992</c:f>
              <c:numCache>
                <c:formatCode>0.0</c:formatCode>
                <c:ptCount val="6"/>
                <c:pt idx="0">
                  <c:v>5</c:v>
                </c:pt>
                <c:pt idx="1">
                  <c:v>5</c:v>
                </c:pt>
                <c:pt idx="2">
                  <c:v>5</c:v>
                </c:pt>
                <c:pt idx="3">
                  <c:v>5</c:v>
                </c:pt>
                <c:pt idx="4">
                  <c:v>5</c:v>
                </c:pt>
              </c:numCache>
            </c:numRef>
          </c:yVal>
          <c:smooth val="0"/>
          <c:extLst>
            <c:ext xmlns:c16="http://schemas.microsoft.com/office/drawing/2014/chart" uri="{C3380CC4-5D6E-409C-BE32-E72D297353CC}">
              <c16:uniqueId val="{00000008-1EA9-43EC-99DA-A6C2C5526811}"/>
            </c:ext>
          </c:extLst>
        </c:ser>
        <c:ser>
          <c:idx val="3"/>
          <c:order val="3"/>
          <c:tx>
            <c:strRef>
              <c:f>'12. Bil C. Korrosion'!$A$993</c:f>
              <c:strCache>
                <c:ptCount val="1"/>
                <c:pt idx="0">
                  <c:v>S-min gavel:</c:v>
                </c:pt>
              </c:strCache>
            </c:strRef>
          </c:tx>
          <c:spPr>
            <a:ln>
              <a:solidFill>
                <a:srgbClr val="FF0000"/>
              </a:solidFill>
              <a:prstDash val="sysDash"/>
            </a:ln>
          </c:spPr>
          <c:marker>
            <c:symbol val="none"/>
          </c:marker>
          <c:xVal>
            <c:numRef>
              <c:f>'12. Bil C. Korrosion'!$B$989:$G$989</c:f>
              <c:numCache>
                <c:formatCode>;;;</c:formatCode>
                <c:ptCount val="6"/>
                <c:pt idx="0" formatCode="0">
                  <c:v>2014</c:v>
                </c:pt>
                <c:pt idx="1">
                  <c:v>2014</c:v>
                </c:pt>
                <c:pt idx="2" formatCode="0">
                  <c:v>2017</c:v>
                </c:pt>
                <c:pt idx="3" formatCode="0">
                  <c:v>2021</c:v>
                </c:pt>
                <c:pt idx="4" formatCode="0">
                  <c:v>2051</c:v>
                </c:pt>
              </c:numCache>
            </c:numRef>
          </c:xVal>
          <c:yVal>
            <c:numRef>
              <c:f>'12. Bil C. Korrosion'!$B$993:$G$993</c:f>
              <c:numCache>
                <c:formatCode>0.0</c:formatCode>
                <c:ptCount val="6"/>
                <c:pt idx="0">
                  <c:v>4</c:v>
                </c:pt>
                <c:pt idx="1">
                  <c:v>4</c:v>
                </c:pt>
                <c:pt idx="2">
                  <c:v>4</c:v>
                </c:pt>
                <c:pt idx="3">
                  <c:v>4</c:v>
                </c:pt>
                <c:pt idx="4">
                  <c:v>4</c:v>
                </c:pt>
              </c:numCache>
            </c:numRef>
          </c:yVal>
          <c:smooth val="0"/>
          <c:extLst>
            <c:ext xmlns:c16="http://schemas.microsoft.com/office/drawing/2014/chart" uri="{C3380CC4-5D6E-409C-BE32-E72D297353CC}">
              <c16:uniqueId val="{00000009-1EA9-43EC-99DA-A6C2C5526811}"/>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Korrosion'!$D$989:$G$989</c:f>
              <c:numCache>
                <c:formatCode>0</c:formatCode>
                <c:ptCount val="4"/>
                <c:pt idx="0">
                  <c:v>2017</c:v>
                </c:pt>
                <c:pt idx="1">
                  <c:v>2021</c:v>
                </c:pt>
                <c:pt idx="2">
                  <c:v>2051</c:v>
                </c:pt>
              </c:numCache>
            </c:numRef>
          </c:xVal>
          <c:yVal>
            <c:numRef>
              <c:f>'12. Bil C. Korrosion'!$D$994:$G$994</c:f>
              <c:numCache>
                <c:formatCode>0.0</c:formatCode>
                <c:ptCount val="4"/>
                <c:pt idx="0">
                  <c:v>7.5</c:v>
                </c:pt>
                <c:pt idx="1">
                  <c:v>7</c:v>
                </c:pt>
              </c:numCache>
            </c:numRef>
          </c:yVal>
          <c:smooth val="0"/>
          <c:extLst>
            <c:ext xmlns:c16="http://schemas.microsoft.com/office/drawing/2014/chart" uri="{C3380CC4-5D6E-409C-BE32-E72D297353CC}">
              <c16:uniqueId val="{0000000A-1EA9-43EC-99DA-A6C2C5526811}"/>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Korrosion'!$D$989:$G$989</c:f>
              <c:numCache>
                <c:formatCode>0</c:formatCode>
                <c:ptCount val="4"/>
                <c:pt idx="0">
                  <c:v>2017</c:v>
                </c:pt>
                <c:pt idx="1">
                  <c:v>2021</c:v>
                </c:pt>
                <c:pt idx="2">
                  <c:v>2051</c:v>
                </c:pt>
              </c:numCache>
            </c:numRef>
          </c:xVal>
          <c:yVal>
            <c:numRef>
              <c:f>'12. Bil C. Korrosion'!$D$995:$G$995</c:f>
              <c:numCache>
                <c:formatCode>0.0</c:formatCode>
                <c:ptCount val="4"/>
                <c:pt idx="0">
                  <c:v>6.5</c:v>
                </c:pt>
                <c:pt idx="1">
                  <c:v>6</c:v>
                </c:pt>
              </c:numCache>
            </c:numRef>
          </c:yVal>
          <c:smooth val="0"/>
          <c:extLst>
            <c:ext xmlns:c16="http://schemas.microsoft.com/office/drawing/2014/chart" uri="{C3380CC4-5D6E-409C-BE32-E72D297353CC}">
              <c16:uniqueId val="{0000000C-1EA9-43EC-99DA-A6C2C5526811}"/>
            </c:ext>
          </c:extLst>
        </c:ser>
        <c:dLbls>
          <c:showLegendKey val="0"/>
          <c:showVal val="0"/>
          <c:showCatName val="0"/>
          <c:showSerName val="0"/>
          <c:showPercent val="0"/>
          <c:showBubbleSize val="0"/>
        </c:dLbls>
        <c:axId val="236483439"/>
        <c:axId val="236485519"/>
      </c:scatterChart>
      <c:valAx>
        <c:axId val="236483439"/>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36485519"/>
        <c:crosses val="autoZero"/>
        <c:crossBetween val="midCat"/>
      </c:valAx>
      <c:valAx>
        <c:axId val="236485519"/>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36483439"/>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Korrosion'!$A$1036</c:f>
              <c:strCache>
                <c:ptCount val="1"/>
                <c:pt idx="0">
                  <c:v>Mantel:</c:v>
                </c:pt>
              </c:strCache>
            </c:strRef>
          </c:tx>
          <c:spPr>
            <a:ln>
              <a:solidFill>
                <a:srgbClr val="00B0F0"/>
              </a:solidFill>
            </a:ln>
          </c:spPr>
          <c:marker>
            <c:symbol val="none"/>
          </c:marker>
          <c:xVal>
            <c:numRef>
              <c:f>'12. Bil C. Korrosion'!$B$1035:$G$1035</c:f>
            </c:numRef>
          </c:xVal>
          <c:yVal>
            <c:numRef>
              <c:f>'12. Bil C. Korrosion'!$B$1036:$G$1036</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6-DB5E-4D6F-8A32-2F46C246AB9C}"/>
            </c:ext>
          </c:extLst>
        </c:ser>
        <c:ser>
          <c:idx val="1"/>
          <c:order val="1"/>
          <c:tx>
            <c:strRef>
              <c:f>'12. Bil C. Korrosion'!$A$1037</c:f>
              <c:strCache>
                <c:ptCount val="1"/>
                <c:pt idx="0">
                  <c:v>Gavel:</c:v>
                </c:pt>
              </c:strCache>
            </c:strRef>
          </c:tx>
          <c:spPr>
            <a:ln>
              <a:solidFill>
                <a:srgbClr val="FF0000"/>
              </a:solidFill>
            </a:ln>
          </c:spPr>
          <c:marker>
            <c:symbol val="none"/>
          </c:marker>
          <c:xVal>
            <c:numRef>
              <c:f>'12. Bil C. Korrosion'!$B$1035:$G$1035</c:f>
            </c:numRef>
          </c:xVal>
          <c:yVal>
            <c:numRef>
              <c:f>'12. Bil C. Korrosion'!$B$1037:$G$1037</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7-DB5E-4D6F-8A32-2F46C246AB9C}"/>
            </c:ext>
          </c:extLst>
        </c:ser>
        <c:ser>
          <c:idx val="2"/>
          <c:order val="2"/>
          <c:tx>
            <c:strRef>
              <c:f>'12. Bil C. Korrosion'!$A$1038</c:f>
              <c:strCache>
                <c:ptCount val="1"/>
                <c:pt idx="0">
                  <c:v>S-min mantel:</c:v>
                </c:pt>
              </c:strCache>
            </c:strRef>
          </c:tx>
          <c:spPr>
            <a:ln>
              <a:solidFill>
                <a:srgbClr val="00B0F0"/>
              </a:solidFill>
              <a:prstDash val="sysDash"/>
            </a:ln>
          </c:spPr>
          <c:marker>
            <c:symbol val="none"/>
          </c:marker>
          <c:xVal>
            <c:numRef>
              <c:f>'12. Bil C. Korrosion'!$B$1035:$G$1035</c:f>
            </c:numRef>
          </c:xVal>
          <c:yVal>
            <c:numRef>
              <c:f>'12. Bil C. Korrosion'!$B$1038:$G$1038</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8-DB5E-4D6F-8A32-2F46C246AB9C}"/>
            </c:ext>
          </c:extLst>
        </c:ser>
        <c:ser>
          <c:idx val="3"/>
          <c:order val="3"/>
          <c:tx>
            <c:strRef>
              <c:f>'12. Bil C. Korrosion'!$A$1039</c:f>
              <c:strCache>
                <c:ptCount val="1"/>
                <c:pt idx="0">
                  <c:v>S-min gavel:</c:v>
                </c:pt>
              </c:strCache>
            </c:strRef>
          </c:tx>
          <c:spPr>
            <a:ln>
              <a:solidFill>
                <a:srgbClr val="FF0000"/>
              </a:solidFill>
              <a:prstDash val="sysDash"/>
            </a:ln>
          </c:spPr>
          <c:marker>
            <c:symbol val="none"/>
          </c:marker>
          <c:xVal>
            <c:numRef>
              <c:f>'12. Bil C. Korrosion'!$B$1035:$G$1035</c:f>
            </c:numRef>
          </c:xVal>
          <c:yVal>
            <c:numRef>
              <c:f>'12. Bil C. Korrosion'!$B$1039:$G$1039</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9-DB5E-4D6F-8A32-2F46C246AB9C}"/>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Korrosion'!$D$1035:$G$1035</c:f>
            </c:numRef>
          </c:xVal>
          <c:yVal>
            <c:numRef>
              <c:f>'12. Bil C. Korrosion'!$D$1040:$G$1040</c:f>
              <c:numCache>
                <c:formatCode>0.0</c:formatCode>
                <c:ptCount val="4"/>
                <c:pt idx="0">
                  <c:v>0</c:v>
                </c:pt>
                <c:pt idx="1">
                  <c:v>0</c:v>
                </c:pt>
              </c:numCache>
            </c:numRef>
          </c:yVal>
          <c:smooth val="0"/>
          <c:extLst>
            <c:ext xmlns:c16="http://schemas.microsoft.com/office/drawing/2014/chart" uri="{C3380CC4-5D6E-409C-BE32-E72D297353CC}">
              <c16:uniqueId val="{0000000A-DB5E-4D6F-8A32-2F46C246AB9C}"/>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Korrosion'!$D$1035:$G$1035</c:f>
            </c:numRef>
          </c:xVal>
          <c:yVal>
            <c:numRef>
              <c:f>'12. Bil C. Korrosion'!$D$1041:$G$1041</c:f>
              <c:numCache>
                <c:formatCode>0.0</c:formatCode>
                <c:ptCount val="4"/>
                <c:pt idx="0">
                  <c:v>0</c:v>
                </c:pt>
                <c:pt idx="1">
                  <c:v>0</c:v>
                </c:pt>
              </c:numCache>
            </c:numRef>
          </c:yVal>
          <c:smooth val="0"/>
          <c:extLst>
            <c:ext xmlns:c16="http://schemas.microsoft.com/office/drawing/2014/chart" uri="{C3380CC4-5D6E-409C-BE32-E72D297353CC}">
              <c16:uniqueId val="{0000000C-DB5E-4D6F-8A32-2F46C246AB9C}"/>
            </c:ext>
          </c:extLst>
        </c:ser>
        <c:dLbls>
          <c:showLegendKey val="0"/>
          <c:showVal val="0"/>
          <c:showCatName val="0"/>
          <c:showSerName val="0"/>
          <c:showPercent val="0"/>
          <c:showBubbleSize val="0"/>
        </c:dLbls>
        <c:axId val="236486351"/>
        <c:axId val="236483855"/>
      </c:scatterChart>
      <c:valAx>
        <c:axId val="236486351"/>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36483855"/>
        <c:crosses val="autoZero"/>
        <c:crossBetween val="midCat"/>
      </c:valAx>
      <c:valAx>
        <c:axId val="236483855"/>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36486351"/>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Korrosion'!$A$1082</c:f>
              <c:strCache>
                <c:ptCount val="1"/>
                <c:pt idx="0">
                  <c:v>Mantel:</c:v>
                </c:pt>
              </c:strCache>
            </c:strRef>
          </c:tx>
          <c:spPr>
            <a:ln>
              <a:solidFill>
                <a:srgbClr val="00B0F0"/>
              </a:solidFill>
            </a:ln>
          </c:spPr>
          <c:marker>
            <c:symbol val="none"/>
          </c:marker>
          <c:xVal>
            <c:numRef>
              <c:f>'12. Bil C. Korrosion'!$B$1081:$G$1081</c:f>
            </c:numRef>
          </c:xVal>
          <c:yVal>
            <c:numRef>
              <c:f>'12. Bil C. Korrosion'!$B$1082:$G$1082</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6-34DD-4FB0-A906-55B9B9B1098B}"/>
            </c:ext>
          </c:extLst>
        </c:ser>
        <c:ser>
          <c:idx val="1"/>
          <c:order val="1"/>
          <c:tx>
            <c:strRef>
              <c:f>'12. Bil C. Korrosion'!$A$1083</c:f>
              <c:strCache>
                <c:ptCount val="1"/>
                <c:pt idx="0">
                  <c:v>Gavel:</c:v>
                </c:pt>
              </c:strCache>
            </c:strRef>
          </c:tx>
          <c:spPr>
            <a:ln>
              <a:solidFill>
                <a:srgbClr val="FF0000"/>
              </a:solidFill>
            </a:ln>
          </c:spPr>
          <c:marker>
            <c:symbol val="none"/>
          </c:marker>
          <c:xVal>
            <c:numRef>
              <c:f>'12. Bil C. Korrosion'!$B$1081:$G$1081</c:f>
            </c:numRef>
          </c:xVal>
          <c:yVal>
            <c:numRef>
              <c:f>'12. Bil C. Korrosion'!$B$1083:$G$1083</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7-34DD-4FB0-A906-55B9B9B1098B}"/>
            </c:ext>
          </c:extLst>
        </c:ser>
        <c:ser>
          <c:idx val="2"/>
          <c:order val="2"/>
          <c:tx>
            <c:strRef>
              <c:f>'12. Bil C. Korrosion'!$A$1084</c:f>
              <c:strCache>
                <c:ptCount val="1"/>
                <c:pt idx="0">
                  <c:v>S-min mantel:</c:v>
                </c:pt>
              </c:strCache>
            </c:strRef>
          </c:tx>
          <c:spPr>
            <a:ln>
              <a:solidFill>
                <a:srgbClr val="00B0F0"/>
              </a:solidFill>
              <a:prstDash val="sysDash"/>
            </a:ln>
          </c:spPr>
          <c:marker>
            <c:symbol val="none"/>
          </c:marker>
          <c:xVal>
            <c:numRef>
              <c:f>'12. Bil C. Korrosion'!$B$1081:$G$1081</c:f>
            </c:numRef>
          </c:xVal>
          <c:yVal>
            <c:numRef>
              <c:f>'12. Bil C. Korrosion'!$B$1084:$G$1084</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8-34DD-4FB0-A906-55B9B9B1098B}"/>
            </c:ext>
          </c:extLst>
        </c:ser>
        <c:ser>
          <c:idx val="3"/>
          <c:order val="3"/>
          <c:tx>
            <c:strRef>
              <c:f>'12. Bil C. Korrosion'!$A$1085</c:f>
              <c:strCache>
                <c:ptCount val="1"/>
                <c:pt idx="0">
                  <c:v>S-min gavel:</c:v>
                </c:pt>
              </c:strCache>
            </c:strRef>
          </c:tx>
          <c:spPr>
            <a:ln>
              <a:solidFill>
                <a:srgbClr val="FF0000"/>
              </a:solidFill>
              <a:prstDash val="sysDash"/>
            </a:ln>
          </c:spPr>
          <c:marker>
            <c:symbol val="none"/>
          </c:marker>
          <c:xVal>
            <c:numRef>
              <c:f>'12. Bil C. Korrosion'!$B$1081:$G$1081</c:f>
            </c:numRef>
          </c:xVal>
          <c:yVal>
            <c:numRef>
              <c:f>'12. Bil C. Korrosion'!$B$1085:$G$1085</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9-34DD-4FB0-A906-55B9B9B1098B}"/>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Korrosion'!$D$1081:$G$1081</c:f>
            </c:numRef>
          </c:xVal>
          <c:yVal>
            <c:numRef>
              <c:f>'12. Bil C. Korrosion'!$D$1086:$G$1086</c:f>
              <c:numCache>
                <c:formatCode>0.0</c:formatCode>
                <c:ptCount val="4"/>
                <c:pt idx="0">
                  <c:v>0</c:v>
                </c:pt>
                <c:pt idx="1">
                  <c:v>0</c:v>
                </c:pt>
              </c:numCache>
            </c:numRef>
          </c:yVal>
          <c:smooth val="0"/>
          <c:extLst>
            <c:ext xmlns:c16="http://schemas.microsoft.com/office/drawing/2014/chart" uri="{C3380CC4-5D6E-409C-BE32-E72D297353CC}">
              <c16:uniqueId val="{0000000A-34DD-4FB0-A906-55B9B9B1098B}"/>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Korrosion'!$D$1081:$G$1081</c:f>
            </c:numRef>
          </c:xVal>
          <c:yVal>
            <c:numRef>
              <c:f>'12. Bil C. Korrosion'!$D$1087:$G$1087</c:f>
              <c:numCache>
                <c:formatCode>0.0</c:formatCode>
                <c:ptCount val="4"/>
                <c:pt idx="0">
                  <c:v>0</c:v>
                </c:pt>
                <c:pt idx="1">
                  <c:v>0</c:v>
                </c:pt>
              </c:numCache>
            </c:numRef>
          </c:yVal>
          <c:smooth val="0"/>
          <c:extLst>
            <c:ext xmlns:c16="http://schemas.microsoft.com/office/drawing/2014/chart" uri="{C3380CC4-5D6E-409C-BE32-E72D297353CC}">
              <c16:uniqueId val="{0000000C-34DD-4FB0-A906-55B9B9B1098B}"/>
            </c:ext>
          </c:extLst>
        </c:ser>
        <c:dLbls>
          <c:showLegendKey val="0"/>
          <c:showVal val="0"/>
          <c:showCatName val="0"/>
          <c:showSerName val="0"/>
          <c:showPercent val="0"/>
          <c:showBubbleSize val="0"/>
        </c:dLbls>
        <c:axId val="236484687"/>
        <c:axId val="236484271"/>
      </c:scatterChart>
      <c:valAx>
        <c:axId val="236484687"/>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36484271"/>
        <c:crosses val="autoZero"/>
        <c:crossBetween val="midCat"/>
      </c:valAx>
      <c:valAx>
        <c:axId val="236484271"/>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36484687"/>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Korrosion'!$A$1128</c:f>
              <c:strCache>
                <c:ptCount val="1"/>
                <c:pt idx="0">
                  <c:v>Mantel:</c:v>
                </c:pt>
              </c:strCache>
            </c:strRef>
          </c:tx>
          <c:spPr>
            <a:ln>
              <a:solidFill>
                <a:srgbClr val="00B0F0"/>
              </a:solidFill>
            </a:ln>
          </c:spPr>
          <c:marker>
            <c:symbol val="none"/>
          </c:marker>
          <c:xVal>
            <c:numRef>
              <c:f>'12. Bil C. Korrosion'!$B$1127:$G$1127</c:f>
            </c:numRef>
          </c:xVal>
          <c:yVal>
            <c:numRef>
              <c:f>'12. Bil C. Korrosion'!$B$1128:$G$1128</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6-8631-4CD5-9D7F-5CAB84BF1F61}"/>
            </c:ext>
          </c:extLst>
        </c:ser>
        <c:ser>
          <c:idx val="1"/>
          <c:order val="1"/>
          <c:tx>
            <c:strRef>
              <c:f>'12. Bil C. Korrosion'!$A$1129</c:f>
              <c:strCache>
                <c:ptCount val="1"/>
                <c:pt idx="0">
                  <c:v>Gavel:</c:v>
                </c:pt>
              </c:strCache>
            </c:strRef>
          </c:tx>
          <c:spPr>
            <a:ln>
              <a:solidFill>
                <a:srgbClr val="FF0000"/>
              </a:solidFill>
            </a:ln>
          </c:spPr>
          <c:marker>
            <c:symbol val="none"/>
          </c:marker>
          <c:xVal>
            <c:numRef>
              <c:f>'12. Bil C. Korrosion'!$B$1127:$G$1127</c:f>
            </c:numRef>
          </c:xVal>
          <c:yVal>
            <c:numRef>
              <c:f>'12. Bil C. Korrosion'!$B$1129:$G$1129</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7-8631-4CD5-9D7F-5CAB84BF1F61}"/>
            </c:ext>
          </c:extLst>
        </c:ser>
        <c:ser>
          <c:idx val="2"/>
          <c:order val="2"/>
          <c:tx>
            <c:strRef>
              <c:f>'12. Bil C. Korrosion'!$A$1130</c:f>
              <c:strCache>
                <c:ptCount val="1"/>
                <c:pt idx="0">
                  <c:v>S-min mantel:</c:v>
                </c:pt>
              </c:strCache>
            </c:strRef>
          </c:tx>
          <c:spPr>
            <a:ln>
              <a:solidFill>
                <a:srgbClr val="00B0F0"/>
              </a:solidFill>
              <a:prstDash val="sysDash"/>
            </a:ln>
          </c:spPr>
          <c:marker>
            <c:symbol val="none"/>
          </c:marker>
          <c:xVal>
            <c:numRef>
              <c:f>'12. Bil C. Korrosion'!$B$1127:$G$1127</c:f>
            </c:numRef>
          </c:xVal>
          <c:yVal>
            <c:numRef>
              <c:f>'12. Bil C. Korrosion'!$B$1130:$G$1130</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8-8631-4CD5-9D7F-5CAB84BF1F61}"/>
            </c:ext>
          </c:extLst>
        </c:ser>
        <c:ser>
          <c:idx val="3"/>
          <c:order val="3"/>
          <c:tx>
            <c:strRef>
              <c:f>'12. Bil C. Korrosion'!$A$1131</c:f>
              <c:strCache>
                <c:ptCount val="1"/>
                <c:pt idx="0">
                  <c:v>S-min gavel:</c:v>
                </c:pt>
              </c:strCache>
            </c:strRef>
          </c:tx>
          <c:spPr>
            <a:ln>
              <a:solidFill>
                <a:srgbClr val="FF0000"/>
              </a:solidFill>
              <a:prstDash val="sysDash"/>
            </a:ln>
          </c:spPr>
          <c:marker>
            <c:symbol val="none"/>
          </c:marker>
          <c:xVal>
            <c:numRef>
              <c:f>'12. Bil C. Korrosion'!$B$1127:$G$1127</c:f>
            </c:numRef>
          </c:xVal>
          <c:yVal>
            <c:numRef>
              <c:f>'12. Bil C. Korrosion'!$B$1131:$G$1131</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9-8631-4CD5-9D7F-5CAB84BF1F61}"/>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Korrosion'!$D$1127:$G$1127</c:f>
            </c:numRef>
          </c:xVal>
          <c:yVal>
            <c:numRef>
              <c:f>'12. Bil C. Korrosion'!$D$1132:$G$1132</c:f>
              <c:numCache>
                <c:formatCode>0.0</c:formatCode>
                <c:ptCount val="4"/>
                <c:pt idx="0">
                  <c:v>0</c:v>
                </c:pt>
                <c:pt idx="1">
                  <c:v>0</c:v>
                </c:pt>
              </c:numCache>
            </c:numRef>
          </c:yVal>
          <c:smooth val="0"/>
          <c:extLst>
            <c:ext xmlns:c16="http://schemas.microsoft.com/office/drawing/2014/chart" uri="{C3380CC4-5D6E-409C-BE32-E72D297353CC}">
              <c16:uniqueId val="{0000000A-8631-4CD5-9D7F-5CAB84BF1F61}"/>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Korrosion'!$D$1127:$G$1127</c:f>
            </c:numRef>
          </c:xVal>
          <c:yVal>
            <c:numRef>
              <c:f>'12. Bil C. Korrosion'!$D$1133:$G$1133</c:f>
              <c:numCache>
                <c:formatCode>0.0</c:formatCode>
                <c:ptCount val="4"/>
                <c:pt idx="0">
                  <c:v>0</c:v>
                </c:pt>
                <c:pt idx="1">
                  <c:v>0</c:v>
                </c:pt>
              </c:numCache>
            </c:numRef>
          </c:yVal>
          <c:smooth val="0"/>
          <c:extLst>
            <c:ext xmlns:c16="http://schemas.microsoft.com/office/drawing/2014/chart" uri="{C3380CC4-5D6E-409C-BE32-E72D297353CC}">
              <c16:uniqueId val="{0000000C-8631-4CD5-9D7F-5CAB84BF1F61}"/>
            </c:ext>
          </c:extLst>
        </c:ser>
        <c:dLbls>
          <c:showLegendKey val="0"/>
          <c:showVal val="0"/>
          <c:showCatName val="0"/>
          <c:showSerName val="0"/>
          <c:showPercent val="0"/>
          <c:showBubbleSize val="0"/>
        </c:dLbls>
        <c:axId val="19525951"/>
        <c:axId val="236486351"/>
      </c:scatterChart>
      <c:valAx>
        <c:axId val="19525951"/>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36486351"/>
        <c:crosses val="autoZero"/>
        <c:crossBetween val="midCat"/>
      </c:valAx>
      <c:valAx>
        <c:axId val="236486351"/>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19525951"/>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Korrosion'!$A$1174</c:f>
              <c:strCache>
                <c:ptCount val="1"/>
                <c:pt idx="0">
                  <c:v>Mantel:</c:v>
                </c:pt>
              </c:strCache>
            </c:strRef>
          </c:tx>
          <c:spPr>
            <a:ln>
              <a:solidFill>
                <a:srgbClr val="00B0F0"/>
              </a:solidFill>
            </a:ln>
          </c:spPr>
          <c:marker>
            <c:symbol val="none"/>
          </c:marker>
          <c:xVal>
            <c:numRef>
              <c:f>'12. Bil C. Korrosion'!$B$1173:$G$1173</c:f>
            </c:numRef>
          </c:xVal>
          <c:yVal>
            <c:numRef>
              <c:f>'12. Bil C. Korrosion'!$B$1174:$G$1174</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6-E33B-40C9-927F-3A7FE6720F04}"/>
            </c:ext>
          </c:extLst>
        </c:ser>
        <c:ser>
          <c:idx val="1"/>
          <c:order val="1"/>
          <c:tx>
            <c:strRef>
              <c:f>'12. Bil C. Korrosion'!$A$1175</c:f>
              <c:strCache>
                <c:ptCount val="1"/>
                <c:pt idx="0">
                  <c:v>Gavel:</c:v>
                </c:pt>
              </c:strCache>
            </c:strRef>
          </c:tx>
          <c:spPr>
            <a:ln>
              <a:solidFill>
                <a:srgbClr val="FF0000"/>
              </a:solidFill>
            </a:ln>
          </c:spPr>
          <c:marker>
            <c:symbol val="none"/>
          </c:marker>
          <c:xVal>
            <c:numRef>
              <c:f>'12. Bil C. Korrosion'!$B$1173:$G$1173</c:f>
            </c:numRef>
          </c:xVal>
          <c:yVal>
            <c:numRef>
              <c:f>'12. Bil C. Korrosion'!$B$1175:$G$1175</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7-E33B-40C9-927F-3A7FE6720F04}"/>
            </c:ext>
          </c:extLst>
        </c:ser>
        <c:ser>
          <c:idx val="2"/>
          <c:order val="2"/>
          <c:tx>
            <c:strRef>
              <c:f>'12. Bil C. Korrosion'!$A$1176</c:f>
              <c:strCache>
                <c:ptCount val="1"/>
                <c:pt idx="0">
                  <c:v>S-min mantel:</c:v>
                </c:pt>
              </c:strCache>
            </c:strRef>
          </c:tx>
          <c:spPr>
            <a:ln>
              <a:solidFill>
                <a:srgbClr val="00B0F0"/>
              </a:solidFill>
              <a:prstDash val="sysDash"/>
            </a:ln>
          </c:spPr>
          <c:marker>
            <c:symbol val="none"/>
          </c:marker>
          <c:xVal>
            <c:numRef>
              <c:f>'12. Bil C. Korrosion'!$B$1173:$G$1173</c:f>
            </c:numRef>
          </c:xVal>
          <c:yVal>
            <c:numRef>
              <c:f>'12. Bil C. Korrosion'!$B$1176:$G$1176</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8-E33B-40C9-927F-3A7FE6720F04}"/>
            </c:ext>
          </c:extLst>
        </c:ser>
        <c:ser>
          <c:idx val="3"/>
          <c:order val="3"/>
          <c:tx>
            <c:strRef>
              <c:f>'12. Bil C. Korrosion'!$A$1177</c:f>
              <c:strCache>
                <c:ptCount val="1"/>
                <c:pt idx="0">
                  <c:v>S-min gavel:</c:v>
                </c:pt>
              </c:strCache>
            </c:strRef>
          </c:tx>
          <c:spPr>
            <a:ln>
              <a:solidFill>
                <a:srgbClr val="FF0000"/>
              </a:solidFill>
              <a:prstDash val="sysDash"/>
            </a:ln>
          </c:spPr>
          <c:marker>
            <c:symbol val="none"/>
          </c:marker>
          <c:xVal>
            <c:numRef>
              <c:f>'12. Bil C. Korrosion'!$B$1173:$G$1173</c:f>
            </c:numRef>
          </c:xVal>
          <c:yVal>
            <c:numRef>
              <c:f>'12. Bil C. Korrosion'!$B$1177:$G$1177</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9-E33B-40C9-927F-3A7FE6720F04}"/>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Korrosion'!$D$1173:$G$1173</c:f>
            </c:numRef>
          </c:xVal>
          <c:yVal>
            <c:numRef>
              <c:f>'12. Bil C. Korrosion'!$D$1178:$G$1178</c:f>
              <c:numCache>
                <c:formatCode>0.0</c:formatCode>
                <c:ptCount val="4"/>
                <c:pt idx="0">
                  <c:v>0</c:v>
                </c:pt>
                <c:pt idx="1">
                  <c:v>0</c:v>
                </c:pt>
              </c:numCache>
            </c:numRef>
          </c:yVal>
          <c:smooth val="0"/>
          <c:extLst>
            <c:ext xmlns:c16="http://schemas.microsoft.com/office/drawing/2014/chart" uri="{C3380CC4-5D6E-409C-BE32-E72D297353CC}">
              <c16:uniqueId val="{0000000A-E33B-40C9-927F-3A7FE6720F04}"/>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Korrosion'!$D$1173:$G$1173</c:f>
            </c:numRef>
          </c:xVal>
          <c:yVal>
            <c:numRef>
              <c:f>'12. Bil C. Korrosion'!$D$1179:$G$1179</c:f>
              <c:numCache>
                <c:formatCode>0.0</c:formatCode>
                <c:ptCount val="4"/>
                <c:pt idx="0">
                  <c:v>0</c:v>
                </c:pt>
                <c:pt idx="1">
                  <c:v>0</c:v>
                </c:pt>
              </c:numCache>
            </c:numRef>
          </c:yVal>
          <c:smooth val="0"/>
          <c:extLst>
            <c:ext xmlns:c16="http://schemas.microsoft.com/office/drawing/2014/chart" uri="{C3380CC4-5D6E-409C-BE32-E72D297353CC}">
              <c16:uniqueId val="{0000000C-E33B-40C9-927F-3A7FE6720F04}"/>
            </c:ext>
          </c:extLst>
        </c:ser>
        <c:dLbls>
          <c:showLegendKey val="0"/>
          <c:showVal val="0"/>
          <c:showCatName val="0"/>
          <c:showSerName val="0"/>
          <c:showPercent val="0"/>
          <c:showBubbleSize val="0"/>
        </c:dLbls>
        <c:axId val="243615039"/>
        <c:axId val="243617119"/>
      </c:scatterChart>
      <c:valAx>
        <c:axId val="243615039"/>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3617119"/>
        <c:crosses val="autoZero"/>
        <c:crossBetween val="midCat"/>
      </c:valAx>
      <c:valAx>
        <c:axId val="243617119"/>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43615039"/>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Korrosion'!$A$1220</c:f>
              <c:strCache>
                <c:ptCount val="1"/>
                <c:pt idx="0">
                  <c:v>Mantel:</c:v>
                </c:pt>
              </c:strCache>
            </c:strRef>
          </c:tx>
          <c:spPr>
            <a:ln>
              <a:solidFill>
                <a:srgbClr val="00B0F0"/>
              </a:solidFill>
            </a:ln>
          </c:spPr>
          <c:marker>
            <c:symbol val="none"/>
          </c:marker>
          <c:xVal>
            <c:numRef>
              <c:f>'12. Bil C. Korrosion'!$B$1219:$G$1219</c:f>
            </c:numRef>
          </c:xVal>
          <c:yVal>
            <c:numRef>
              <c:f>'12. Bil C. Korrosion'!$B$1220:$G$1220</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6-C014-4063-B787-AD54C5B7321F}"/>
            </c:ext>
          </c:extLst>
        </c:ser>
        <c:ser>
          <c:idx val="1"/>
          <c:order val="1"/>
          <c:tx>
            <c:strRef>
              <c:f>'12. Bil C. Korrosion'!$A$1221</c:f>
              <c:strCache>
                <c:ptCount val="1"/>
                <c:pt idx="0">
                  <c:v>Gavel:</c:v>
                </c:pt>
              </c:strCache>
            </c:strRef>
          </c:tx>
          <c:spPr>
            <a:ln>
              <a:solidFill>
                <a:srgbClr val="FF0000"/>
              </a:solidFill>
            </a:ln>
          </c:spPr>
          <c:marker>
            <c:symbol val="none"/>
          </c:marker>
          <c:xVal>
            <c:numRef>
              <c:f>'12. Bil C. Korrosion'!$B$1219:$G$1219</c:f>
            </c:numRef>
          </c:xVal>
          <c:yVal>
            <c:numRef>
              <c:f>'12. Bil C. Korrosion'!$B$1221:$G$1221</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7-C014-4063-B787-AD54C5B7321F}"/>
            </c:ext>
          </c:extLst>
        </c:ser>
        <c:ser>
          <c:idx val="2"/>
          <c:order val="2"/>
          <c:tx>
            <c:strRef>
              <c:f>'12. Bil C. Korrosion'!$A$1222</c:f>
              <c:strCache>
                <c:ptCount val="1"/>
                <c:pt idx="0">
                  <c:v>S-min mantel:</c:v>
                </c:pt>
              </c:strCache>
            </c:strRef>
          </c:tx>
          <c:spPr>
            <a:ln>
              <a:solidFill>
                <a:srgbClr val="00B0F0"/>
              </a:solidFill>
              <a:prstDash val="sysDash"/>
            </a:ln>
          </c:spPr>
          <c:marker>
            <c:symbol val="none"/>
          </c:marker>
          <c:xVal>
            <c:numRef>
              <c:f>'12. Bil C. Korrosion'!$B$1219:$G$1219</c:f>
            </c:numRef>
          </c:xVal>
          <c:yVal>
            <c:numRef>
              <c:f>'12. Bil C. Korrosion'!$B$1222:$G$1222</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8-C014-4063-B787-AD54C5B7321F}"/>
            </c:ext>
          </c:extLst>
        </c:ser>
        <c:ser>
          <c:idx val="3"/>
          <c:order val="3"/>
          <c:tx>
            <c:strRef>
              <c:f>'12. Bil C. Korrosion'!$A$1223</c:f>
              <c:strCache>
                <c:ptCount val="1"/>
                <c:pt idx="0">
                  <c:v>S-min gavel:</c:v>
                </c:pt>
              </c:strCache>
            </c:strRef>
          </c:tx>
          <c:spPr>
            <a:ln>
              <a:solidFill>
                <a:srgbClr val="FF0000"/>
              </a:solidFill>
              <a:prstDash val="sysDash"/>
            </a:ln>
          </c:spPr>
          <c:marker>
            <c:symbol val="none"/>
          </c:marker>
          <c:xVal>
            <c:numRef>
              <c:f>'12. Bil C. Korrosion'!$B$1219:$G$1219</c:f>
            </c:numRef>
          </c:xVal>
          <c:yVal>
            <c:numRef>
              <c:f>'12. Bil C. Korrosion'!$B$1223:$G$1223</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9-C014-4063-B787-AD54C5B7321F}"/>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Korrosion'!$D$1219:$G$1219</c:f>
            </c:numRef>
          </c:xVal>
          <c:yVal>
            <c:numRef>
              <c:f>'12. Bil C. Korrosion'!$D$1224:$G$1224</c:f>
              <c:numCache>
                <c:formatCode>0.0</c:formatCode>
                <c:ptCount val="4"/>
                <c:pt idx="0">
                  <c:v>0</c:v>
                </c:pt>
                <c:pt idx="1">
                  <c:v>0</c:v>
                </c:pt>
              </c:numCache>
            </c:numRef>
          </c:yVal>
          <c:smooth val="0"/>
          <c:extLst>
            <c:ext xmlns:c16="http://schemas.microsoft.com/office/drawing/2014/chart" uri="{C3380CC4-5D6E-409C-BE32-E72D297353CC}">
              <c16:uniqueId val="{0000000A-C014-4063-B787-AD54C5B7321F}"/>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Korrosion'!$D$1219:$G$1219</c:f>
            </c:numRef>
          </c:xVal>
          <c:yVal>
            <c:numRef>
              <c:f>'12. Bil C. Korrosion'!$D$1225:$G$1225</c:f>
              <c:numCache>
                <c:formatCode>0.0</c:formatCode>
                <c:ptCount val="4"/>
                <c:pt idx="0">
                  <c:v>0</c:v>
                </c:pt>
                <c:pt idx="1">
                  <c:v>0</c:v>
                </c:pt>
              </c:numCache>
            </c:numRef>
          </c:yVal>
          <c:smooth val="0"/>
          <c:extLst>
            <c:ext xmlns:c16="http://schemas.microsoft.com/office/drawing/2014/chart" uri="{C3380CC4-5D6E-409C-BE32-E72D297353CC}">
              <c16:uniqueId val="{0000000C-C014-4063-B787-AD54C5B7321F}"/>
            </c:ext>
          </c:extLst>
        </c:ser>
        <c:dLbls>
          <c:showLegendKey val="0"/>
          <c:showVal val="0"/>
          <c:showCatName val="0"/>
          <c:showSerName val="0"/>
          <c:showPercent val="0"/>
          <c:showBubbleSize val="0"/>
        </c:dLbls>
        <c:axId val="243615455"/>
        <c:axId val="243616287"/>
      </c:scatterChart>
      <c:valAx>
        <c:axId val="243615455"/>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3616287"/>
        <c:crosses val="autoZero"/>
        <c:crossBetween val="midCat"/>
      </c:valAx>
      <c:valAx>
        <c:axId val="243616287"/>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43615455"/>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Korrosion'!$A$1266</c:f>
              <c:strCache>
                <c:ptCount val="1"/>
                <c:pt idx="0">
                  <c:v>Mantel:</c:v>
                </c:pt>
              </c:strCache>
            </c:strRef>
          </c:tx>
          <c:spPr>
            <a:ln>
              <a:solidFill>
                <a:srgbClr val="00B0F0"/>
              </a:solidFill>
            </a:ln>
          </c:spPr>
          <c:marker>
            <c:symbol val="none"/>
          </c:marker>
          <c:xVal>
            <c:numRef>
              <c:f>'12. Bil C. Korrosion'!$B$1265:$G$1265</c:f>
            </c:numRef>
          </c:xVal>
          <c:yVal>
            <c:numRef>
              <c:f>'12. Bil C. Korrosion'!$B$1266:$G$1266</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6-383A-43B8-AA83-FAFA935DAA7B}"/>
            </c:ext>
          </c:extLst>
        </c:ser>
        <c:ser>
          <c:idx val="1"/>
          <c:order val="1"/>
          <c:tx>
            <c:strRef>
              <c:f>'12. Bil C. Korrosion'!$A$1267</c:f>
              <c:strCache>
                <c:ptCount val="1"/>
                <c:pt idx="0">
                  <c:v>Gavel:</c:v>
                </c:pt>
              </c:strCache>
            </c:strRef>
          </c:tx>
          <c:spPr>
            <a:ln>
              <a:solidFill>
                <a:srgbClr val="FF0000"/>
              </a:solidFill>
            </a:ln>
          </c:spPr>
          <c:marker>
            <c:symbol val="none"/>
          </c:marker>
          <c:xVal>
            <c:numRef>
              <c:f>'12. Bil C. Korrosion'!$B$1265:$G$1265</c:f>
            </c:numRef>
          </c:xVal>
          <c:yVal>
            <c:numRef>
              <c:f>'12. Bil C. Korrosion'!$B$1267:$G$1267</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7-383A-43B8-AA83-FAFA935DAA7B}"/>
            </c:ext>
          </c:extLst>
        </c:ser>
        <c:ser>
          <c:idx val="2"/>
          <c:order val="2"/>
          <c:tx>
            <c:strRef>
              <c:f>'12. Bil C. Korrosion'!$A$1268</c:f>
              <c:strCache>
                <c:ptCount val="1"/>
                <c:pt idx="0">
                  <c:v>S-min mantel:</c:v>
                </c:pt>
              </c:strCache>
            </c:strRef>
          </c:tx>
          <c:spPr>
            <a:ln>
              <a:solidFill>
                <a:srgbClr val="00B0F0"/>
              </a:solidFill>
              <a:prstDash val="sysDash"/>
            </a:ln>
          </c:spPr>
          <c:marker>
            <c:symbol val="none"/>
          </c:marker>
          <c:xVal>
            <c:numRef>
              <c:f>'12. Bil C. Korrosion'!$B$1265:$G$1265</c:f>
            </c:numRef>
          </c:xVal>
          <c:yVal>
            <c:numRef>
              <c:f>'12. Bil C. Korrosion'!$B$1268:$G$1268</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8-383A-43B8-AA83-FAFA935DAA7B}"/>
            </c:ext>
          </c:extLst>
        </c:ser>
        <c:ser>
          <c:idx val="3"/>
          <c:order val="3"/>
          <c:tx>
            <c:strRef>
              <c:f>'12. Bil C. Korrosion'!$A$1269</c:f>
              <c:strCache>
                <c:ptCount val="1"/>
                <c:pt idx="0">
                  <c:v>S-min gavel:</c:v>
                </c:pt>
              </c:strCache>
            </c:strRef>
          </c:tx>
          <c:spPr>
            <a:ln>
              <a:solidFill>
                <a:srgbClr val="FF0000"/>
              </a:solidFill>
              <a:prstDash val="sysDash"/>
            </a:ln>
          </c:spPr>
          <c:marker>
            <c:symbol val="none"/>
          </c:marker>
          <c:xVal>
            <c:numRef>
              <c:f>'12. Bil C. Korrosion'!$B$1265:$G$1265</c:f>
            </c:numRef>
          </c:xVal>
          <c:yVal>
            <c:numRef>
              <c:f>'12. Bil C. Korrosion'!$B$1269:$G$1269</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9-383A-43B8-AA83-FAFA935DAA7B}"/>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Korrosion'!$D$1265:$G$1265</c:f>
            </c:numRef>
          </c:xVal>
          <c:yVal>
            <c:numRef>
              <c:f>'12. Bil C. Korrosion'!$D$1270:$G$1270</c:f>
              <c:numCache>
                <c:formatCode>0.0</c:formatCode>
                <c:ptCount val="4"/>
                <c:pt idx="0">
                  <c:v>0</c:v>
                </c:pt>
                <c:pt idx="1">
                  <c:v>0</c:v>
                </c:pt>
              </c:numCache>
            </c:numRef>
          </c:yVal>
          <c:smooth val="0"/>
          <c:extLst>
            <c:ext xmlns:c16="http://schemas.microsoft.com/office/drawing/2014/chart" uri="{C3380CC4-5D6E-409C-BE32-E72D297353CC}">
              <c16:uniqueId val="{0000000A-383A-43B8-AA83-FAFA935DAA7B}"/>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Korrosion'!$D$1265:$G$1265</c:f>
            </c:numRef>
          </c:xVal>
          <c:yVal>
            <c:numRef>
              <c:f>'12. Bil C. Korrosion'!$D$1271:$G$1271</c:f>
              <c:numCache>
                <c:formatCode>0.0</c:formatCode>
                <c:ptCount val="4"/>
                <c:pt idx="0">
                  <c:v>0</c:v>
                </c:pt>
                <c:pt idx="1">
                  <c:v>0</c:v>
                </c:pt>
              </c:numCache>
            </c:numRef>
          </c:yVal>
          <c:smooth val="0"/>
          <c:extLst>
            <c:ext xmlns:c16="http://schemas.microsoft.com/office/drawing/2014/chart" uri="{C3380CC4-5D6E-409C-BE32-E72D297353CC}">
              <c16:uniqueId val="{0000000C-383A-43B8-AA83-FAFA935DAA7B}"/>
            </c:ext>
          </c:extLst>
        </c:ser>
        <c:dLbls>
          <c:showLegendKey val="0"/>
          <c:showVal val="0"/>
          <c:showCatName val="0"/>
          <c:showSerName val="0"/>
          <c:showPercent val="0"/>
          <c:showBubbleSize val="0"/>
        </c:dLbls>
        <c:axId val="243614623"/>
        <c:axId val="243615455"/>
      </c:scatterChart>
      <c:valAx>
        <c:axId val="243614623"/>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3615455"/>
        <c:crosses val="autoZero"/>
        <c:crossBetween val="midCat"/>
      </c:valAx>
      <c:valAx>
        <c:axId val="243615455"/>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43614623"/>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Korrosion'!$A$1312</c:f>
              <c:strCache>
                <c:ptCount val="1"/>
                <c:pt idx="0">
                  <c:v>Mantel:</c:v>
                </c:pt>
              </c:strCache>
            </c:strRef>
          </c:tx>
          <c:spPr>
            <a:ln>
              <a:solidFill>
                <a:srgbClr val="00B0F0"/>
              </a:solidFill>
            </a:ln>
          </c:spPr>
          <c:marker>
            <c:symbol val="none"/>
          </c:marker>
          <c:xVal>
            <c:numRef>
              <c:f>'12. Bil C. Korrosion'!$B$1311:$G$1311</c:f>
            </c:numRef>
          </c:xVal>
          <c:yVal>
            <c:numRef>
              <c:f>'12. Bil C. Korrosion'!$B$1312:$G$1312</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6-B7FB-46C4-922F-99FEABB530F2}"/>
            </c:ext>
          </c:extLst>
        </c:ser>
        <c:ser>
          <c:idx val="1"/>
          <c:order val="1"/>
          <c:tx>
            <c:strRef>
              <c:f>'12. Bil C. Korrosion'!$A$1313</c:f>
              <c:strCache>
                <c:ptCount val="1"/>
                <c:pt idx="0">
                  <c:v>Gavel:</c:v>
                </c:pt>
              </c:strCache>
            </c:strRef>
          </c:tx>
          <c:spPr>
            <a:ln>
              <a:solidFill>
                <a:srgbClr val="FF0000"/>
              </a:solidFill>
            </a:ln>
          </c:spPr>
          <c:marker>
            <c:symbol val="none"/>
          </c:marker>
          <c:xVal>
            <c:numRef>
              <c:f>'12. Bil C. Korrosion'!$B$1311:$G$1311</c:f>
            </c:numRef>
          </c:xVal>
          <c:yVal>
            <c:numRef>
              <c:f>'12. Bil C. Korrosion'!$B$1313:$G$1313</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7-B7FB-46C4-922F-99FEABB530F2}"/>
            </c:ext>
          </c:extLst>
        </c:ser>
        <c:ser>
          <c:idx val="2"/>
          <c:order val="2"/>
          <c:tx>
            <c:strRef>
              <c:f>'12. Bil C. Korrosion'!$A$1314</c:f>
              <c:strCache>
                <c:ptCount val="1"/>
                <c:pt idx="0">
                  <c:v>S-min mantel:</c:v>
                </c:pt>
              </c:strCache>
            </c:strRef>
          </c:tx>
          <c:spPr>
            <a:ln>
              <a:solidFill>
                <a:srgbClr val="00B0F0"/>
              </a:solidFill>
              <a:prstDash val="sysDash"/>
            </a:ln>
          </c:spPr>
          <c:marker>
            <c:symbol val="none"/>
          </c:marker>
          <c:xVal>
            <c:numRef>
              <c:f>'12. Bil C. Korrosion'!$B$1311:$G$1311</c:f>
            </c:numRef>
          </c:xVal>
          <c:yVal>
            <c:numRef>
              <c:f>'12. Bil C. Korrosion'!$B$1314:$G$1314</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8-B7FB-46C4-922F-99FEABB530F2}"/>
            </c:ext>
          </c:extLst>
        </c:ser>
        <c:ser>
          <c:idx val="3"/>
          <c:order val="3"/>
          <c:tx>
            <c:strRef>
              <c:f>'12. Bil C. Korrosion'!$A$1315</c:f>
              <c:strCache>
                <c:ptCount val="1"/>
                <c:pt idx="0">
                  <c:v>S-min gavel:</c:v>
                </c:pt>
              </c:strCache>
            </c:strRef>
          </c:tx>
          <c:spPr>
            <a:ln>
              <a:solidFill>
                <a:srgbClr val="FF0000"/>
              </a:solidFill>
              <a:prstDash val="sysDash"/>
            </a:ln>
          </c:spPr>
          <c:marker>
            <c:symbol val="none"/>
          </c:marker>
          <c:xVal>
            <c:numRef>
              <c:f>'12. Bil C. Korrosion'!$B$1311:$G$1311</c:f>
            </c:numRef>
          </c:xVal>
          <c:yVal>
            <c:numRef>
              <c:f>'12. Bil C. Korrosion'!$B$1315:$G$1315</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9-B7FB-46C4-922F-99FEABB530F2}"/>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Korrosion'!$D$1311:$G$1311</c:f>
            </c:numRef>
          </c:xVal>
          <c:yVal>
            <c:numRef>
              <c:f>'12. Bil C. Korrosion'!$D$1316:$G$1316</c:f>
              <c:numCache>
                <c:formatCode>0.0</c:formatCode>
                <c:ptCount val="4"/>
                <c:pt idx="0">
                  <c:v>0</c:v>
                </c:pt>
                <c:pt idx="1">
                  <c:v>0</c:v>
                </c:pt>
              </c:numCache>
            </c:numRef>
          </c:yVal>
          <c:smooth val="0"/>
          <c:extLst>
            <c:ext xmlns:c16="http://schemas.microsoft.com/office/drawing/2014/chart" uri="{C3380CC4-5D6E-409C-BE32-E72D297353CC}">
              <c16:uniqueId val="{0000000A-B7FB-46C4-922F-99FEABB530F2}"/>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Korrosion'!$D$1311:$G$1311</c:f>
            </c:numRef>
          </c:xVal>
          <c:yVal>
            <c:numRef>
              <c:f>'12. Bil C. Korrosion'!$D$1317:$G$1317</c:f>
              <c:numCache>
                <c:formatCode>0.0</c:formatCode>
                <c:ptCount val="4"/>
                <c:pt idx="0">
                  <c:v>0</c:v>
                </c:pt>
                <c:pt idx="1">
                  <c:v>0</c:v>
                </c:pt>
              </c:numCache>
            </c:numRef>
          </c:yVal>
          <c:smooth val="0"/>
          <c:extLst>
            <c:ext xmlns:c16="http://schemas.microsoft.com/office/drawing/2014/chart" uri="{C3380CC4-5D6E-409C-BE32-E72D297353CC}">
              <c16:uniqueId val="{0000000C-B7FB-46C4-922F-99FEABB530F2}"/>
            </c:ext>
          </c:extLst>
        </c:ser>
        <c:dLbls>
          <c:showLegendKey val="0"/>
          <c:showVal val="0"/>
          <c:showCatName val="0"/>
          <c:showSerName val="0"/>
          <c:showPercent val="0"/>
          <c:showBubbleSize val="0"/>
        </c:dLbls>
        <c:axId val="236484687"/>
        <c:axId val="243613791"/>
      </c:scatterChart>
      <c:valAx>
        <c:axId val="236484687"/>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43613791"/>
        <c:crosses val="autoZero"/>
        <c:crossBetween val="midCat"/>
      </c:valAx>
      <c:valAx>
        <c:axId val="243613791"/>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236484687"/>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4936954621144082E-2"/>
          <c:y val="4.3747805955150515E-2"/>
          <c:w val="0.71853627044835711"/>
          <c:h val="0.8749561191030103"/>
        </c:manualLayout>
      </c:layout>
      <c:scatterChart>
        <c:scatterStyle val="lineMarker"/>
        <c:varyColors val="0"/>
        <c:ser>
          <c:idx val="0"/>
          <c:order val="0"/>
          <c:tx>
            <c:strRef>
              <c:f>'12. Bil C. Korrosion'!$A$1358</c:f>
              <c:strCache>
                <c:ptCount val="1"/>
                <c:pt idx="0">
                  <c:v>Mantel:</c:v>
                </c:pt>
              </c:strCache>
            </c:strRef>
          </c:tx>
          <c:spPr>
            <a:ln>
              <a:solidFill>
                <a:srgbClr val="00B0F0"/>
              </a:solidFill>
            </a:ln>
          </c:spPr>
          <c:marker>
            <c:symbol val="none"/>
          </c:marker>
          <c:xVal>
            <c:numRef>
              <c:f>'12. Bil C. Korrosion'!$B$1357:$G$1357</c:f>
            </c:numRef>
          </c:xVal>
          <c:yVal>
            <c:numRef>
              <c:f>'12. Bil C. Korrosion'!$B$1358:$G$1358</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6-C073-4BE0-9401-DEBD65E28339}"/>
            </c:ext>
          </c:extLst>
        </c:ser>
        <c:ser>
          <c:idx val="1"/>
          <c:order val="1"/>
          <c:tx>
            <c:strRef>
              <c:f>'12. Bil C. Korrosion'!$A$1359</c:f>
              <c:strCache>
                <c:ptCount val="1"/>
                <c:pt idx="0">
                  <c:v>Gavel:</c:v>
                </c:pt>
              </c:strCache>
            </c:strRef>
          </c:tx>
          <c:spPr>
            <a:ln>
              <a:solidFill>
                <a:srgbClr val="FF0000"/>
              </a:solidFill>
            </a:ln>
          </c:spPr>
          <c:marker>
            <c:symbol val="none"/>
          </c:marker>
          <c:xVal>
            <c:numRef>
              <c:f>'12. Bil C. Korrosion'!$B$1357:$G$1357</c:f>
            </c:numRef>
          </c:xVal>
          <c:yVal>
            <c:numRef>
              <c:f>'12. Bil C. Korrosion'!$B$1359:$G$1359</c:f>
              <c:numCache>
                <c:formatCode>;;;</c:formatCode>
                <c:ptCount val="6"/>
                <c:pt idx="0" formatCode="0.0">
                  <c:v>0</c:v>
                </c:pt>
                <c:pt idx="1">
                  <c:v>0</c:v>
                </c:pt>
                <c:pt idx="3" formatCode="0.0">
                  <c:v>0</c:v>
                </c:pt>
              </c:numCache>
            </c:numRef>
          </c:yVal>
          <c:smooth val="0"/>
          <c:extLst>
            <c:ext xmlns:c16="http://schemas.microsoft.com/office/drawing/2014/chart" uri="{C3380CC4-5D6E-409C-BE32-E72D297353CC}">
              <c16:uniqueId val="{00000007-C073-4BE0-9401-DEBD65E28339}"/>
            </c:ext>
          </c:extLst>
        </c:ser>
        <c:ser>
          <c:idx val="2"/>
          <c:order val="2"/>
          <c:tx>
            <c:strRef>
              <c:f>'12. Bil C. Korrosion'!$A$1360</c:f>
              <c:strCache>
                <c:ptCount val="1"/>
                <c:pt idx="0">
                  <c:v>S-min mantel:</c:v>
                </c:pt>
              </c:strCache>
            </c:strRef>
          </c:tx>
          <c:spPr>
            <a:ln>
              <a:solidFill>
                <a:srgbClr val="00B0F0"/>
              </a:solidFill>
              <a:prstDash val="sysDash"/>
            </a:ln>
          </c:spPr>
          <c:marker>
            <c:symbol val="none"/>
          </c:marker>
          <c:xVal>
            <c:numRef>
              <c:f>'12. Bil C. Korrosion'!$B$1357:$G$1357</c:f>
            </c:numRef>
          </c:xVal>
          <c:yVal>
            <c:numRef>
              <c:f>'12. Bil C. Korrosion'!$B$1360:$G$1360</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8-C073-4BE0-9401-DEBD65E28339}"/>
            </c:ext>
          </c:extLst>
        </c:ser>
        <c:ser>
          <c:idx val="3"/>
          <c:order val="3"/>
          <c:tx>
            <c:strRef>
              <c:f>'12. Bil C. Korrosion'!$A$1361</c:f>
              <c:strCache>
                <c:ptCount val="1"/>
                <c:pt idx="0">
                  <c:v>S-min gavel:</c:v>
                </c:pt>
              </c:strCache>
            </c:strRef>
          </c:tx>
          <c:spPr>
            <a:ln>
              <a:solidFill>
                <a:srgbClr val="FF0000"/>
              </a:solidFill>
              <a:prstDash val="sysDash"/>
            </a:ln>
          </c:spPr>
          <c:marker>
            <c:symbol val="none"/>
          </c:marker>
          <c:xVal>
            <c:numRef>
              <c:f>'12. Bil C. Korrosion'!$B$1357:$G$1357</c:f>
            </c:numRef>
          </c:xVal>
          <c:yVal>
            <c:numRef>
              <c:f>'12. Bil C. Korrosion'!$B$1361:$G$1361</c:f>
              <c:numCache>
                <c:formatCode>0.0</c:formatCode>
                <c:ptCount val="6"/>
                <c:pt idx="0">
                  <c:v>0</c:v>
                </c:pt>
                <c:pt idx="1">
                  <c:v>0</c:v>
                </c:pt>
                <c:pt idx="2">
                  <c:v>0</c:v>
                </c:pt>
                <c:pt idx="3">
                  <c:v>0</c:v>
                </c:pt>
                <c:pt idx="4">
                  <c:v>0</c:v>
                </c:pt>
              </c:numCache>
            </c:numRef>
          </c:yVal>
          <c:smooth val="0"/>
          <c:extLst>
            <c:ext xmlns:c16="http://schemas.microsoft.com/office/drawing/2014/chart" uri="{C3380CC4-5D6E-409C-BE32-E72D297353CC}">
              <c16:uniqueId val="{00000009-C073-4BE0-9401-DEBD65E28339}"/>
            </c:ext>
          </c:extLst>
        </c:ser>
        <c:ser>
          <c:idx val="4"/>
          <c:order val="4"/>
          <c:tx>
            <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none"/>
          </c:marker>
          <c:trendline>
            <c:name>Trendlinje - Mantel</c:name>
            <c:spPr>
              <a:ln>
                <a:prstDash val="dash"/>
              </a:ln>
            </c:spPr>
            <c:trendlineType val="linear"/>
            <c:dispRSqr val="0"/>
            <c:dispEq val="0"/>
          </c:trendline>
          <c:xVal>
            <c:numRef>
              <c:f>'12. Bil C. Korrosion'!$D$1357:$G$1357</c:f>
            </c:numRef>
          </c:xVal>
          <c:yVal>
            <c:numRef>
              <c:f>'12. Bil C. Korrosion'!$D$1362:$G$1362</c:f>
              <c:numCache>
                <c:formatCode>0.0</c:formatCode>
                <c:ptCount val="4"/>
                <c:pt idx="0">
                  <c:v>0</c:v>
                </c:pt>
                <c:pt idx="1">
                  <c:v>0</c:v>
                </c:pt>
              </c:numCache>
            </c:numRef>
          </c:yVal>
          <c:smooth val="0"/>
          <c:extLst>
            <c:ext xmlns:c16="http://schemas.microsoft.com/office/drawing/2014/chart" uri="{C3380CC4-5D6E-409C-BE32-E72D297353CC}">
              <c16:uniqueId val="{0000000A-C073-4BE0-9401-DEBD65E28339}"/>
            </c:ext>
          </c:extLst>
        </c:ser>
        <c:ser>
          <c:idx val="5"/>
          <c:order val="5"/>
          <c:tx>
            <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none"/>
          </c:marker>
          <c:trendline>
            <c:name>Trendlinje - Gavel</c:name>
            <c:spPr>
              <a:ln>
                <a:prstDash val="dash"/>
              </a:ln>
            </c:spPr>
            <c:trendlineType val="linear"/>
            <c:dispRSqr val="0"/>
            <c:dispEq val="0"/>
          </c:trendline>
          <c:xVal>
            <c:numRef>
              <c:f>'12. Bil C. Korrosion'!$D$1357:$G$1357</c:f>
            </c:numRef>
          </c:xVal>
          <c:yVal>
            <c:numRef>
              <c:f>'12. Bil C. Korrosion'!$D$1363:$G$1363</c:f>
              <c:numCache>
                <c:formatCode>0.0</c:formatCode>
                <c:ptCount val="4"/>
                <c:pt idx="0">
                  <c:v>0</c:v>
                </c:pt>
                <c:pt idx="1">
                  <c:v>0</c:v>
                </c:pt>
              </c:numCache>
            </c:numRef>
          </c:yVal>
          <c:smooth val="0"/>
          <c:extLst>
            <c:ext xmlns:c16="http://schemas.microsoft.com/office/drawing/2014/chart" uri="{C3380CC4-5D6E-409C-BE32-E72D297353CC}">
              <c16:uniqueId val="{0000000C-C073-4BE0-9401-DEBD65E28339}"/>
            </c:ext>
          </c:extLst>
        </c:ser>
        <c:dLbls>
          <c:showLegendKey val="0"/>
          <c:showVal val="0"/>
          <c:showCatName val="0"/>
          <c:showSerName val="0"/>
          <c:showPercent val="0"/>
          <c:showBubbleSize val="0"/>
        </c:dLbls>
        <c:axId val="19525951"/>
        <c:axId val="236484687"/>
      </c:scatterChart>
      <c:valAx>
        <c:axId val="19525951"/>
        <c:scaling>
          <c:orientation val="minMax"/>
        </c:scaling>
        <c:delete val="0"/>
        <c:axPos val="b"/>
        <c:majorGridlines>
          <c:spPr>
            <a:ln>
              <a:solidFill>
                <a:srgbClr val="000000"/>
              </a:solidFill>
            </a:ln>
          </c:spPr>
        </c:majorGridlines>
        <c:title>
          <c:tx>
            <c:rich>
              <a:bodyPr/>
              <a:lstStyle/>
              <a:p>
                <a:pPr>
                  <a:defRPr sz="800"/>
                </a:pPr>
                <a:r>
                  <a:rPr lang="en-US"/>
                  <a:t>[År]</a:t>
                </a:r>
              </a:p>
            </c:rich>
          </c:tx>
          <c:overlay val="0"/>
        </c:title>
        <c:numFmt formatCode="0" sourceLinked="1"/>
        <c:majorTickMark val="out"/>
        <c:minorTickMark val="none"/>
        <c:tickLblPos val="nextTo"/>
        <c:crossAx val="236484687"/>
        <c:crosses val="autoZero"/>
        <c:crossBetween val="midCat"/>
      </c:valAx>
      <c:valAx>
        <c:axId val="236484687"/>
        <c:scaling>
          <c:orientation val="minMax"/>
        </c:scaling>
        <c:delete val="0"/>
        <c:axPos val="l"/>
        <c:majorGridlines>
          <c:spPr>
            <a:ln>
              <a:solidFill>
                <a:srgbClr val="000000"/>
              </a:solidFill>
            </a:ln>
          </c:spPr>
        </c:majorGridlines>
        <c:title>
          <c:tx>
            <c:rich>
              <a:bodyPr/>
              <a:lstStyle/>
              <a:p>
                <a:pPr>
                  <a:defRPr sz="800"/>
                </a:pPr>
                <a:r>
                  <a:rPr lang="en-US"/>
                  <a:t>[År]</a:t>
                </a:r>
              </a:p>
            </c:rich>
          </c:tx>
          <c:overlay val="0"/>
        </c:title>
        <c:numFmt formatCode="0.0" sourceLinked="1"/>
        <c:majorTickMark val="out"/>
        <c:minorTickMark val="none"/>
        <c:tickLblPos val="nextTo"/>
        <c:crossAx val="19525951"/>
        <c:crosses val="autoZero"/>
        <c:crossBetween val="midCat"/>
        <c:majorUnit val="1"/>
        <c:minorUnit val="0.5"/>
      </c:valAx>
    </c:plotArea>
    <c:legend>
      <c:legendPos val="r"/>
      <c:overlay val="0"/>
      <c:txPr>
        <a:bodyPr/>
        <a:lstStyle/>
        <a:p>
          <a:pPr>
            <a:defRPr sz="800"/>
          </a:pPr>
          <a:endParaRPr lang="sv-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s>
</file>

<file path=xl/drawings/_rels/drawing1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27</xdr:row>
          <xdr:rowOff>19050</xdr:rowOff>
        </xdr:from>
        <xdr:to>
          <xdr:col>0</xdr:col>
          <xdr:colOff>857250</xdr:colOff>
          <xdr:row>28</xdr:row>
          <xdr:rowOff>38100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29</xdr:row>
          <xdr:rowOff>19050</xdr:rowOff>
        </xdr:from>
        <xdr:to>
          <xdr:col>0</xdr:col>
          <xdr:colOff>857250</xdr:colOff>
          <xdr:row>30</xdr:row>
          <xdr:rowOff>19050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30</xdr:row>
          <xdr:rowOff>114300</xdr:rowOff>
        </xdr:from>
        <xdr:to>
          <xdr:col>0</xdr:col>
          <xdr:colOff>857250</xdr:colOff>
          <xdr:row>32</xdr:row>
          <xdr:rowOff>19050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32</xdr:row>
          <xdr:rowOff>95250</xdr:rowOff>
        </xdr:from>
        <xdr:to>
          <xdr:col>0</xdr:col>
          <xdr:colOff>857250</xdr:colOff>
          <xdr:row>34</xdr:row>
          <xdr:rowOff>19050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34</xdr:row>
          <xdr:rowOff>114300</xdr:rowOff>
        </xdr:from>
        <xdr:to>
          <xdr:col>0</xdr:col>
          <xdr:colOff>857250</xdr:colOff>
          <xdr:row>36</xdr:row>
          <xdr:rowOff>38100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37</xdr:row>
          <xdr:rowOff>19050</xdr:rowOff>
        </xdr:from>
        <xdr:to>
          <xdr:col>0</xdr:col>
          <xdr:colOff>857250</xdr:colOff>
          <xdr:row>38</xdr:row>
          <xdr:rowOff>57150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39</xdr:row>
          <xdr:rowOff>19050</xdr:rowOff>
        </xdr:from>
        <xdr:to>
          <xdr:col>0</xdr:col>
          <xdr:colOff>857250</xdr:colOff>
          <xdr:row>40</xdr:row>
          <xdr:rowOff>38100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41</xdr:row>
          <xdr:rowOff>19050</xdr:rowOff>
        </xdr:from>
        <xdr:to>
          <xdr:col>0</xdr:col>
          <xdr:colOff>857250</xdr:colOff>
          <xdr:row>42</xdr:row>
          <xdr:rowOff>19050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11</xdr:col>
      <xdr:colOff>30480</xdr:colOff>
      <xdr:row>5</xdr:row>
      <xdr:rowOff>30480</xdr:rowOff>
    </xdr:from>
    <xdr:to>
      <xdr:col>14</xdr:col>
      <xdr:colOff>144780</xdr:colOff>
      <xdr:row>8</xdr:row>
      <xdr:rowOff>60960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271260" y="2270760"/>
          <a:ext cx="2034540" cy="1325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0" i="0">
              <a:solidFill>
                <a:schemeClr val="dk1"/>
              </a:solidFill>
              <a:effectLst/>
              <a:latin typeface="+mn-lt"/>
              <a:ea typeface="+mn-ea"/>
              <a:cs typeface="+mn-cs"/>
            </a:rPr>
            <a:t>Arbetsgivaren måste bestämma vem som ska se till att man gör en plan för att undvika faror och problem på jobbet (RB) och att man följer den planen hela tiden (FLT)</a:t>
          </a:r>
          <a:endParaRPr lang="sv-SE" sz="1100"/>
        </a:p>
      </xdr:txBody>
    </xdr:sp>
    <xdr:clientData/>
  </xdr:twoCellAnchor>
  <xdr:twoCellAnchor>
    <xdr:from>
      <xdr:col>15</xdr:col>
      <xdr:colOff>7620</xdr:colOff>
      <xdr:row>0</xdr:row>
      <xdr:rowOff>312420</xdr:rowOff>
    </xdr:from>
    <xdr:to>
      <xdr:col>18</xdr:col>
      <xdr:colOff>7620</xdr:colOff>
      <xdr:row>11</xdr:row>
      <xdr:rowOff>38100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8808720" y="312420"/>
          <a:ext cx="1920240" cy="3718560"/>
        </a:xfrm>
        <a:prstGeom prst="rect">
          <a:avLst/>
        </a:prstGeom>
        <a:solidFill>
          <a:schemeClr val="lt1"/>
        </a:solidFill>
        <a:ln w="9525" cmpd="sng">
          <a:solidFill>
            <a:schemeClr val="lt1">
              <a:shade val="50000"/>
            </a:schemeClr>
          </a:solidFill>
        </a:ln>
        <a:effectLst>
          <a:softEdge rad="317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”All text och bilder på FLT-programet är skyddat av Lag (1960:729) om upphovsrätt till litterära och konstnärliga verk. Detta får alltså inte utan vårt tillstånd återge resultat och text ur programvaran/FLT-programmet. Detta gäller både för personligt bruk och i kommersiella sammanhang. Du får inte återge layouter, koder, script, bilder, text eller motsvarande i egna guider eller andra sammanhang. Layouter, koder, script, bilder, text eller motsvarande får inte heller säljas eller erbjudas vidare till egna kunder och besökare.”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3867150</xdr:colOff>
      <xdr:row>1</xdr:row>
      <xdr:rowOff>66675</xdr:rowOff>
    </xdr:from>
    <xdr:to>
      <xdr:col>1</xdr:col>
      <xdr:colOff>3871912</xdr:colOff>
      <xdr:row>3</xdr:row>
      <xdr:rowOff>15875</xdr:rowOff>
    </xdr:to>
    <xdr:pic>
      <xdr:nvPicPr>
        <xdr:cNvPr id="2" name="Bildobjekt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95850" y="66675"/>
          <a:ext cx="4762" cy="352425"/>
        </a:xfrm>
        <a:prstGeom prst="rect">
          <a:avLst/>
        </a:prstGeom>
      </xdr:spPr>
    </xdr:pic>
    <xdr:clientData/>
  </xdr:twoCellAnchor>
  <xdr:oneCellAnchor>
    <xdr:from>
      <xdr:col>1</xdr:col>
      <xdr:colOff>3867150</xdr:colOff>
      <xdr:row>145</xdr:row>
      <xdr:rowOff>66675</xdr:rowOff>
    </xdr:from>
    <xdr:ext cx="4762" cy="352425"/>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95850" y="28584525"/>
          <a:ext cx="4762" cy="35242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11</xdr:col>
      <xdr:colOff>1035049</xdr:colOff>
      <xdr:row>0</xdr:row>
      <xdr:rowOff>42334</xdr:rowOff>
    </xdr:from>
    <xdr:to>
      <xdr:col>12</xdr:col>
      <xdr:colOff>17462</xdr:colOff>
      <xdr:row>2</xdr:row>
      <xdr:rowOff>52917</xdr:rowOff>
    </xdr:to>
    <xdr:pic>
      <xdr:nvPicPr>
        <xdr:cNvPr id="2" name="Bildobjekt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152716" y="42334"/>
          <a:ext cx="881063" cy="412750"/>
        </a:xfrm>
        <a:prstGeom prst="rect">
          <a:avLst/>
        </a:prstGeom>
      </xdr:spPr>
    </xdr:pic>
    <xdr:clientData/>
  </xdr:twoCellAnchor>
  <xdr:twoCellAnchor editAs="oneCell">
    <xdr:from>
      <xdr:col>12</xdr:col>
      <xdr:colOff>101600</xdr:colOff>
      <xdr:row>4</xdr:row>
      <xdr:rowOff>63500</xdr:rowOff>
    </xdr:from>
    <xdr:to>
      <xdr:col>15</xdr:col>
      <xdr:colOff>25400</xdr:colOff>
      <xdr:row>6</xdr:row>
      <xdr:rowOff>406400</xdr:rowOff>
    </xdr:to>
    <xdr:sp macro="" textlink="">
      <xdr:nvSpPr>
        <xdr:cNvPr id="1254" name="CommandButton1" hidden="1">
          <a:extLst>
            <a:ext uri="{63B3BB69-23CF-44E3-9099-C40C66FF867C}">
              <a14:compatExt xmlns:a14="http://schemas.microsoft.com/office/drawing/2010/main" spid="_x0000_s1254"/>
            </a:ext>
            <a:ext uri="{FF2B5EF4-FFF2-40B4-BE49-F238E27FC236}">
              <a16:creationId xmlns:a16="http://schemas.microsoft.com/office/drawing/2014/main" id="{00000000-0008-0000-0400-0000E6040000}"/>
            </a:ext>
          </a:extLst>
        </xdr:cNvPr>
        <xdr:cNvSpPr/>
      </xdr:nvSpPr>
      <xdr:spPr bwMode="auto">
        <a:xfrm>
          <a:off x="0" y="0"/>
          <a:ext cx="0" cy="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xdr:from>
          <xdr:col>13</xdr:col>
          <xdr:colOff>152400</xdr:colOff>
          <xdr:row>5</xdr:row>
          <xdr:rowOff>114300</xdr:rowOff>
        </xdr:from>
        <xdr:to>
          <xdr:col>16</xdr:col>
          <xdr:colOff>381000</xdr:colOff>
          <xdr:row>6</xdr:row>
          <xdr:rowOff>304800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400-0000E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Ladda risker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6</xdr:row>
          <xdr:rowOff>628650</xdr:rowOff>
        </xdr:from>
        <xdr:to>
          <xdr:col>16</xdr:col>
          <xdr:colOff>419100</xdr:colOff>
          <xdr:row>7</xdr:row>
          <xdr:rowOff>304800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400-0000E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200" b="0" i="0" u="none" strike="noStrike" baseline="0">
                  <a:solidFill>
                    <a:srgbClr val="000000"/>
                  </a:solidFill>
                  <a:latin typeface="Calibri"/>
                  <a:cs typeface="Calibri"/>
                </a:rPr>
                <a:t>Rensa blad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2667000</xdr:colOff>
      <xdr:row>1</xdr:row>
      <xdr:rowOff>95250</xdr:rowOff>
    </xdr:from>
    <xdr:to>
      <xdr:col>24</xdr:col>
      <xdr:colOff>9526</xdr:colOff>
      <xdr:row>3</xdr:row>
      <xdr:rowOff>33337</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479250" y="285750"/>
          <a:ext cx="876300" cy="352425"/>
        </a:xfrm>
        <a:prstGeom prst="rect">
          <a:avLst/>
        </a:prstGeom>
      </xdr:spPr>
    </xdr:pic>
    <xdr:clientData/>
  </xdr:twoCellAnchor>
  <xdr:twoCellAnchor editAs="oneCell">
    <xdr:from>
      <xdr:col>23</xdr:col>
      <xdr:colOff>297650</xdr:colOff>
      <xdr:row>0</xdr:row>
      <xdr:rowOff>47628</xdr:rowOff>
    </xdr:from>
    <xdr:to>
      <xdr:col>23</xdr:col>
      <xdr:colOff>1178713</xdr:colOff>
      <xdr:row>2</xdr:row>
      <xdr:rowOff>67472</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16744" y="47628"/>
          <a:ext cx="881063" cy="4127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238125</xdr:colOff>
      <xdr:row>0</xdr:row>
      <xdr:rowOff>28575</xdr:rowOff>
    </xdr:from>
    <xdr:to>
      <xdr:col>11</xdr:col>
      <xdr:colOff>1119188</xdr:colOff>
      <xdr:row>2</xdr:row>
      <xdr:rowOff>31750</xdr:rowOff>
    </xdr:to>
    <xdr:pic>
      <xdr:nvPicPr>
        <xdr:cNvPr id="2" name="Bildobjekt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106150" y="28575"/>
          <a:ext cx="881063" cy="412750"/>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152400</xdr:colOff>
          <xdr:row>4</xdr:row>
          <xdr:rowOff>228600</xdr:rowOff>
        </xdr:from>
        <xdr:to>
          <xdr:col>15</xdr:col>
          <xdr:colOff>266700</xdr:colOff>
          <xdr:row>4</xdr:row>
          <xdr:rowOff>628650</xdr:rowOff>
        </xdr:to>
        <xdr:sp macro="" textlink="">
          <xdr:nvSpPr>
            <xdr:cNvPr id="43027" name="Button 19" hidden="1">
              <a:extLst>
                <a:ext uri="{63B3BB69-23CF-44E3-9099-C40C66FF867C}">
                  <a14:compatExt spid="_x0000_s43027"/>
                </a:ext>
                <a:ext uri="{FF2B5EF4-FFF2-40B4-BE49-F238E27FC236}">
                  <a16:creationId xmlns:a16="http://schemas.microsoft.com/office/drawing/2014/main" id="{00000000-0008-0000-0600-000013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200" b="0" i="0" u="none" strike="noStrike" baseline="0">
                  <a:solidFill>
                    <a:srgbClr val="000000"/>
                  </a:solidFill>
                  <a:latin typeface="Calibri"/>
                  <a:cs typeface="Calibri"/>
                </a:rPr>
                <a:t>Rensa blad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10</xdr:col>
      <xdr:colOff>295275</xdr:colOff>
      <xdr:row>0</xdr:row>
      <xdr:rowOff>28575</xdr:rowOff>
    </xdr:from>
    <xdr:to>
      <xdr:col>10</xdr:col>
      <xdr:colOff>1169988</xdr:colOff>
      <xdr:row>2</xdr:row>
      <xdr:rowOff>25400</xdr:rowOff>
    </xdr:to>
    <xdr:pic>
      <xdr:nvPicPr>
        <xdr:cNvPr id="2" name="Bildobjekt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67950" y="28575"/>
          <a:ext cx="881063" cy="412750"/>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419100</xdr:colOff>
          <xdr:row>4</xdr:row>
          <xdr:rowOff>228600</xdr:rowOff>
        </xdr:from>
        <xdr:to>
          <xdr:col>14</xdr:col>
          <xdr:colOff>533400</xdr:colOff>
          <xdr:row>5</xdr:row>
          <xdr:rowOff>38100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700-00000A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200" b="0" i="0" u="none" strike="noStrike" baseline="0">
                  <a:solidFill>
                    <a:srgbClr val="000000"/>
                  </a:solidFill>
                  <a:latin typeface="Calibri"/>
                  <a:cs typeface="Calibri"/>
                </a:rPr>
                <a:t>Rensa blad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628650</xdr:colOff>
          <xdr:row>4</xdr:row>
          <xdr:rowOff>228600</xdr:rowOff>
        </xdr:from>
        <xdr:to>
          <xdr:col>15</xdr:col>
          <xdr:colOff>76200</xdr:colOff>
          <xdr:row>5</xdr:row>
          <xdr:rowOff>19050</xdr:rowOff>
        </xdr:to>
        <xdr:sp macro="" textlink="">
          <xdr:nvSpPr>
            <xdr:cNvPr id="45079" name="Button 23" hidden="1">
              <a:extLst>
                <a:ext uri="{63B3BB69-23CF-44E3-9099-C40C66FF867C}">
                  <a14:compatExt spid="_x0000_s45079"/>
                </a:ext>
                <a:ext uri="{FF2B5EF4-FFF2-40B4-BE49-F238E27FC236}">
                  <a16:creationId xmlns:a16="http://schemas.microsoft.com/office/drawing/2014/main" id="{00000000-0008-0000-0800-000017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200" b="0" i="0" u="none" strike="noStrike" baseline="0">
                  <a:solidFill>
                    <a:srgbClr val="000000"/>
                  </a:solidFill>
                  <a:latin typeface="Calibri"/>
                  <a:cs typeface="Calibri"/>
                </a:rPr>
                <a:t>Rensa blad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38100</xdr:colOff>
          <xdr:row>6</xdr:row>
          <xdr:rowOff>0</xdr:rowOff>
        </xdr:from>
        <xdr:to>
          <xdr:col>19</xdr:col>
          <xdr:colOff>171450</xdr:colOff>
          <xdr:row>6</xdr:row>
          <xdr:rowOff>400050</xdr:rowOff>
        </xdr:to>
        <xdr:sp macro="" textlink="">
          <xdr:nvSpPr>
            <xdr:cNvPr id="16417" name="Button 33" hidden="1">
              <a:extLst>
                <a:ext uri="{63B3BB69-23CF-44E3-9099-C40C66FF867C}">
                  <a14:compatExt spid="_x0000_s16417"/>
                </a:ext>
                <a:ext uri="{FF2B5EF4-FFF2-40B4-BE49-F238E27FC236}">
                  <a16:creationId xmlns:a16="http://schemas.microsoft.com/office/drawing/2014/main" id="{00000000-0008-0000-0900-00002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200" b="0" i="0" u="none" strike="noStrike" baseline="0">
                  <a:solidFill>
                    <a:srgbClr val="000000"/>
                  </a:solidFill>
                  <a:latin typeface="Calibri"/>
                  <a:cs typeface="Calibri"/>
                </a:rPr>
                <a:t>Rensa blad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xdr:colOff>
          <xdr:row>5</xdr:row>
          <xdr:rowOff>38100</xdr:rowOff>
        </xdr:from>
        <xdr:to>
          <xdr:col>12</xdr:col>
          <xdr:colOff>457200</xdr:colOff>
          <xdr:row>7</xdr:row>
          <xdr:rowOff>19050</xdr:rowOff>
        </xdr:to>
        <xdr:sp macro="" textlink="">
          <xdr:nvSpPr>
            <xdr:cNvPr id="129025" name="Button 1" hidden="1">
              <a:extLst>
                <a:ext uri="{63B3BB69-23CF-44E3-9099-C40C66FF867C}">
                  <a14:compatExt spid="_x0000_s129025"/>
                </a:ext>
                <a:ext uri="{FF2B5EF4-FFF2-40B4-BE49-F238E27FC236}">
                  <a16:creationId xmlns:a16="http://schemas.microsoft.com/office/drawing/2014/main" id="{00000000-0008-0000-0A00-000001F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200" b="0" i="0" u="none" strike="noStrike" baseline="0">
                  <a:solidFill>
                    <a:srgbClr val="000000"/>
                  </a:solidFill>
                  <a:latin typeface="Calibri"/>
                  <a:cs typeface="Calibri"/>
                </a:rPr>
                <a:t>Rensa 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10</xdr:row>
          <xdr:rowOff>19050</xdr:rowOff>
        </xdr:from>
        <xdr:to>
          <xdr:col>12</xdr:col>
          <xdr:colOff>838200</xdr:colOff>
          <xdr:row>12</xdr:row>
          <xdr:rowOff>152400</xdr:rowOff>
        </xdr:to>
        <xdr:sp macro="" textlink="">
          <xdr:nvSpPr>
            <xdr:cNvPr id="129027" name="Button 3" hidden="1">
              <a:extLst>
                <a:ext uri="{63B3BB69-23CF-44E3-9099-C40C66FF867C}">
                  <a14:compatExt spid="_x0000_s129027"/>
                </a:ext>
                <a:ext uri="{FF2B5EF4-FFF2-40B4-BE49-F238E27FC236}">
                  <a16:creationId xmlns:a16="http://schemas.microsoft.com/office/drawing/2014/main" id="{00000000-0008-0000-0A00-000003F80100}"/>
                </a:ext>
              </a:extLst>
            </xdr:cNvPr>
            <xdr:cNvSpPr/>
          </xdr:nvSpPr>
          <xdr:spPr bwMode="auto">
            <a:xfrm>
              <a:off x="0" y="0"/>
              <a:ext cx="0" cy="0"/>
            </a:xfrm>
            <a:prstGeom prst="rect">
              <a:avLst/>
            </a:prstGeom>
            <a:noFill/>
            <a:ln w="9525">
              <a:miter lim="800000"/>
              <a:headEnd/>
              <a:tailEnd/>
            </a:ln>
          </xdr:spPr>
          <xdr:txBody>
            <a:bodyPr vertOverflow="clip" wrap="square" lIns="27432" tIns="27432" rIns="0" bIns="0" anchor="t" upright="1"/>
            <a:lstStyle/>
            <a:p>
              <a:pPr algn="l" rtl="0">
                <a:defRPr sz="1000"/>
              </a:pPr>
              <a:r>
                <a:rPr lang="sv-SE" sz="1200" b="0" i="0" u="none" strike="noStrike" baseline="0">
                  <a:solidFill>
                    <a:srgbClr val="000000"/>
                  </a:solidFill>
                  <a:latin typeface="Calibri"/>
                  <a:cs typeface="Calibri"/>
                </a:rPr>
                <a:t>Spara avvikelserapport som PDF</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304800</xdr:colOff>
          <xdr:row>0</xdr:row>
          <xdr:rowOff>57150</xdr:rowOff>
        </xdr:from>
        <xdr:to>
          <xdr:col>14</xdr:col>
          <xdr:colOff>57150</xdr:colOff>
          <xdr:row>2</xdr:row>
          <xdr:rowOff>76200</xdr:rowOff>
        </xdr:to>
        <xdr:sp macro="" textlink="">
          <xdr:nvSpPr>
            <xdr:cNvPr id="87249" name="Button 209" descr="Rensa (Mac OS)" hidden="1">
              <a:extLst>
                <a:ext uri="{63B3BB69-23CF-44E3-9099-C40C66FF867C}">
                  <a14:compatExt spid="_x0000_s87249"/>
                </a:ext>
                <a:ext uri="{FF2B5EF4-FFF2-40B4-BE49-F238E27FC236}">
                  <a16:creationId xmlns:a16="http://schemas.microsoft.com/office/drawing/2014/main" id="{00000000-0008-0000-0B00-0000D15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Rensa Blad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9</xdr:col>
      <xdr:colOff>50800</xdr:colOff>
      <xdr:row>0</xdr:row>
      <xdr:rowOff>38100</xdr:rowOff>
    </xdr:from>
    <xdr:to>
      <xdr:col>10</xdr:col>
      <xdr:colOff>520700</xdr:colOff>
      <xdr:row>2</xdr:row>
      <xdr:rowOff>158750</xdr:rowOff>
    </xdr:to>
    <xdr:sp macro="" textlink="">
      <xdr:nvSpPr>
        <xdr:cNvPr id="84993" name="CommandButton1">
          <a:extLst>
            <a:ext uri="{63B3BB69-23CF-44E3-9099-C40C66FF867C}">
              <a14:compatExt xmlns:a14="http://schemas.microsoft.com/office/drawing/2010/main"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xdr:from>
          <xdr:col>9</xdr:col>
          <xdr:colOff>323850</xdr:colOff>
          <xdr:row>1</xdr:row>
          <xdr:rowOff>95250</xdr:rowOff>
        </xdr:from>
        <xdr:to>
          <xdr:col>11</xdr:col>
          <xdr:colOff>285750</xdr:colOff>
          <xdr:row>3</xdr:row>
          <xdr:rowOff>152400</xdr:rowOff>
        </xdr:to>
        <xdr:sp macro="" textlink="">
          <xdr:nvSpPr>
            <xdr:cNvPr id="85697" name="Button 705" hidden="1">
              <a:extLst>
                <a:ext uri="{63B3BB69-23CF-44E3-9099-C40C66FF867C}">
                  <a14:compatExt spid="_x0000_s85697"/>
                </a:ext>
                <a:ext uri="{FF2B5EF4-FFF2-40B4-BE49-F238E27FC236}">
                  <a16:creationId xmlns:a16="http://schemas.microsoft.com/office/drawing/2014/main" id="{00000000-0008-0000-0C00-0000C14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Rensa blad</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495300</xdr:colOff>
          <xdr:row>1</xdr:row>
          <xdr:rowOff>95250</xdr:rowOff>
        </xdr:from>
        <xdr:to>
          <xdr:col>11</xdr:col>
          <xdr:colOff>552450</xdr:colOff>
          <xdr:row>2</xdr:row>
          <xdr:rowOff>304800</xdr:rowOff>
        </xdr:to>
        <xdr:sp macro="" textlink="">
          <xdr:nvSpPr>
            <xdr:cNvPr id="100539" name="Button 187" hidden="1">
              <a:extLst>
                <a:ext uri="{63B3BB69-23CF-44E3-9099-C40C66FF867C}">
                  <a14:compatExt spid="_x0000_s100539"/>
                </a:ext>
                <a:ext uri="{FF2B5EF4-FFF2-40B4-BE49-F238E27FC236}">
                  <a16:creationId xmlns:a16="http://schemas.microsoft.com/office/drawing/2014/main" id="{00000000-0008-0000-0D00-0000BB8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Rensa blad</a:t>
              </a:r>
            </a:p>
          </xdr:txBody>
        </xdr:sp>
        <xdr:clientData fPrintsWithSheet="0"/>
      </xdr:twoCellAnchor>
    </mc:Choice>
    <mc:Fallback/>
  </mc:AlternateContent>
  <xdr:twoCellAnchor>
    <xdr:from>
      <xdr:col>0</xdr:col>
      <xdr:colOff>0</xdr:colOff>
      <xdr:row>25</xdr:row>
      <xdr:rowOff>0</xdr:rowOff>
    </xdr:from>
    <xdr:to>
      <xdr:col>8</xdr:col>
      <xdr:colOff>844550</xdr:colOff>
      <xdr:row>37</xdr:row>
      <xdr:rowOff>234950</xdr:rowOff>
    </xdr:to>
    <xdr:graphicFrame macro="">
      <xdr:nvGraphicFramePr>
        <xdr:cNvPr id="3" name="Diagram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71</xdr:row>
      <xdr:rowOff>0</xdr:rowOff>
    </xdr:from>
    <xdr:to>
      <xdr:col>8</xdr:col>
      <xdr:colOff>844550</xdr:colOff>
      <xdr:row>83</xdr:row>
      <xdr:rowOff>234950</xdr:rowOff>
    </xdr:to>
    <xdr:graphicFrame macro="">
      <xdr:nvGraphicFramePr>
        <xdr:cNvPr id="33" name="Diagram 32">
          <a:extLst>
            <a:ext uri="{FF2B5EF4-FFF2-40B4-BE49-F238E27FC236}">
              <a16:creationId xmlns:a16="http://schemas.microsoft.com/office/drawing/2014/main" id="{00000000-0008-0000-0D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117</xdr:row>
      <xdr:rowOff>0</xdr:rowOff>
    </xdr:from>
    <xdr:to>
      <xdr:col>8</xdr:col>
      <xdr:colOff>844550</xdr:colOff>
      <xdr:row>129</xdr:row>
      <xdr:rowOff>234950</xdr:rowOff>
    </xdr:to>
    <xdr:graphicFrame macro="">
      <xdr:nvGraphicFramePr>
        <xdr:cNvPr id="34" name="Diagram 33">
          <a:extLst>
            <a:ext uri="{FF2B5EF4-FFF2-40B4-BE49-F238E27FC236}">
              <a16:creationId xmlns:a16="http://schemas.microsoft.com/office/drawing/2014/main" id="{00000000-0008-0000-0D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163</xdr:row>
      <xdr:rowOff>0</xdr:rowOff>
    </xdr:from>
    <xdr:to>
      <xdr:col>8</xdr:col>
      <xdr:colOff>844550</xdr:colOff>
      <xdr:row>175</xdr:row>
      <xdr:rowOff>234950</xdr:rowOff>
    </xdr:to>
    <xdr:graphicFrame macro="">
      <xdr:nvGraphicFramePr>
        <xdr:cNvPr id="35" name="Diagram 34">
          <a:extLst>
            <a:ext uri="{FF2B5EF4-FFF2-40B4-BE49-F238E27FC236}">
              <a16:creationId xmlns:a16="http://schemas.microsoft.com/office/drawing/2014/main" id="{00000000-0008-0000-0D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209</xdr:row>
      <xdr:rowOff>0</xdr:rowOff>
    </xdr:from>
    <xdr:to>
      <xdr:col>8</xdr:col>
      <xdr:colOff>844550</xdr:colOff>
      <xdr:row>221</xdr:row>
      <xdr:rowOff>234950</xdr:rowOff>
    </xdr:to>
    <xdr:graphicFrame macro="">
      <xdr:nvGraphicFramePr>
        <xdr:cNvPr id="36" name="Diagram 35">
          <a:extLst>
            <a:ext uri="{FF2B5EF4-FFF2-40B4-BE49-F238E27FC236}">
              <a16:creationId xmlns:a16="http://schemas.microsoft.com/office/drawing/2014/main" id="{00000000-0008-0000-0D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255</xdr:row>
      <xdr:rowOff>0</xdr:rowOff>
    </xdr:from>
    <xdr:to>
      <xdr:col>8</xdr:col>
      <xdr:colOff>844550</xdr:colOff>
      <xdr:row>267</xdr:row>
      <xdr:rowOff>234950</xdr:rowOff>
    </xdr:to>
    <xdr:graphicFrame macro="">
      <xdr:nvGraphicFramePr>
        <xdr:cNvPr id="37" name="Diagram 36">
          <a:extLst>
            <a:ext uri="{FF2B5EF4-FFF2-40B4-BE49-F238E27FC236}">
              <a16:creationId xmlns:a16="http://schemas.microsoft.com/office/drawing/2014/main" id="{00000000-0008-0000-0D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301</xdr:row>
      <xdr:rowOff>0</xdr:rowOff>
    </xdr:from>
    <xdr:to>
      <xdr:col>8</xdr:col>
      <xdr:colOff>844550</xdr:colOff>
      <xdr:row>313</xdr:row>
      <xdr:rowOff>234950</xdr:rowOff>
    </xdr:to>
    <xdr:graphicFrame macro="">
      <xdr:nvGraphicFramePr>
        <xdr:cNvPr id="38" name="Diagram 37">
          <a:extLst>
            <a:ext uri="{FF2B5EF4-FFF2-40B4-BE49-F238E27FC236}">
              <a16:creationId xmlns:a16="http://schemas.microsoft.com/office/drawing/2014/main" id="{00000000-0008-0000-0D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347</xdr:row>
      <xdr:rowOff>0</xdr:rowOff>
    </xdr:from>
    <xdr:to>
      <xdr:col>8</xdr:col>
      <xdr:colOff>844550</xdr:colOff>
      <xdr:row>359</xdr:row>
      <xdr:rowOff>234950</xdr:rowOff>
    </xdr:to>
    <xdr:graphicFrame macro="">
      <xdr:nvGraphicFramePr>
        <xdr:cNvPr id="39" name="Diagram 38">
          <a:extLst>
            <a:ext uri="{FF2B5EF4-FFF2-40B4-BE49-F238E27FC236}">
              <a16:creationId xmlns:a16="http://schemas.microsoft.com/office/drawing/2014/main" id="{00000000-0008-0000-0D00-00002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393</xdr:row>
      <xdr:rowOff>0</xdr:rowOff>
    </xdr:from>
    <xdr:to>
      <xdr:col>8</xdr:col>
      <xdr:colOff>844550</xdr:colOff>
      <xdr:row>405</xdr:row>
      <xdr:rowOff>234950</xdr:rowOff>
    </xdr:to>
    <xdr:graphicFrame macro="">
      <xdr:nvGraphicFramePr>
        <xdr:cNvPr id="40" name="Diagram 39">
          <a:extLst>
            <a:ext uri="{FF2B5EF4-FFF2-40B4-BE49-F238E27FC236}">
              <a16:creationId xmlns:a16="http://schemas.microsoft.com/office/drawing/2014/main" id="{00000000-0008-0000-0D00-00002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439</xdr:row>
      <xdr:rowOff>0</xdr:rowOff>
    </xdr:from>
    <xdr:to>
      <xdr:col>8</xdr:col>
      <xdr:colOff>844550</xdr:colOff>
      <xdr:row>451</xdr:row>
      <xdr:rowOff>234950</xdr:rowOff>
    </xdr:to>
    <xdr:graphicFrame macro="">
      <xdr:nvGraphicFramePr>
        <xdr:cNvPr id="41" name="Diagram 40">
          <a:extLst>
            <a:ext uri="{FF2B5EF4-FFF2-40B4-BE49-F238E27FC236}">
              <a16:creationId xmlns:a16="http://schemas.microsoft.com/office/drawing/2014/main" id="{00000000-0008-0000-0D00-00002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485</xdr:row>
      <xdr:rowOff>0</xdr:rowOff>
    </xdr:from>
    <xdr:to>
      <xdr:col>8</xdr:col>
      <xdr:colOff>844550</xdr:colOff>
      <xdr:row>497</xdr:row>
      <xdr:rowOff>234950</xdr:rowOff>
    </xdr:to>
    <xdr:graphicFrame macro="">
      <xdr:nvGraphicFramePr>
        <xdr:cNvPr id="42" name="Diagram 41">
          <a:extLst>
            <a:ext uri="{FF2B5EF4-FFF2-40B4-BE49-F238E27FC236}">
              <a16:creationId xmlns:a16="http://schemas.microsoft.com/office/drawing/2014/main" id="{00000000-0008-0000-0D00-00002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531</xdr:row>
      <xdr:rowOff>0</xdr:rowOff>
    </xdr:from>
    <xdr:to>
      <xdr:col>8</xdr:col>
      <xdr:colOff>844550</xdr:colOff>
      <xdr:row>543</xdr:row>
      <xdr:rowOff>234950</xdr:rowOff>
    </xdr:to>
    <xdr:graphicFrame macro="">
      <xdr:nvGraphicFramePr>
        <xdr:cNvPr id="43" name="Diagram 42">
          <a:extLst>
            <a:ext uri="{FF2B5EF4-FFF2-40B4-BE49-F238E27FC236}">
              <a16:creationId xmlns:a16="http://schemas.microsoft.com/office/drawing/2014/main" id="{00000000-0008-0000-0D00-00002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577</xdr:row>
      <xdr:rowOff>0</xdr:rowOff>
    </xdr:from>
    <xdr:to>
      <xdr:col>8</xdr:col>
      <xdr:colOff>844550</xdr:colOff>
      <xdr:row>589</xdr:row>
      <xdr:rowOff>234950</xdr:rowOff>
    </xdr:to>
    <xdr:graphicFrame macro="">
      <xdr:nvGraphicFramePr>
        <xdr:cNvPr id="44" name="Diagram 43">
          <a:extLst>
            <a:ext uri="{FF2B5EF4-FFF2-40B4-BE49-F238E27FC236}">
              <a16:creationId xmlns:a16="http://schemas.microsoft.com/office/drawing/2014/main" id="{00000000-0008-0000-0D00-00002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623</xdr:row>
      <xdr:rowOff>0</xdr:rowOff>
    </xdr:from>
    <xdr:to>
      <xdr:col>8</xdr:col>
      <xdr:colOff>844550</xdr:colOff>
      <xdr:row>635</xdr:row>
      <xdr:rowOff>234950</xdr:rowOff>
    </xdr:to>
    <xdr:graphicFrame macro="">
      <xdr:nvGraphicFramePr>
        <xdr:cNvPr id="45" name="Diagram 44">
          <a:extLst>
            <a:ext uri="{FF2B5EF4-FFF2-40B4-BE49-F238E27FC236}">
              <a16:creationId xmlns:a16="http://schemas.microsoft.com/office/drawing/2014/main" id="{00000000-0008-0000-0D00-00002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669</xdr:row>
      <xdr:rowOff>0</xdr:rowOff>
    </xdr:from>
    <xdr:to>
      <xdr:col>8</xdr:col>
      <xdr:colOff>844550</xdr:colOff>
      <xdr:row>681</xdr:row>
      <xdr:rowOff>234950</xdr:rowOff>
    </xdr:to>
    <xdr:graphicFrame macro="">
      <xdr:nvGraphicFramePr>
        <xdr:cNvPr id="46" name="Diagram 45">
          <a:extLst>
            <a:ext uri="{FF2B5EF4-FFF2-40B4-BE49-F238E27FC236}">
              <a16:creationId xmlns:a16="http://schemas.microsoft.com/office/drawing/2014/main" id="{00000000-0008-0000-0D00-00002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715</xdr:row>
      <xdr:rowOff>0</xdr:rowOff>
    </xdr:from>
    <xdr:to>
      <xdr:col>8</xdr:col>
      <xdr:colOff>844550</xdr:colOff>
      <xdr:row>727</xdr:row>
      <xdr:rowOff>234950</xdr:rowOff>
    </xdr:to>
    <xdr:graphicFrame macro="">
      <xdr:nvGraphicFramePr>
        <xdr:cNvPr id="47" name="Diagram 46">
          <a:extLst>
            <a:ext uri="{FF2B5EF4-FFF2-40B4-BE49-F238E27FC236}">
              <a16:creationId xmlns:a16="http://schemas.microsoft.com/office/drawing/2014/main" id="{00000000-0008-0000-0D00-00002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761</xdr:row>
      <xdr:rowOff>0</xdr:rowOff>
    </xdr:from>
    <xdr:to>
      <xdr:col>8</xdr:col>
      <xdr:colOff>844550</xdr:colOff>
      <xdr:row>773</xdr:row>
      <xdr:rowOff>234950</xdr:rowOff>
    </xdr:to>
    <xdr:graphicFrame macro="">
      <xdr:nvGraphicFramePr>
        <xdr:cNvPr id="48" name="Diagram 47">
          <a:extLst>
            <a:ext uri="{FF2B5EF4-FFF2-40B4-BE49-F238E27FC236}">
              <a16:creationId xmlns:a16="http://schemas.microsoft.com/office/drawing/2014/main" id="{00000000-0008-0000-0D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807</xdr:row>
      <xdr:rowOff>0</xdr:rowOff>
    </xdr:from>
    <xdr:to>
      <xdr:col>8</xdr:col>
      <xdr:colOff>844550</xdr:colOff>
      <xdr:row>819</xdr:row>
      <xdr:rowOff>234950</xdr:rowOff>
    </xdr:to>
    <xdr:graphicFrame macro="">
      <xdr:nvGraphicFramePr>
        <xdr:cNvPr id="49" name="Diagram 48">
          <a:extLst>
            <a:ext uri="{FF2B5EF4-FFF2-40B4-BE49-F238E27FC236}">
              <a16:creationId xmlns:a16="http://schemas.microsoft.com/office/drawing/2014/main" id="{00000000-0008-0000-0D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853</xdr:row>
      <xdr:rowOff>0</xdr:rowOff>
    </xdr:from>
    <xdr:to>
      <xdr:col>8</xdr:col>
      <xdr:colOff>844550</xdr:colOff>
      <xdr:row>865</xdr:row>
      <xdr:rowOff>234950</xdr:rowOff>
    </xdr:to>
    <xdr:graphicFrame macro="">
      <xdr:nvGraphicFramePr>
        <xdr:cNvPr id="50" name="Diagram 49">
          <a:extLst>
            <a:ext uri="{FF2B5EF4-FFF2-40B4-BE49-F238E27FC236}">
              <a16:creationId xmlns:a16="http://schemas.microsoft.com/office/drawing/2014/main" id="{00000000-0008-0000-0D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899</xdr:row>
      <xdr:rowOff>0</xdr:rowOff>
    </xdr:from>
    <xdr:to>
      <xdr:col>8</xdr:col>
      <xdr:colOff>844550</xdr:colOff>
      <xdr:row>911</xdr:row>
      <xdr:rowOff>234950</xdr:rowOff>
    </xdr:to>
    <xdr:graphicFrame macro="">
      <xdr:nvGraphicFramePr>
        <xdr:cNvPr id="51" name="Diagram 50">
          <a:extLst>
            <a:ext uri="{FF2B5EF4-FFF2-40B4-BE49-F238E27FC236}">
              <a16:creationId xmlns:a16="http://schemas.microsoft.com/office/drawing/2014/main" id="{00000000-0008-0000-0D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0</xdr:colOff>
      <xdr:row>945</xdr:row>
      <xdr:rowOff>0</xdr:rowOff>
    </xdr:from>
    <xdr:to>
      <xdr:col>8</xdr:col>
      <xdr:colOff>844550</xdr:colOff>
      <xdr:row>957</xdr:row>
      <xdr:rowOff>234950</xdr:rowOff>
    </xdr:to>
    <xdr:graphicFrame macro="">
      <xdr:nvGraphicFramePr>
        <xdr:cNvPr id="52" name="Diagram 51">
          <a:extLst>
            <a:ext uri="{FF2B5EF4-FFF2-40B4-BE49-F238E27FC236}">
              <a16:creationId xmlns:a16="http://schemas.microsoft.com/office/drawing/2014/main" id="{00000000-0008-0000-0D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0</xdr:colOff>
      <xdr:row>991</xdr:row>
      <xdr:rowOff>0</xdr:rowOff>
    </xdr:from>
    <xdr:to>
      <xdr:col>8</xdr:col>
      <xdr:colOff>844550</xdr:colOff>
      <xdr:row>1003</xdr:row>
      <xdr:rowOff>234950</xdr:rowOff>
    </xdr:to>
    <xdr:graphicFrame macro="">
      <xdr:nvGraphicFramePr>
        <xdr:cNvPr id="53" name="Diagram 52">
          <a:extLst>
            <a:ext uri="{FF2B5EF4-FFF2-40B4-BE49-F238E27FC236}">
              <a16:creationId xmlns:a16="http://schemas.microsoft.com/office/drawing/2014/main" id="{00000000-0008-0000-0D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0</xdr:colOff>
      <xdr:row>1037</xdr:row>
      <xdr:rowOff>0</xdr:rowOff>
    </xdr:from>
    <xdr:to>
      <xdr:col>8</xdr:col>
      <xdr:colOff>844550</xdr:colOff>
      <xdr:row>1049</xdr:row>
      <xdr:rowOff>234950</xdr:rowOff>
    </xdr:to>
    <xdr:graphicFrame macro="">
      <xdr:nvGraphicFramePr>
        <xdr:cNvPr id="54" name="Diagram 53">
          <a:extLst>
            <a:ext uri="{FF2B5EF4-FFF2-40B4-BE49-F238E27FC236}">
              <a16:creationId xmlns:a16="http://schemas.microsoft.com/office/drawing/2014/main" id="{00000000-0008-0000-0D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0</xdr:colOff>
      <xdr:row>1083</xdr:row>
      <xdr:rowOff>0</xdr:rowOff>
    </xdr:from>
    <xdr:to>
      <xdr:col>8</xdr:col>
      <xdr:colOff>844550</xdr:colOff>
      <xdr:row>1095</xdr:row>
      <xdr:rowOff>234950</xdr:rowOff>
    </xdr:to>
    <xdr:graphicFrame macro="">
      <xdr:nvGraphicFramePr>
        <xdr:cNvPr id="55" name="Diagram 54">
          <a:extLst>
            <a:ext uri="{FF2B5EF4-FFF2-40B4-BE49-F238E27FC236}">
              <a16:creationId xmlns:a16="http://schemas.microsoft.com/office/drawing/2014/main" id="{00000000-0008-0000-0D00-00003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0</xdr:col>
      <xdr:colOff>0</xdr:colOff>
      <xdr:row>1129</xdr:row>
      <xdr:rowOff>0</xdr:rowOff>
    </xdr:from>
    <xdr:to>
      <xdr:col>8</xdr:col>
      <xdr:colOff>844550</xdr:colOff>
      <xdr:row>1141</xdr:row>
      <xdr:rowOff>234950</xdr:rowOff>
    </xdr:to>
    <xdr:graphicFrame macro="">
      <xdr:nvGraphicFramePr>
        <xdr:cNvPr id="56" name="Diagram 55">
          <a:extLst>
            <a:ext uri="{FF2B5EF4-FFF2-40B4-BE49-F238E27FC236}">
              <a16:creationId xmlns:a16="http://schemas.microsoft.com/office/drawing/2014/main" id="{00000000-0008-0000-0D00-00003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0</xdr:colOff>
      <xdr:row>1175</xdr:row>
      <xdr:rowOff>0</xdr:rowOff>
    </xdr:from>
    <xdr:to>
      <xdr:col>8</xdr:col>
      <xdr:colOff>844550</xdr:colOff>
      <xdr:row>1187</xdr:row>
      <xdr:rowOff>234950</xdr:rowOff>
    </xdr:to>
    <xdr:graphicFrame macro="">
      <xdr:nvGraphicFramePr>
        <xdr:cNvPr id="57" name="Diagram 56">
          <a:extLst>
            <a:ext uri="{FF2B5EF4-FFF2-40B4-BE49-F238E27FC236}">
              <a16:creationId xmlns:a16="http://schemas.microsoft.com/office/drawing/2014/main" id="{00000000-0008-0000-0D00-00003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0</xdr:colOff>
      <xdr:row>1221</xdr:row>
      <xdr:rowOff>0</xdr:rowOff>
    </xdr:from>
    <xdr:to>
      <xdr:col>8</xdr:col>
      <xdr:colOff>844550</xdr:colOff>
      <xdr:row>1233</xdr:row>
      <xdr:rowOff>234950</xdr:rowOff>
    </xdr:to>
    <xdr:graphicFrame macro="">
      <xdr:nvGraphicFramePr>
        <xdr:cNvPr id="58" name="Diagram 57">
          <a:extLst>
            <a:ext uri="{FF2B5EF4-FFF2-40B4-BE49-F238E27FC236}">
              <a16:creationId xmlns:a16="http://schemas.microsoft.com/office/drawing/2014/main" id="{00000000-0008-0000-0D00-00003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0</xdr:col>
      <xdr:colOff>0</xdr:colOff>
      <xdr:row>1267</xdr:row>
      <xdr:rowOff>0</xdr:rowOff>
    </xdr:from>
    <xdr:to>
      <xdr:col>8</xdr:col>
      <xdr:colOff>844550</xdr:colOff>
      <xdr:row>1279</xdr:row>
      <xdr:rowOff>234950</xdr:rowOff>
    </xdr:to>
    <xdr:graphicFrame macro="">
      <xdr:nvGraphicFramePr>
        <xdr:cNvPr id="59" name="Diagram 58">
          <a:extLst>
            <a:ext uri="{FF2B5EF4-FFF2-40B4-BE49-F238E27FC236}">
              <a16:creationId xmlns:a16="http://schemas.microsoft.com/office/drawing/2014/main" id="{00000000-0008-0000-0D00-00003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0</xdr:col>
      <xdr:colOff>0</xdr:colOff>
      <xdr:row>1313</xdr:row>
      <xdr:rowOff>0</xdr:rowOff>
    </xdr:from>
    <xdr:to>
      <xdr:col>8</xdr:col>
      <xdr:colOff>844550</xdr:colOff>
      <xdr:row>1325</xdr:row>
      <xdr:rowOff>234950</xdr:rowOff>
    </xdr:to>
    <xdr:graphicFrame macro="">
      <xdr:nvGraphicFramePr>
        <xdr:cNvPr id="60" name="Diagram 59">
          <a:extLst>
            <a:ext uri="{FF2B5EF4-FFF2-40B4-BE49-F238E27FC236}">
              <a16:creationId xmlns:a16="http://schemas.microsoft.com/office/drawing/2014/main" id="{00000000-0008-0000-0D00-00003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0</xdr:col>
      <xdr:colOff>0</xdr:colOff>
      <xdr:row>1359</xdr:row>
      <xdr:rowOff>0</xdr:rowOff>
    </xdr:from>
    <xdr:to>
      <xdr:col>8</xdr:col>
      <xdr:colOff>844550</xdr:colOff>
      <xdr:row>1371</xdr:row>
      <xdr:rowOff>234950</xdr:rowOff>
    </xdr:to>
    <xdr:graphicFrame macro="">
      <xdr:nvGraphicFramePr>
        <xdr:cNvPr id="61" name="Diagram 60">
          <a:extLst>
            <a:ext uri="{FF2B5EF4-FFF2-40B4-BE49-F238E27FC236}">
              <a16:creationId xmlns:a16="http://schemas.microsoft.com/office/drawing/2014/main" id="{00000000-0008-0000-0D00-00003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50800</xdr:colOff>
      <xdr:row>0</xdr:row>
      <xdr:rowOff>63500</xdr:rowOff>
    </xdr:from>
    <xdr:to>
      <xdr:col>10</xdr:col>
      <xdr:colOff>520698</xdr:colOff>
      <xdr:row>2</xdr:row>
      <xdr:rowOff>21771</xdr:rowOff>
    </xdr:to>
    <xdr:sp macro="" textlink="">
      <xdr:nvSpPr>
        <xdr:cNvPr id="86017" name="CommandButton1" hidden="1">
          <a:extLst>
            <a:ext uri="{63B3BB69-23CF-44E3-9099-C40C66FF867C}">
              <a14:compatExt xmlns:a14="http://schemas.microsoft.com/office/drawing/2010/main" spid="_x0000_s86017"/>
            </a:ext>
            <a:ext uri="{FF2B5EF4-FFF2-40B4-BE49-F238E27FC236}">
              <a16:creationId xmlns:a16="http://schemas.microsoft.com/office/drawing/2014/main" id="{00000000-0008-0000-0E00-000001500100}"/>
            </a:ext>
          </a:extLst>
        </xdr:cNvPr>
        <xdr:cNvSpPr/>
      </xdr:nvSpPr>
      <xdr:spPr bwMode="auto">
        <a:xfrm>
          <a:off x="0" y="0"/>
          <a:ext cx="0" cy="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xdr:from>
          <xdr:col>9</xdr:col>
          <xdr:colOff>609600</xdr:colOff>
          <xdr:row>1</xdr:row>
          <xdr:rowOff>95250</xdr:rowOff>
        </xdr:from>
        <xdr:to>
          <xdr:col>12</xdr:col>
          <xdr:colOff>19050</xdr:colOff>
          <xdr:row>3</xdr:row>
          <xdr:rowOff>19050</xdr:rowOff>
        </xdr:to>
        <xdr:sp macro="" textlink="">
          <xdr:nvSpPr>
            <xdr:cNvPr id="133121" name="Button 1" hidden="1">
              <a:extLst>
                <a:ext uri="{63B3BB69-23CF-44E3-9099-C40C66FF867C}">
                  <a14:compatExt spid="_x0000_s133121"/>
                </a:ext>
                <a:ext uri="{FF2B5EF4-FFF2-40B4-BE49-F238E27FC236}">
                  <a16:creationId xmlns:a16="http://schemas.microsoft.com/office/drawing/2014/main" id="{00000000-0008-0000-0E00-000001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Rensa blad</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514350</xdr:colOff>
          <xdr:row>5</xdr:row>
          <xdr:rowOff>171450</xdr:rowOff>
        </xdr:from>
        <xdr:to>
          <xdr:col>9</xdr:col>
          <xdr:colOff>628650</xdr:colOff>
          <xdr:row>5</xdr:row>
          <xdr:rowOff>552450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0F00-000001C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200" b="0" i="0" u="none" strike="noStrike" baseline="0">
                  <a:solidFill>
                    <a:srgbClr val="000000"/>
                  </a:solidFill>
                  <a:latin typeface="Calibri"/>
                  <a:cs typeface="Calibri"/>
                </a:rPr>
                <a:t>Rensa blad</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266700</xdr:colOff>
          <xdr:row>5</xdr:row>
          <xdr:rowOff>57150</xdr:rowOff>
        </xdr:from>
        <xdr:to>
          <xdr:col>8</xdr:col>
          <xdr:colOff>381000</xdr:colOff>
          <xdr:row>5</xdr:row>
          <xdr:rowOff>438150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1000-0000011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200" b="0" i="0" u="none" strike="noStrike" baseline="0">
                  <a:solidFill>
                    <a:srgbClr val="000000"/>
                  </a:solidFill>
                  <a:latin typeface="Calibri"/>
                  <a:cs typeface="Calibri"/>
                </a:rPr>
                <a:t>Rensa blad</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342900</xdr:colOff>
          <xdr:row>5</xdr:row>
          <xdr:rowOff>57150</xdr:rowOff>
        </xdr:from>
        <xdr:to>
          <xdr:col>8</xdr:col>
          <xdr:colOff>457200</xdr:colOff>
          <xdr:row>5</xdr:row>
          <xdr:rowOff>438150</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1100-000001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200" b="0" i="0" u="none" strike="noStrike" baseline="0">
                  <a:solidFill>
                    <a:srgbClr val="000000"/>
                  </a:solidFill>
                  <a:latin typeface="Calibri"/>
                  <a:cs typeface="Calibri"/>
                </a:rPr>
                <a:t>Rensa blad</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51</xdr:col>
          <xdr:colOff>95250</xdr:colOff>
          <xdr:row>2</xdr:row>
          <xdr:rowOff>152400</xdr:rowOff>
        </xdr:from>
        <xdr:to>
          <xdr:col>53</xdr:col>
          <xdr:colOff>209550</xdr:colOff>
          <xdr:row>5</xdr:row>
          <xdr:rowOff>95250</xdr:rowOff>
        </xdr:to>
        <xdr:sp macro="" textlink="">
          <xdr:nvSpPr>
            <xdr:cNvPr id="47123" name="Button 19" hidden="1">
              <a:extLst>
                <a:ext uri="{63B3BB69-23CF-44E3-9099-C40C66FF867C}">
                  <a14:compatExt spid="_x0000_s47123"/>
                </a:ext>
                <a:ext uri="{FF2B5EF4-FFF2-40B4-BE49-F238E27FC236}">
                  <a16:creationId xmlns:a16="http://schemas.microsoft.com/office/drawing/2014/main" id="{00000000-0008-0000-1200-00001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200" b="0" i="0" u="none" strike="noStrike" baseline="0">
                  <a:solidFill>
                    <a:srgbClr val="000000"/>
                  </a:solidFill>
                  <a:latin typeface="Calibri"/>
                  <a:cs typeface="Calibri"/>
                </a:rPr>
                <a:t>Rensa blad</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38100</xdr:colOff>
      <xdr:row>3</xdr:row>
      <xdr:rowOff>66675</xdr:rowOff>
    </xdr:from>
    <xdr:to>
      <xdr:col>8</xdr:col>
      <xdr:colOff>476250</xdr:colOff>
      <xdr:row>16</xdr:row>
      <xdr:rowOff>47625</xdr:rowOff>
    </xdr:to>
    <xdr:pic>
      <xdr:nvPicPr>
        <xdr:cNvPr id="2" name="Bildobjekt 1">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809625"/>
          <a:ext cx="5162550" cy="2524125"/>
        </a:xfrm>
        <a:prstGeom prst="rect">
          <a:avLst/>
        </a:prstGeom>
      </xdr:spPr>
    </xdr:pic>
    <xdr:clientData/>
  </xdr:twoCellAnchor>
  <xdr:twoCellAnchor editAs="oneCell">
    <xdr:from>
      <xdr:col>6</xdr:col>
      <xdr:colOff>581025</xdr:colOff>
      <xdr:row>0</xdr:row>
      <xdr:rowOff>57150</xdr:rowOff>
    </xdr:from>
    <xdr:to>
      <xdr:col>8</xdr:col>
      <xdr:colOff>514350</xdr:colOff>
      <xdr:row>1</xdr:row>
      <xdr:rowOff>116840</xdr:rowOff>
    </xdr:to>
    <xdr:pic>
      <xdr:nvPicPr>
        <xdr:cNvPr id="3" name="Bildobjekt 2">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24325" y="57150"/>
          <a:ext cx="1114425" cy="316865"/>
        </a:xfrm>
        <a:prstGeom prst="rect">
          <a:avLst/>
        </a:prstGeom>
        <a:noFill/>
      </xdr:spPr>
    </xdr:pic>
    <xdr:clientData/>
  </xdr:twoCellAnchor>
  <xdr:twoCellAnchor>
    <xdr:from>
      <xdr:col>2</xdr:col>
      <xdr:colOff>25400</xdr:colOff>
      <xdr:row>26</xdr:row>
      <xdr:rowOff>174625</xdr:rowOff>
    </xdr:from>
    <xdr:to>
      <xdr:col>6</xdr:col>
      <xdr:colOff>628649</xdr:colOff>
      <xdr:row>35</xdr:row>
      <xdr:rowOff>130175</xdr:rowOff>
    </xdr:to>
    <xdr:sp macro="" textlink="$I$24">
      <xdr:nvSpPr>
        <xdr:cNvPr id="4" name="Textruta 2">
          <a:extLst>
            <a:ext uri="{FF2B5EF4-FFF2-40B4-BE49-F238E27FC236}">
              <a16:creationId xmlns:a16="http://schemas.microsoft.com/office/drawing/2014/main" id="{00000000-0008-0000-1500-000004000000}"/>
            </a:ext>
          </a:extLst>
        </xdr:cNvPr>
        <xdr:cNvSpPr txBox="1">
          <a:spLocks noChangeArrowheads="1"/>
        </xdr:cNvSpPr>
      </xdr:nvSpPr>
      <xdr:spPr bwMode="auto">
        <a:xfrm>
          <a:off x="1206500" y="5365750"/>
          <a:ext cx="2927349" cy="1670050"/>
        </a:xfrm>
        <a:prstGeom prst="rect">
          <a:avLst/>
        </a:prstGeom>
        <a:solidFill>
          <a:srgbClr val="339933">
            <a:alpha val="72000"/>
          </a:srgbClr>
        </a:solidFill>
        <a:ln w="25400">
          <a:solidFill>
            <a:srgbClr val="339933"/>
          </a:solidFill>
          <a:round/>
          <a:headEnd/>
          <a:tailEnd/>
        </a:ln>
        <a:scene3d>
          <a:camera prst="orthographicFront">
            <a:rot lat="0" lon="0" rev="0"/>
          </a:camera>
          <a:lightRig rig="threePt" dir="t"/>
        </a:scene3d>
        <a:sp3d>
          <a:bevelT/>
        </a:sp3d>
      </xdr:spPr>
      <xdr:txBody>
        <a:bodyPr rot="0" vert="horz" wrap="square" lIns="91440" tIns="45720" rIns="91440" bIns="45720" anchor="t" anchorCtr="0">
          <a:noAutofit/>
        </a:bodyPr>
        <a:lstStyle/>
        <a:p>
          <a:pPr>
            <a:lnSpc>
              <a:spcPct val="115000"/>
            </a:lnSpc>
            <a:spcAft>
              <a:spcPts val="1000"/>
            </a:spcAft>
          </a:pPr>
          <a:fld id="{B7EA3CCB-EA83-4606-859D-CC7519E6C001}" type="TxLink">
            <a:rPr lang="en-US" sz="1200" b="1" i="0" u="none" strike="noStrike">
              <a:solidFill>
                <a:srgbClr val="000000"/>
              </a:solidFill>
              <a:effectLst/>
              <a:latin typeface="Calibri"/>
              <a:ea typeface="Calibri"/>
              <a:cs typeface="Calibri"/>
            </a:rPr>
            <a:pPr>
              <a:lnSpc>
                <a:spcPct val="115000"/>
              </a:lnSpc>
              <a:spcAft>
                <a:spcPts val="1000"/>
              </a:spcAft>
            </a:pPr>
            <a:t>Företag: AH-Automation
Anläggning: Klippsjövägen</a:t>
          </a:fld>
          <a:endParaRPr lang="sv-SE" sz="1200" b="1">
            <a:effectLst/>
            <a:latin typeface="+mn-lt"/>
            <a:ea typeface="Calibri"/>
            <a:cs typeface="Times New Roman"/>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11</xdr:col>
      <xdr:colOff>571500</xdr:colOff>
      <xdr:row>0</xdr:row>
      <xdr:rowOff>152400</xdr:rowOff>
    </xdr:from>
    <xdr:to>
      <xdr:col>13</xdr:col>
      <xdr:colOff>504825</xdr:colOff>
      <xdr:row>2</xdr:row>
      <xdr:rowOff>88265</xdr:rowOff>
    </xdr:to>
    <xdr:pic>
      <xdr:nvPicPr>
        <xdr:cNvPr id="2" name="Bildobjekt 1">
          <a:extLst>
            <a:ext uri="{FF2B5EF4-FFF2-40B4-BE49-F238E27FC236}">
              <a16:creationId xmlns:a16="http://schemas.microsoft.com/office/drawing/2014/main" id="{00000000-0008-0000-1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7550" y="152400"/>
          <a:ext cx="1114425" cy="316865"/>
        </a:xfrm>
        <a:prstGeom prst="rect">
          <a:avLst/>
        </a:prstGeom>
        <a:noFill/>
      </xdr:spPr>
    </xdr:pic>
    <xdr:clientData/>
  </xdr:twoCellAnchor>
  <xdr:twoCellAnchor editAs="oneCell">
    <xdr:from>
      <xdr:col>0</xdr:col>
      <xdr:colOff>609600</xdr:colOff>
      <xdr:row>2</xdr:row>
      <xdr:rowOff>152401</xdr:rowOff>
    </xdr:from>
    <xdr:to>
      <xdr:col>12</xdr:col>
      <xdr:colOff>390525</xdr:colOff>
      <xdr:row>20</xdr:row>
      <xdr:rowOff>180975</xdr:rowOff>
    </xdr:to>
    <xdr:pic>
      <xdr:nvPicPr>
        <xdr:cNvPr id="3" name="Bildobjekt 2">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0550" y="533401"/>
          <a:ext cx="6886575" cy="3457574"/>
        </a:xfrm>
        <a:prstGeom prst="rect">
          <a:avLst/>
        </a:prstGeom>
      </xdr:spPr>
    </xdr:pic>
    <xdr:clientData/>
  </xdr:twoCellAnchor>
  <xdr:twoCellAnchor>
    <xdr:from>
      <xdr:col>7</xdr:col>
      <xdr:colOff>123825</xdr:colOff>
      <xdr:row>23</xdr:row>
      <xdr:rowOff>28574</xdr:rowOff>
    </xdr:from>
    <xdr:to>
      <xdr:col>12</xdr:col>
      <xdr:colOff>352425</xdr:colOff>
      <xdr:row>28</xdr:row>
      <xdr:rowOff>161925</xdr:rowOff>
    </xdr:to>
    <xdr:sp macro="" textlink="'Försättsblad stående'!$I$24">
      <xdr:nvSpPr>
        <xdr:cNvPr id="4" name="Textruta 2">
          <a:extLst>
            <a:ext uri="{FF2B5EF4-FFF2-40B4-BE49-F238E27FC236}">
              <a16:creationId xmlns:a16="http://schemas.microsoft.com/office/drawing/2014/main" id="{00000000-0008-0000-1600-000004000000}"/>
            </a:ext>
          </a:extLst>
        </xdr:cNvPr>
        <xdr:cNvSpPr txBox="1">
          <a:spLocks noChangeArrowheads="1"/>
        </xdr:cNvSpPr>
      </xdr:nvSpPr>
      <xdr:spPr bwMode="auto">
        <a:xfrm>
          <a:off x="4257675" y="4410074"/>
          <a:ext cx="3181350" cy="1085851"/>
        </a:xfrm>
        <a:prstGeom prst="rect">
          <a:avLst/>
        </a:prstGeom>
        <a:solidFill>
          <a:srgbClr val="339933">
            <a:alpha val="72000"/>
          </a:srgbClr>
        </a:solidFill>
        <a:ln w="25400">
          <a:solidFill>
            <a:srgbClr val="339933"/>
          </a:solidFill>
          <a:round/>
          <a:headEnd/>
          <a:tailEnd/>
        </a:ln>
        <a:scene3d>
          <a:camera prst="orthographicFront">
            <a:rot lat="0" lon="0" rev="0"/>
          </a:camera>
          <a:lightRig rig="threePt" dir="t"/>
        </a:scene3d>
        <a:sp3d>
          <a:bevelT/>
        </a:sp3d>
      </xdr:spPr>
      <xdr:txBody>
        <a:bodyPr rot="0" vert="horz" wrap="square" lIns="91440" tIns="45720" rIns="91440" bIns="45720" anchor="t" anchorCtr="0">
          <a:noAutofit/>
        </a:bodyPr>
        <a:lstStyle/>
        <a:p>
          <a:pPr>
            <a:lnSpc>
              <a:spcPct val="115000"/>
            </a:lnSpc>
            <a:spcAft>
              <a:spcPts val="1000"/>
            </a:spcAft>
          </a:pPr>
          <a:fld id="{362FBF54-7ECC-4EE0-A34A-BE62F05FEC51}" type="TxLink">
            <a:rPr lang="en-US" sz="1200" b="1" i="0" u="none" strike="noStrike">
              <a:solidFill>
                <a:srgbClr val="000000"/>
              </a:solidFill>
              <a:effectLst/>
              <a:latin typeface="Calibri"/>
              <a:ea typeface="Calibri"/>
              <a:cs typeface="Calibri"/>
            </a:rPr>
            <a:pPr>
              <a:lnSpc>
                <a:spcPct val="115000"/>
              </a:lnSpc>
              <a:spcAft>
                <a:spcPts val="1000"/>
              </a:spcAft>
            </a:pPr>
            <a:t>Företag: AH-Automation
Anläggning: Klippsjövägen</a:t>
          </a:fld>
          <a:endParaRPr lang="sv-SE" sz="1200" b="1" i="0" u="none" strike="noStrike">
            <a:solidFill>
              <a:srgbClr val="000000"/>
            </a:solidFill>
            <a:effectLst/>
            <a:latin typeface="Calibri"/>
            <a:ea typeface="Calibri"/>
            <a:cs typeface="Calibri"/>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Johansson, Nils" id="{2877A5AD-6987-48DB-8DCC-498744B54B96}" userId="S::johansson.nils@siemens-energy.com::c55174e1-9f41-47d9-9f44-5414f26dc057"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6" dT="2023-02-17T09:02:44.25" personId="{2877A5AD-6987-48DB-8DCC-498744B54B96}" id="{CB2231EA-531A-4475-BCD8-9832FD3F77AA}">
    <text>Om det är både Invändig och utvändig besiktning som ska göras och på olika datum så väljer man det kortaste datumet här
Styrande besiktningsmånad är inte samma som sista besiktningsdag. Körförbud inträder 6 månader efter det här datumet</text>
  </threadedComment>
  <threadedComment ref="Q6" dT="2022-12-20T12:40:11.76" personId="{2877A5AD-6987-48DB-8DCC-498744B54B96}" id="{FC8D0256-655F-4ED1-B3D1-FC442DBA0EA3}">
    <text>Är det flera Säkerhetsventiler så är det den med lägst tryck som ska in här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ctrlProp" Target="../ctrlProps/ctrlProp1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comments" Target="../comments10.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comments" Target="../comments11.xml"/><Relationship Id="rId4"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7.bin"/><Relationship Id="rId4" Type="http://schemas.openxmlformats.org/officeDocument/2006/relationships/ctrlProp" Target="../ctrlProps/ctrlProp2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2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9.bin"/><Relationship Id="rId5" Type="http://schemas.openxmlformats.org/officeDocument/2006/relationships/comments" Target="../comments12.xml"/><Relationship Id="rId4" Type="http://schemas.openxmlformats.org/officeDocument/2006/relationships/ctrlProp" Target="../ctrlProps/ctrlProp24.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rgb="FF00B050"/>
  </sheetPr>
  <dimension ref="A2:B43"/>
  <sheetViews>
    <sheetView workbookViewId="0">
      <selection activeCell="D7" sqref="D7"/>
    </sheetView>
  </sheetViews>
  <sheetFormatPr defaultColWidth="9.28515625" defaultRowHeight="15" x14ac:dyDescent="0.25"/>
  <cols>
    <col min="1" max="1" width="10.28515625" customWidth="1"/>
    <col min="2" max="2" width="75.28515625" style="44" customWidth="1"/>
    <col min="3" max="3" width="2.28515625" customWidth="1"/>
  </cols>
  <sheetData>
    <row r="2" spans="1:2" s="6" customFormat="1" ht="26.25" x14ac:dyDescent="0.4">
      <c r="A2" s="6" t="s">
        <v>77</v>
      </c>
      <c r="B2" s="147"/>
    </row>
    <row r="3" spans="1:2" s="9" customFormat="1" ht="45" customHeight="1" x14ac:dyDescent="0.35">
      <c r="A3" s="149" t="s">
        <v>524</v>
      </c>
      <c r="B3" s="150" t="s">
        <v>527</v>
      </c>
    </row>
    <row r="4" spans="1:2" s="9" customFormat="1" ht="25.5" customHeight="1" x14ac:dyDescent="0.35">
      <c r="A4" s="151">
        <v>0</v>
      </c>
      <c r="B4" s="152" t="s">
        <v>525</v>
      </c>
    </row>
    <row r="5" spans="1:2" s="9" customFormat="1" ht="39.75" customHeight="1" x14ac:dyDescent="0.35">
      <c r="A5" s="151">
        <v>1</v>
      </c>
      <c r="B5" s="150" t="s">
        <v>526</v>
      </c>
    </row>
    <row r="6" spans="1:2" s="9" customFormat="1" ht="39.75" customHeight="1" x14ac:dyDescent="0.35">
      <c r="A6" s="151">
        <v>2</v>
      </c>
      <c r="B6" s="150" t="s">
        <v>684</v>
      </c>
    </row>
    <row r="7" spans="1:2" s="9" customFormat="1" ht="39.75" customHeight="1" x14ac:dyDescent="0.35">
      <c r="A7" s="151">
        <v>3</v>
      </c>
      <c r="B7" s="150" t="s">
        <v>685</v>
      </c>
    </row>
    <row r="8" spans="1:2" s="9" customFormat="1" ht="39.75" customHeight="1" x14ac:dyDescent="0.35">
      <c r="A8" s="151">
        <v>4</v>
      </c>
      <c r="B8" s="150" t="s">
        <v>540</v>
      </c>
    </row>
    <row r="9" spans="1:2" s="9" customFormat="1" ht="39.75" customHeight="1" x14ac:dyDescent="0.35">
      <c r="A9" s="151">
        <v>5</v>
      </c>
      <c r="B9" s="150" t="s">
        <v>537</v>
      </c>
    </row>
    <row r="10" spans="1:2" s="9" customFormat="1" ht="39.75" customHeight="1" x14ac:dyDescent="0.35">
      <c r="A10" s="151">
        <v>6</v>
      </c>
      <c r="B10" s="150" t="s">
        <v>528</v>
      </c>
    </row>
    <row r="11" spans="1:2" s="9" customFormat="1" ht="39.75" customHeight="1" x14ac:dyDescent="0.35">
      <c r="A11" s="151">
        <v>7</v>
      </c>
      <c r="B11" s="150" t="s">
        <v>529</v>
      </c>
    </row>
    <row r="12" spans="1:2" s="9" customFormat="1" ht="39.75" customHeight="1" x14ac:dyDescent="0.35">
      <c r="A12" s="151">
        <v>8</v>
      </c>
      <c r="B12" s="150" t="s">
        <v>530</v>
      </c>
    </row>
    <row r="13" spans="1:2" s="9" customFormat="1" ht="39.75" customHeight="1" x14ac:dyDescent="0.35">
      <c r="A13" s="151">
        <v>9</v>
      </c>
      <c r="B13" s="150" t="s">
        <v>531</v>
      </c>
    </row>
    <row r="14" spans="1:2" s="9" customFormat="1" ht="39.75" customHeight="1" x14ac:dyDescent="0.35">
      <c r="A14" s="151">
        <v>10</v>
      </c>
      <c r="B14" s="150" t="s">
        <v>688</v>
      </c>
    </row>
    <row r="15" spans="1:2" s="9" customFormat="1" ht="40.5" customHeight="1" x14ac:dyDescent="0.35">
      <c r="A15" s="151">
        <v>11</v>
      </c>
      <c r="B15" s="150" t="s">
        <v>538</v>
      </c>
    </row>
    <row r="16" spans="1:2" s="9" customFormat="1" ht="40.5" customHeight="1" x14ac:dyDescent="0.35">
      <c r="A16" s="151">
        <v>12</v>
      </c>
      <c r="B16" s="150" t="s">
        <v>689</v>
      </c>
    </row>
    <row r="17" spans="1:2" s="9" customFormat="1" ht="40.5" customHeight="1" x14ac:dyDescent="0.35">
      <c r="A17" s="151">
        <v>13</v>
      </c>
      <c r="B17" s="150" t="s">
        <v>690</v>
      </c>
    </row>
    <row r="18" spans="1:2" s="9" customFormat="1" ht="40.5" customHeight="1" x14ac:dyDescent="0.35">
      <c r="A18" s="151" t="s">
        <v>532</v>
      </c>
      <c r="B18" s="150" t="s">
        <v>533</v>
      </c>
    </row>
    <row r="19" spans="1:2" s="9" customFormat="1" ht="40.5" customHeight="1" x14ac:dyDescent="0.35">
      <c r="A19" s="151">
        <v>17</v>
      </c>
      <c r="B19" s="150" t="s">
        <v>534</v>
      </c>
    </row>
    <row r="20" spans="1:2" s="9" customFormat="1" ht="40.5" customHeight="1" x14ac:dyDescent="0.35">
      <c r="A20" s="151" t="s">
        <v>535</v>
      </c>
      <c r="B20" s="150" t="s">
        <v>536</v>
      </c>
    </row>
    <row r="21" spans="1:2" s="9" customFormat="1" ht="21" x14ac:dyDescent="0.35">
      <c r="A21" s="11"/>
      <c r="B21" s="62"/>
    </row>
    <row r="22" spans="1:2" s="9" customFormat="1" ht="21" x14ac:dyDescent="0.35">
      <c r="A22" s="11"/>
      <c r="B22" s="62"/>
    </row>
    <row r="23" spans="1:2" s="9" customFormat="1" ht="21" x14ac:dyDescent="0.35">
      <c r="B23" s="62"/>
    </row>
    <row r="24" spans="1:2" s="9" customFormat="1" ht="21" x14ac:dyDescent="0.35">
      <c r="A24" s="11"/>
      <c r="B24" s="148"/>
    </row>
    <row r="25" spans="1:2" s="9" customFormat="1" ht="21" x14ac:dyDescent="0.35">
      <c r="A25" s="11"/>
      <c r="B25" s="62"/>
    </row>
    <row r="26" spans="1:2" s="9" customFormat="1" ht="21" x14ac:dyDescent="0.35">
      <c r="A26" s="11"/>
      <c r="B26" s="62"/>
    </row>
    <row r="27" spans="1:2" s="9" customFormat="1" ht="21" x14ac:dyDescent="0.35">
      <c r="A27" s="11"/>
      <c r="B27" s="62"/>
    </row>
    <row r="28" spans="1:2" s="9" customFormat="1" ht="21" x14ac:dyDescent="0.35">
      <c r="A28" s="11"/>
      <c r="B28" s="148"/>
    </row>
    <row r="29" spans="1:2" s="9" customFormat="1" ht="21" x14ac:dyDescent="0.35">
      <c r="A29" s="11"/>
      <c r="B29" s="62"/>
    </row>
    <row r="30" spans="1:2" s="9" customFormat="1" ht="21" x14ac:dyDescent="0.35">
      <c r="A30" s="11"/>
      <c r="B30" s="62"/>
    </row>
    <row r="31" spans="1:2" s="9" customFormat="1" ht="21" x14ac:dyDescent="0.35">
      <c r="A31" s="11"/>
      <c r="B31" s="62"/>
    </row>
    <row r="32" spans="1:2" s="9" customFormat="1" ht="21" x14ac:dyDescent="0.35">
      <c r="A32" s="11"/>
      <c r="B32" s="62"/>
    </row>
    <row r="33" spans="1:2" s="9" customFormat="1" ht="21" x14ac:dyDescent="0.35">
      <c r="A33" s="11"/>
      <c r="B33" s="62"/>
    </row>
    <row r="34" spans="1:2" s="9" customFormat="1" ht="21" x14ac:dyDescent="0.35">
      <c r="A34" s="11"/>
      <c r="B34" s="148"/>
    </row>
    <row r="35" spans="1:2" s="9" customFormat="1" ht="21" x14ac:dyDescent="0.35">
      <c r="A35" s="11"/>
      <c r="B35" s="62"/>
    </row>
    <row r="36" spans="1:2" s="9" customFormat="1" ht="21" x14ac:dyDescent="0.35">
      <c r="A36" s="11"/>
      <c r="B36" s="62"/>
    </row>
    <row r="37" spans="1:2" s="9" customFormat="1" ht="21" x14ac:dyDescent="0.35">
      <c r="A37" s="11"/>
      <c r="B37" s="62"/>
    </row>
    <row r="38" spans="1:2" s="9" customFormat="1" ht="21" x14ac:dyDescent="0.35">
      <c r="A38" s="11"/>
      <c r="B38" s="62"/>
    </row>
    <row r="39" spans="1:2" ht="21" customHeight="1" x14ac:dyDescent="0.25"/>
    <row r="40" spans="1:2" ht="21" customHeight="1" x14ac:dyDescent="0.35">
      <c r="A40" s="11"/>
      <c r="B40" s="148"/>
    </row>
    <row r="41" spans="1:2" ht="21" customHeight="1" x14ac:dyDescent="0.25">
      <c r="B41" s="62"/>
    </row>
    <row r="42" spans="1:2" ht="21" customHeight="1" x14ac:dyDescent="0.25"/>
    <row r="43" spans="1:2" ht="21" customHeight="1" x14ac:dyDescent="0.25"/>
  </sheetData>
  <sheetProtection sheet="1" objects="1" scenarios="1" selectLockedCells="1"/>
  <pageMargins left="0.7" right="0.7" top="0.75" bottom="0.75" header="0.3" footer="0.3"/>
  <pageSetup paperSize="9" orientation="portrait" r:id="rId1"/>
  <headerFooter>
    <oddFooter>&amp;C©DEKRA Industrial AB</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W42"/>
  <sheetViews>
    <sheetView workbookViewId="0">
      <selection activeCell="B4" sqref="B4:J4"/>
    </sheetView>
  </sheetViews>
  <sheetFormatPr defaultColWidth="9.28515625" defaultRowHeight="15" x14ac:dyDescent="0.25"/>
  <cols>
    <col min="1" max="1" width="16.28515625" customWidth="1"/>
    <col min="2" max="2" width="2.28515625" customWidth="1"/>
    <col min="4" max="4" width="4.7109375" customWidth="1"/>
    <col min="5" max="5" width="2.28515625" customWidth="1"/>
  </cols>
  <sheetData>
    <row r="1" spans="1:23" s="6" customFormat="1" ht="26.25" x14ac:dyDescent="0.4">
      <c r="A1" s="7" t="s">
        <v>90</v>
      </c>
    </row>
    <row r="2" spans="1:23" ht="26.25" x14ac:dyDescent="0.4">
      <c r="A2" s="7" t="s">
        <v>89</v>
      </c>
      <c r="J2" s="35"/>
    </row>
    <row r="3" spans="1:23" ht="61.5" customHeight="1" thickBot="1" x14ac:dyDescent="0.3">
      <c r="A3" s="492"/>
      <c r="B3" s="493"/>
      <c r="C3" s="493"/>
      <c r="D3" s="493"/>
      <c r="E3" s="493"/>
      <c r="F3" s="493"/>
      <c r="G3" s="493"/>
      <c r="H3" s="493"/>
      <c r="I3" s="493"/>
      <c r="J3" s="493"/>
    </row>
    <row r="4" spans="1:23" ht="32.25" customHeight="1" x14ac:dyDescent="0.45">
      <c r="A4" s="41" t="s">
        <v>26</v>
      </c>
      <c r="B4" s="483" t="s">
        <v>918</v>
      </c>
      <c r="C4" s="484"/>
      <c r="D4" s="484"/>
      <c r="E4" s="484"/>
      <c r="F4" s="484"/>
      <c r="G4" s="484"/>
      <c r="H4" s="484"/>
      <c r="I4" s="484"/>
      <c r="J4" s="485"/>
    </row>
    <row r="5" spans="1:23" ht="32.25" customHeight="1" thickBot="1" x14ac:dyDescent="0.5">
      <c r="A5" s="42" t="s">
        <v>27</v>
      </c>
      <c r="B5" s="486" t="s">
        <v>919</v>
      </c>
      <c r="C5" s="487"/>
      <c r="D5" s="487"/>
      <c r="E5" s="487"/>
      <c r="F5" s="487"/>
      <c r="G5" s="487"/>
      <c r="H5" s="487"/>
      <c r="I5" s="487"/>
      <c r="J5" s="488"/>
    </row>
    <row r="6" spans="1:23" ht="75" customHeight="1" thickBot="1" x14ac:dyDescent="0.3">
      <c r="A6" s="489" t="s">
        <v>420</v>
      </c>
      <c r="B6" s="490"/>
      <c r="C6" s="490"/>
      <c r="D6" s="490"/>
      <c r="E6" s="490"/>
      <c r="F6" s="490"/>
      <c r="G6" s="490"/>
      <c r="H6" s="490"/>
      <c r="I6" s="490"/>
      <c r="J6" s="491"/>
    </row>
    <row r="7" spans="1:23" ht="9" customHeight="1" x14ac:dyDescent="0.25">
      <c r="A7" s="388"/>
      <c r="B7" s="388"/>
      <c r="C7" s="388"/>
      <c r="D7" s="388"/>
      <c r="E7" s="388"/>
      <c r="F7" s="388"/>
      <c r="G7" s="388"/>
      <c r="H7" s="388"/>
      <c r="I7" s="388"/>
      <c r="J7" s="388"/>
    </row>
    <row r="8" spans="1:23" ht="18" customHeight="1" x14ac:dyDescent="0.25">
      <c r="A8" s="83">
        <v>0</v>
      </c>
      <c r="B8" s="388"/>
      <c r="C8" s="389" t="s">
        <v>682</v>
      </c>
      <c r="D8" s="388"/>
      <c r="E8" s="388"/>
      <c r="F8" s="388"/>
      <c r="G8" s="388"/>
      <c r="H8" s="388"/>
      <c r="I8" s="388"/>
      <c r="J8" s="388"/>
    </row>
    <row r="9" spans="1:23" ht="9" customHeight="1" x14ac:dyDescent="0.25"/>
    <row r="10" spans="1:23" ht="18" customHeight="1" x14ac:dyDescent="0.35">
      <c r="A10" s="83">
        <v>1</v>
      </c>
      <c r="B10" s="62"/>
      <c r="C10" s="120" t="s">
        <v>683</v>
      </c>
      <c r="D10" s="120"/>
      <c r="E10" s="120"/>
      <c r="F10" s="120"/>
      <c r="G10" s="59"/>
      <c r="H10" s="59"/>
      <c r="I10" s="59"/>
      <c r="J10" s="9"/>
    </row>
    <row r="11" spans="1:23" ht="9" customHeight="1" x14ac:dyDescent="0.35">
      <c r="A11" s="83"/>
      <c r="B11" s="62"/>
      <c r="C11" s="120"/>
      <c r="D11" s="120"/>
      <c r="E11" s="120"/>
      <c r="F11" s="120"/>
      <c r="G11" s="59"/>
      <c r="H11" s="59"/>
      <c r="I11" s="59"/>
      <c r="J11" s="9"/>
    </row>
    <row r="12" spans="1:23" ht="18" customHeight="1" x14ac:dyDescent="0.35">
      <c r="A12" s="85">
        <v>2</v>
      </c>
      <c r="C12" s="59" t="s">
        <v>449</v>
      </c>
      <c r="D12" s="59"/>
      <c r="E12" s="59"/>
      <c r="F12" s="59"/>
      <c r="G12" s="59"/>
      <c r="H12" s="59"/>
      <c r="I12" s="59"/>
    </row>
    <row r="13" spans="1:23" ht="9" customHeight="1" x14ac:dyDescent="0.25">
      <c r="C13" s="59"/>
      <c r="D13" s="59"/>
      <c r="E13" s="59"/>
      <c r="F13" s="59"/>
      <c r="G13" s="59"/>
      <c r="H13" s="59"/>
      <c r="I13" s="59"/>
    </row>
    <row r="14" spans="1:23" ht="18" customHeight="1" x14ac:dyDescent="0.35">
      <c r="A14" s="83">
        <v>3</v>
      </c>
      <c r="B14" s="62"/>
      <c r="C14" s="120" t="s">
        <v>296</v>
      </c>
      <c r="D14" s="59"/>
      <c r="E14" s="59"/>
      <c r="F14" s="59"/>
      <c r="G14" s="59"/>
      <c r="H14" s="59"/>
      <c r="I14" s="59"/>
      <c r="Q14" s="62"/>
      <c r="R14" s="62"/>
      <c r="S14" s="62"/>
      <c r="T14" s="9"/>
      <c r="U14" s="9"/>
      <c r="V14" s="9"/>
      <c r="W14" s="9"/>
    </row>
    <row r="15" spans="1:23" ht="9" customHeight="1" x14ac:dyDescent="0.35">
      <c r="A15" s="83"/>
      <c r="B15" s="62"/>
      <c r="C15" s="59"/>
      <c r="D15" s="59"/>
      <c r="E15" s="59"/>
      <c r="F15" s="59"/>
      <c r="G15" s="59"/>
      <c r="H15" s="59"/>
      <c r="I15" s="59"/>
      <c r="Q15" s="62"/>
      <c r="R15" s="62"/>
      <c r="S15" s="62"/>
      <c r="T15" s="9"/>
      <c r="U15" s="9"/>
      <c r="V15" s="9"/>
      <c r="W15" s="9"/>
    </row>
    <row r="16" spans="1:23" ht="18" customHeight="1" x14ac:dyDescent="0.35">
      <c r="A16" s="83">
        <v>4</v>
      </c>
      <c r="B16" s="62"/>
      <c r="C16" s="120" t="s">
        <v>479</v>
      </c>
      <c r="D16" s="59"/>
      <c r="E16" s="59"/>
      <c r="F16" s="59"/>
      <c r="G16" s="59"/>
      <c r="H16" s="59"/>
      <c r="I16" s="59"/>
      <c r="Q16" s="62"/>
      <c r="R16" s="62"/>
      <c r="S16" s="62"/>
      <c r="T16" s="9"/>
      <c r="U16" s="9"/>
      <c r="V16" s="9"/>
      <c r="W16" s="9"/>
    </row>
    <row r="17" spans="1:23" ht="9" customHeight="1" x14ac:dyDescent="0.35">
      <c r="A17" s="83"/>
      <c r="B17" s="62"/>
      <c r="C17" s="120"/>
      <c r="D17" s="59"/>
      <c r="E17" s="59"/>
      <c r="F17" s="59"/>
      <c r="G17" s="59"/>
      <c r="H17" s="59"/>
      <c r="I17" s="59"/>
      <c r="Q17" s="62"/>
      <c r="R17" s="62"/>
      <c r="S17" s="62"/>
      <c r="T17" s="9"/>
      <c r="U17" s="9"/>
      <c r="V17" s="9"/>
      <c r="W17" s="9"/>
    </row>
    <row r="18" spans="1:23" ht="18" customHeight="1" x14ac:dyDescent="0.35">
      <c r="A18" s="83">
        <v>5</v>
      </c>
      <c r="B18" s="62"/>
      <c r="C18" s="120" t="s">
        <v>480</v>
      </c>
      <c r="D18" s="59"/>
      <c r="E18" s="59"/>
      <c r="F18" s="59"/>
      <c r="G18" s="59"/>
      <c r="H18" s="59"/>
      <c r="I18" s="59"/>
      <c r="Q18" s="62"/>
      <c r="R18" s="62"/>
      <c r="S18" s="62"/>
      <c r="T18" s="9"/>
      <c r="U18" s="9"/>
      <c r="V18" s="9"/>
      <c r="W18" s="9"/>
    </row>
    <row r="19" spans="1:23" ht="9" customHeight="1" x14ac:dyDescent="0.35">
      <c r="A19" s="83"/>
      <c r="B19" s="62"/>
      <c r="C19" s="120"/>
      <c r="D19" s="59"/>
      <c r="E19" s="59"/>
      <c r="F19" s="59"/>
      <c r="G19" s="59"/>
      <c r="H19" s="59"/>
      <c r="I19" s="59"/>
      <c r="Q19" s="62"/>
      <c r="R19" s="62"/>
      <c r="S19" s="62"/>
      <c r="T19" s="9"/>
      <c r="U19" s="9"/>
      <c r="V19" s="9"/>
      <c r="W19" s="9"/>
    </row>
    <row r="20" spans="1:23" ht="18" customHeight="1" x14ac:dyDescent="0.35">
      <c r="A20" s="83">
        <v>6</v>
      </c>
      <c r="B20" s="62"/>
      <c r="C20" s="120" t="s">
        <v>295</v>
      </c>
      <c r="D20" s="59"/>
      <c r="E20" s="59"/>
      <c r="F20" s="59"/>
      <c r="G20" s="59"/>
      <c r="H20" s="59"/>
      <c r="I20" s="59"/>
      <c r="Q20" s="62"/>
      <c r="R20" s="62"/>
      <c r="S20" s="62"/>
      <c r="T20" s="9"/>
      <c r="U20" s="9"/>
      <c r="V20" s="9"/>
      <c r="W20" s="9"/>
    </row>
    <row r="21" spans="1:23" ht="9" customHeight="1" x14ac:dyDescent="0.35">
      <c r="A21" s="83"/>
      <c r="B21" s="62"/>
      <c r="C21" s="120"/>
      <c r="D21" s="59"/>
      <c r="E21" s="59"/>
      <c r="F21" s="59"/>
      <c r="G21" s="59"/>
      <c r="H21" s="59"/>
      <c r="I21" s="59"/>
      <c r="Q21" s="62"/>
      <c r="R21" s="62"/>
      <c r="S21" s="62"/>
      <c r="T21" s="9"/>
      <c r="U21" s="9"/>
      <c r="V21" s="9"/>
      <c r="W21" s="9"/>
    </row>
    <row r="22" spans="1:23" ht="18" customHeight="1" x14ac:dyDescent="0.25">
      <c r="A22" s="83">
        <v>7</v>
      </c>
      <c r="B22" s="62"/>
      <c r="C22" s="120" t="s">
        <v>481</v>
      </c>
      <c r="D22" s="59"/>
      <c r="E22" s="59"/>
      <c r="F22" s="59"/>
      <c r="G22" s="59"/>
      <c r="H22" s="59"/>
      <c r="I22" s="59"/>
      <c r="Q22" s="44"/>
      <c r="R22" s="44"/>
      <c r="S22" s="44"/>
    </row>
    <row r="23" spans="1:23" s="36" customFormat="1" ht="9" customHeight="1" x14ac:dyDescent="0.3">
      <c r="A23" s="44"/>
      <c r="B23" s="44"/>
      <c r="C23" s="120"/>
      <c r="D23" s="59"/>
      <c r="E23" s="59"/>
      <c r="F23" s="59"/>
      <c r="G23" s="59"/>
      <c r="H23" s="59"/>
      <c r="I23" s="59"/>
      <c r="K23"/>
      <c r="P23" s="63"/>
      <c r="Q23" s="44"/>
      <c r="R23" s="44"/>
      <c r="S23" s="44"/>
      <c r="T23"/>
      <c r="U23"/>
      <c r="V23"/>
      <c r="W23"/>
    </row>
    <row r="24" spans="1:23" s="36" customFormat="1" ht="18" customHeight="1" x14ac:dyDescent="0.35">
      <c r="A24" s="83">
        <v>8</v>
      </c>
      <c r="B24" s="62"/>
      <c r="C24" s="120" t="s">
        <v>215</v>
      </c>
      <c r="D24" s="120"/>
      <c r="E24" s="120"/>
      <c r="F24" s="120"/>
      <c r="G24" s="59"/>
      <c r="H24" s="59"/>
      <c r="I24" s="59"/>
      <c r="J24" s="9"/>
      <c r="K24"/>
    </row>
    <row r="25" spans="1:23" s="36" customFormat="1" ht="9.75" customHeight="1" x14ac:dyDescent="0.35">
      <c r="A25" s="83"/>
      <c r="B25" s="62"/>
      <c r="C25" s="120"/>
      <c r="D25" s="120"/>
      <c r="E25" s="120"/>
      <c r="F25" s="120"/>
      <c r="G25" s="59"/>
      <c r="H25" s="59"/>
      <c r="I25" s="59"/>
      <c r="J25" s="9"/>
      <c r="K25"/>
    </row>
    <row r="26" spans="1:23" s="36" customFormat="1" ht="16.5" customHeight="1" x14ac:dyDescent="0.35">
      <c r="A26" s="84">
        <v>9</v>
      </c>
      <c r="B26" s="67"/>
      <c r="C26" s="121" t="s">
        <v>482</v>
      </c>
      <c r="D26" s="121"/>
      <c r="E26" s="121"/>
      <c r="F26" s="121"/>
      <c r="G26" s="122"/>
      <c r="H26" s="122"/>
      <c r="I26" s="122"/>
      <c r="J26" s="66"/>
      <c r="K26"/>
    </row>
    <row r="27" spans="1:23" s="36" customFormat="1" ht="21" customHeight="1" x14ac:dyDescent="0.35">
      <c r="A27" s="85"/>
      <c r="B27" s="9"/>
      <c r="C27" s="65" t="s">
        <v>412</v>
      </c>
      <c r="D27" s="9"/>
      <c r="E27" s="9"/>
      <c r="F27" s="9"/>
      <c r="G27" s="9"/>
      <c r="H27" s="9"/>
      <c r="I27" s="9"/>
      <c r="J27" s="9"/>
    </row>
    <row r="28" spans="1:23" ht="18" customHeight="1" x14ac:dyDescent="0.35">
      <c r="A28" s="83">
        <v>10</v>
      </c>
      <c r="B28" s="64" t="s">
        <v>19</v>
      </c>
      <c r="C28" s="63" t="s">
        <v>521</v>
      </c>
      <c r="D28" s="62"/>
      <c r="E28" s="62"/>
      <c r="F28" s="62"/>
      <c r="G28" s="62"/>
      <c r="H28" s="62"/>
      <c r="I28" s="62"/>
      <c r="J28" s="9"/>
      <c r="K28" s="36"/>
    </row>
    <row r="29" spans="1:23" ht="9" customHeight="1" x14ac:dyDescent="0.3">
      <c r="A29" s="86"/>
      <c r="B29" s="64"/>
      <c r="C29" s="63"/>
      <c r="D29" s="63"/>
      <c r="E29" s="63"/>
      <c r="F29" s="63"/>
      <c r="G29" s="63"/>
      <c r="H29" s="63"/>
      <c r="I29" s="63"/>
      <c r="J29" s="36"/>
      <c r="K29" s="36"/>
    </row>
    <row r="30" spans="1:23" ht="18" customHeight="1" x14ac:dyDescent="0.35">
      <c r="A30" s="86">
        <v>11</v>
      </c>
      <c r="B30" s="64" t="s">
        <v>38</v>
      </c>
      <c r="C30" s="63" t="s">
        <v>403</v>
      </c>
      <c r="D30" s="63"/>
      <c r="E30" s="63"/>
      <c r="F30" s="63"/>
      <c r="G30" s="63"/>
      <c r="H30" s="63"/>
      <c r="I30" s="63"/>
      <c r="J30" s="36"/>
      <c r="O30" s="9"/>
    </row>
    <row r="31" spans="1:23" ht="9" customHeight="1" x14ac:dyDescent="0.3">
      <c r="A31" s="86"/>
      <c r="B31" s="64"/>
      <c r="C31" s="63"/>
      <c r="D31" s="63"/>
      <c r="E31" s="63"/>
      <c r="F31" s="63"/>
      <c r="G31" s="63"/>
      <c r="H31" s="63"/>
      <c r="I31" s="63"/>
      <c r="J31" s="36"/>
    </row>
    <row r="32" spans="1:23" ht="18" customHeight="1" x14ac:dyDescent="0.35">
      <c r="A32" s="86">
        <v>12</v>
      </c>
      <c r="B32" s="64" t="s">
        <v>413</v>
      </c>
      <c r="C32" s="63" t="s">
        <v>404</v>
      </c>
      <c r="D32" s="44"/>
      <c r="E32" s="44"/>
      <c r="F32" s="44"/>
      <c r="G32" s="44"/>
      <c r="H32" s="44"/>
      <c r="I32" s="44"/>
      <c r="O32" s="9"/>
    </row>
    <row r="33" spans="1:15" ht="9" customHeight="1" x14ac:dyDescent="0.25">
      <c r="A33" s="86"/>
      <c r="B33" s="64"/>
      <c r="C33" s="63"/>
      <c r="D33" s="44"/>
      <c r="E33" s="44"/>
      <c r="F33" s="44"/>
      <c r="G33" s="44"/>
      <c r="H33" s="44"/>
      <c r="I33" s="44"/>
    </row>
    <row r="34" spans="1:15" ht="18" customHeight="1" x14ac:dyDescent="0.35">
      <c r="A34" s="86">
        <v>13</v>
      </c>
      <c r="B34" s="64" t="s">
        <v>414</v>
      </c>
      <c r="C34" s="63" t="s">
        <v>405</v>
      </c>
      <c r="D34" s="44"/>
      <c r="E34" s="44"/>
      <c r="F34" s="44"/>
      <c r="G34" s="44"/>
      <c r="H34" s="44"/>
      <c r="I34" s="44"/>
      <c r="O34" s="9"/>
    </row>
    <row r="35" spans="1:15" ht="9" customHeight="1" x14ac:dyDescent="0.25">
      <c r="A35" s="87"/>
      <c r="B35" s="64"/>
      <c r="C35" s="63"/>
      <c r="D35" s="44"/>
      <c r="E35" s="44"/>
      <c r="F35" s="44"/>
      <c r="G35" s="44"/>
      <c r="H35" s="44"/>
      <c r="I35" s="44"/>
    </row>
    <row r="36" spans="1:15" ht="18" customHeight="1" x14ac:dyDescent="0.3">
      <c r="A36" s="86">
        <v>14</v>
      </c>
      <c r="B36" s="64" t="s">
        <v>415</v>
      </c>
      <c r="C36" s="63" t="s">
        <v>681</v>
      </c>
      <c r="D36" s="63"/>
      <c r="E36" s="63"/>
      <c r="F36" s="63"/>
      <c r="G36" s="63"/>
      <c r="H36" s="63"/>
      <c r="I36" s="63"/>
      <c r="J36" s="36"/>
    </row>
    <row r="37" spans="1:15" ht="9" customHeight="1" x14ac:dyDescent="0.3">
      <c r="A37" s="87"/>
      <c r="B37" s="64"/>
      <c r="C37" s="63"/>
      <c r="D37" s="63"/>
      <c r="E37" s="63"/>
      <c r="F37" s="63"/>
      <c r="G37" s="63"/>
      <c r="H37" s="63"/>
      <c r="I37" s="63"/>
      <c r="J37" s="36"/>
    </row>
    <row r="38" spans="1:15" ht="18.75" x14ac:dyDescent="0.3">
      <c r="A38" s="86">
        <v>15</v>
      </c>
      <c r="B38" s="64" t="s">
        <v>416</v>
      </c>
      <c r="C38" s="63" t="s">
        <v>680</v>
      </c>
      <c r="D38" s="63"/>
      <c r="E38" s="63"/>
      <c r="F38" s="63"/>
      <c r="G38" s="63"/>
      <c r="H38" s="63"/>
      <c r="I38" s="63"/>
      <c r="J38" s="36"/>
    </row>
    <row r="39" spans="1:15" ht="9" customHeight="1" x14ac:dyDescent="0.3">
      <c r="A39" s="87"/>
      <c r="B39" s="64"/>
      <c r="C39" s="63"/>
      <c r="D39" s="63"/>
      <c r="E39" s="63"/>
      <c r="F39" s="63"/>
      <c r="G39" s="63"/>
      <c r="H39" s="63"/>
      <c r="I39" s="63"/>
      <c r="J39" s="36"/>
    </row>
    <row r="40" spans="1:15" ht="18.75" x14ac:dyDescent="0.3">
      <c r="A40" s="86">
        <v>16</v>
      </c>
      <c r="B40" s="64" t="s">
        <v>417</v>
      </c>
      <c r="C40" s="63" t="s">
        <v>679</v>
      </c>
      <c r="D40" s="63"/>
      <c r="E40" s="63"/>
      <c r="F40" s="63"/>
      <c r="G40" s="63"/>
      <c r="H40" s="63"/>
      <c r="I40" s="63"/>
      <c r="J40" s="36"/>
    </row>
    <row r="41" spans="1:15" ht="9" customHeight="1" x14ac:dyDescent="0.3">
      <c r="A41" s="88"/>
      <c r="B41" s="64"/>
      <c r="C41" s="63"/>
      <c r="D41" s="63"/>
      <c r="E41" s="63"/>
      <c r="F41" s="63"/>
      <c r="G41" s="63"/>
      <c r="H41" s="63"/>
      <c r="I41" s="63"/>
      <c r="J41" s="36"/>
    </row>
    <row r="42" spans="1:15" ht="18.75" x14ac:dyDescent="0.3">
      <c r="A42" s="86">
        <v>17</v>
      </c>
      <c r="B42" s="64" t="s">
        <v>11</v>
      </c>
      <c r="C42" s="63" t="s">
        <v>418</v>
      </c>
      <c r="D42" s="63"/>
      <c r="E42" s="63"/>
      <c r="F42" s="63"/>
      <c r="G42" s="63"/>
      <c r="H42" s="63"/>
      <c r="I42" s="63"/>
      <c r="J42" s="36"/>
    </row>
  </sheetData>
  <sheetProtection sheet="1" objects="1" scenarios="1" selectLockedCells="1"/>
  <mergeCells count="4">
    <mergeCell ref="B4:J4"/>
    <mergeCell ref="B5:J5"/>
    <mergeCell ref="A6:J6"/>
    <mergeCell ref="A3:J3"/>
  </mergeCells>
  <pageMargins left="0.7" right="0.7" top="0.75" bottom="0.75" header="0.3" footer="0.3"/>
  <pageSetup paperSize="9" orientation="portrait" r:id="rId1"/>
  <headerFooter>
    <oddFooter>&amp;C©DEKRA Industrial AB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Check Box 2">
              <controlPr defaultSize="0" autoFill="0" autoLine="0" autoPict="0">
                <anchor moveWithCells="1">
                  <from>
                    <xdr:col>0</xdr:col>
                    <xdr:colOff>590550</xdr:colOff>
                    <xdr:row>27</xdr:row>
                    <xdr:rowOff>19050</xdr:rowOff>
                  </from>
                  <to>
                    <xdr:col>0</xdr:col>
                    <xdr:colOff>857250</xdr:colOff>
                    <xdr:row>28</xdr:row>
                    <xdr:rowOff>38100</xdr:rowOff>
                  </to>
                </anchor>
              </controlPr>
            </control>
          </mc:Choice>
        </mc:AlternateContent>
        <mc:AlternateContent xmlns:mc="http://schemas.openxmlformats.org/markup-compatibility/2006">
          <mc:Choice Requires="x14">
            <control shapeId="2051" r:id="rId5" name="Check Box 3">
              <controlPr defaultSize="0" autoFill="0" autoLine="0" autoPict="0">
                <anchor moveWithCells="1">
                  <from>
                    <xdr:col>0</xdr:col>
                    <xdr:colOff>590550</xdr:colOff>
                    <xdr:row>29</xdr:row>
                    <xdr:rowOff>19050</xdr:rowOff>
                  </from>
                  <to>
                    <xdr:col>0</xdr:col>
                    <xdr:colOff>857250</xdr:colOff>
                    <xdr:row>30</xdr:row>
                    <xdr:rowOff>19050</xdr:rowOff>
                  </to>
                </anchor>
              </controlPr>
            </control>
          </mc:Choice>
        </mc:AlternateContent>
        <mc:AlternateContent xmlns:mc="http://schemas.openxmlformats.org/markup-compatibility/2006">
          <mc:Choice Requires="x14">
            <control shapeId="2052" r:id="rId6" name="Check Box 4">
              <controlPr defaultSize="0" autoFill="0" autoLine="0" autoPict="0">
                <anchor moveWithCells="1">
                  <from>
                    <xdr:col>0</xdr:col>
                    <xdr:colOff>590550</xdr:colOff>
                    <xdr:row>30</xdr:row>
                    <xdr:rowOff>114300</xdr:rowOff>
                  </from>
                  <to>
                    <xdr:col>0</xdr:col>
                    <xdr:colOff>857250</xdr:colOff>
                    <xdr:row>32</xdr:row>
                    <xdr:rowOff>19050</xdr:rowOff>
                  </to>
                </anchor>
              </controlPr>
            </control>
          </mc:Choice>
        </mc:AlternateContent>
        <mc:AlternateContent xmlns:mc="http://schemas.openxmlformats.org/markup-compatibility/2006">
          <mc:Choice Requires="x14">
            <control shapeId="2053" r:id="rId7" name="Check Box 5">
              <controlPr defaultSize="0" autoFill="0" autoLine="0" autoPict="0">
                <anchor moveWithCells="1">
                  <from>
                    <xdr:col>0</xdr:col>
                    <xdr:colOff>590550</xdr:colOff>
                    <xdr:row>32</xdr:row>
                    <xdr:rowOff>95250</xdr:rowOff>
                  </from>
                  <to>
                    <xdr:col>0</xdr:col>
                    <xdr:colOff>857250</xdr:colOff>
                    <xdr:row>34</xdr:row>
                    <xdr:rowOff>19050</xdr:rowOff>
                  </to>
                </anchor>
              </controlPr>
            </control>
          </mc:Choice>
        </mc:AlternateContent>
        <mc:AlternateContent xmlns:mc="http://schemas.openxmlformats.org/markup-compatibility/2006">
          <mc:Choice Requires="x14">
            <control shapeId="2054" r:id="rId8" name="Check Box 6">
              <controlPr defaultSize="0" autoFill="0" autoLine="0" autoPict="0">
                <anchor moveWithCells="1">
                  <from>
                    <xdr:col>0</xdr:col>
                    <xdr:colOff>590550</xdr:colOff>
                    <xdr:row>34</xdr:row>
                    <xdr:rowOff>114300</xdr:rowOff>
                  </from>
                  <to>
                    <xdr:col>0</xdr:col>
                    <xdr:colOff>857250</xdr:colOff>
                    <xdr:row>36</xdr:row>
                    <xdr:rowOff>38100</xdr:rowOff>
                  </to>
                </anchor>
              </controlPr>
            </control>
          </mc:Choice>
        </mc:AlternateContent>
        <mc:AlternateContent xmlns:mc="http://schemas.openxmlformats.org/markup-compatibility/2006">
          <mc:Choice Requires="x14">
            <control shapeId="2055" r:id="rId9" name="Check Box 7">
              <controlPr defaultSize="0" autoFill="0" autoLine="0" autoPict="0">
                <anchor moveWithCells="1">
                  <from>
                    <xdr:col>0</xdr:col>
                    <xdr:colOff>590550</xdr:colOff>
                    <xdr:row>37</xdr:row>
                    <xdr:rowOff>19050</xdr:rowOff>
                  </from>
                  <to>
                    <xdr:col>0</xdr:col>
                    <xdr:colOff>857250</xdr:colOff>
                    <xdr:row>38</xdr:row>
                    <xdr:rowOff>57150</xdr:rowOff>
                  </to>
                </anchor>
              </controlPr>
            </control>
          </mc:Choice>
        </mc:AlternateContent>
        <mc:AlternateContent xmlns:mc="http://schemas.openxmlformats.org/markup-compatibility/2006">
          <mc:Choice Requires="x14">
            <control shapeId="2056" r:id="rId10" name="Check Box 8">
              <controlPr defaultSize="0" autoFill="0" autoLine="0" autoPict="0">
                <anchor moveWithCells="1">
                  <from>
                    <xdr:col>0</xdr:col>
                    <xdr:colOff>590550</xdr:colOff>
                    <xdr:row>39</xdr:row>
                    <xdr:rowOff>19050</xdr:rowOff>
                  </from>
                  <to>
                    <xdr:col>0</xdr:col>
                    <xdr:colOff>857250</xdr:colOff>
                    <xdr:row>40</xdr:row>
                    <xdr:rowOff>38100</xdr:rowOff>
                  </to>
                </anchor>
              </controlPr>
            </control>
          </mc:Choice>
        </mc:AlternateContent>
        <mc:AlternateContent xmlns:mc="http://schemas.openxmlformats.org/markup-compatibility/2006">
          <mc:Choice Requires="x14">
            <control shapeId="2057" r:id="rId11" name="Check Box 9">
              <controlPr defaultSize="0" autoFill="0" autoLine="0" autoPict="0">
                <anchor moveWithCells="1">
                  <from>
                    <xdr:col>0</xdr:col>
                    <xdr:colOff>590550</xdr:colOff>
                    <xdr:row>41</xdr:row>
                    <xdr:rowOff>19050</xdr:rowOff>
                  </from>
                  <to>
                    <xdr:col>0</xdr:col>
                    <xdr:colOff>857250</xdr:colOff>
                    <xdr:row>42</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F176"/>
  <sheetViews>
    <sheetView workbookViewId="0">
      <selection activeCell="B7" sqref="B7"/>
    </sheetView>
  </sheetViews>
  <sheetFormatPr defaultColWidth="9.28515625" defaultRowHeight="15" x14ac:dyDescent="0.25"/>
  <cols>
    <col min="1" max="1" width="15.28515625" customWidth="1"/>
    <col min="2" max="2" width="71.28515625" customWidth="1"/>
    <col min="3" max="3" width="3.7109375" customWidth="1"/>
    <col min="4" max="4" width="8.7109375" customWidth="1"/>
    <col min="6" max="6" width="74.28515625" customWidth="1"/>
  </cols>
  <sheetData>
    <row r="1" spans="1:2" ht="21" customHeight="1" x14ac:dyDescent="0.25">
      <c r="A1" s="1" t="s">
        <v>917</v>
      </c>
    </row>
    <row r="2" spans="1:2" ht="18" customHeight="1" x14ac:dyDescent="0.25">
      <c r="A2" s="1" t="s">
        <v>291</v>
      </c>
    </row>
    <row r="3" spans="1:2" ht="14.25" customHeight="1" x14ac:dyDescent="0.25">
      <c r="A3" s="35"/>
      <c r="B3" s="43" t="s">
        <v>284</v>
      </c>
    </row>
    <row r="4" spans="1:2" ht="6.75" customHeight="1" thickBot="1" x14ac:dyDescent="0.3"/>
    <row r="5" spans="1:2" s="44" customFormat="1" ht="30" customHeight="1" x14ac:dyDescent="0.25">
      <c r="A5" s="161" t="s">
        <v>26</v>
      </c>
      <c r="B5" s="167" t="str">
        <f>'0. Innehåll'!$B$4</f>
        <v>AH-Automation</v>
      </c>
    </row>
    <row r="6" spans="1:2" s="44" customFormat="1" ht="30" customHeight="1" x14ac:dyDescent="0.25">
      <c r="A6" s="162" t="s">
        <v>27</v>
      </c>
      <c r="B6" s="166" t="str">
        <f>'0. Innehåll'!$B$5</f>
        <v>Klippsjövägen</v>
      </c>
    </row>
    <row r="7" spans="1:2" s="44" customFormat="1" ht="30" customHeight="1" x14ac:dyDescent="0.25">
      <c r="A7" s="162" t="s">
        <v>178</v>
      </c>
      <c r="B7" s="164"/>
    </row>
    <row r="8" spans="1:2" s="44" customFormat="1" ht="30" customHeight="1" x14ac:dyDescent="0.25">
      <c r="A8" s="162" t="s">
        <v>25</v>
      </c>
      <c r="B8" s="164"/>
    </row>
    <row r="9" spans="1:2" s="44" customFormat="1" ht="30" customHeight="1" thickBot="1" x14ac:dyDescent="0.3">
      <c r="A9" s="163" t="s">
        <v>545</v>
      </c>
      <c r="B9" s="169">
        <v>45216</v>
      </c>
    </row>
    <row r="11" spans="1:2" x14ac:dyDescent="0.25">
      <c r="A11" s="45" t="s">
        <v>179</v>
      </c>
      <c r="B11" t="s">
        <v>180</v>
      </c>
    </row>
    <row r="12" spans="1:2" x14ac:dyDescent="0.25">
      <c r="A12" s="3"/>
      <c r="B12" t="s">
        <v>181</v>
      </c>
    </row>
    <row r="13" spans="1:2" x14ac:dyDescent="0.25">
      <c r="A13" s="3"/>
    </row>
    <row r="14" spans="1:2" x14ac:dyDescent="0.25">
      <c r="A14" s="45" t="s">
        <v>94</v>
      </c>
      <c r="B14" s="3" t="s">
        <v>95</v>
      </c>
    </row>
    <row r="15" spans="1:2" x14ac:dyDescent="0.25">
      <c r="A15" s="45" t="s">
        <v>96</v>
      </c>
      <c r="B15" s="46" t="s">
        <v>182</v>
      </c>
    </row>
    <row r="16" spans="1:2" x14ac:dyDescent="0.25">
      <c r="A16" s="3"/>
      <c r="B16" t="s">
        <v>183</v>
      </c>
    </row>
    <row r="17" spans="1:2" x14ac:dyDescent="0.25">
      <c r="A17" s="3"/>
      <c r="B17" s="46" t="s">
        <v>184</v>
      </c>
    </row>
    <row r="18" spans="1:2" x14ac:dyDescent="0.25">
      <c r="A18" s="3"/>
      <c r="B18" t="s">
        <v>185</v>
      </c>
    </row>
    <row r="19" spans="1:2" x14ac:dyDescent="0.25">
      <c r="A19" s="3"/>
      <c r="B19" t="s">
        <v>186</v>
      </c>
    </row>
    <row r="20" spans="1:2" x14ac:dyDescent="0.25">
      <c r="A20" s="3"/>
      <c r="B20" t="s">
        <v>187</v>
      </c>
    </row>
    <row r="21" spans="1:2" x14ac:dyDescent="0.25">
      <c r="A21" s="3"/>
      <c r="B21" t="s">
        <v>188</v>
      </c>
    </row>
    <row r="22" spans="1:2" x14ac:dyDescent="0.25">
      <c r="A22" s="3"/>
      <c r="B22" t="s">
        <v>189</v>
      </c>
    </row>
    <row r="23" spans="1:2" x14ac:dyDescent="0.25">
      <c r="A23" s="3"/>
      <c r="B23" t="s">
        <v>190</v>
      </c>
    </row>
    <row r="24" spans="1:2" x14ac:dyDescent="0.25">
      <c r="A24" s="3"/>
      <c r="B24" t="s">
        <v>191</v>
      </c>
    </row>
    <row r="25" spans="1:2" x14ac:dyDescent="0.25">
      <c r="A25" s="3"/>
      <c r="B25" t="s">
        <v>192</v>
      </c>
    </row>
    <row r="26" spans="1:2" ht="17.25" customHeight="1" x14ac:dyDescent="0.25">
      <c r="A26" s="3"/>
      <c r="B26" t="s">
        <v>193</v>
      </c>
    </row>
    <row r="27" spans="1:2" x14ac:dyDescent="0.25">
      <c r="B27" t="s">
        <v>194</v>
      </c>
    </row>
    <row r="28" spans="1:2" x14ac:dyDescent="0.25">
      <c r="B28" t="s">
        <v>195</v>
      </c>
    </row>
    <row r="29" spans="1:2" x14ac:dyDescent="0.25">
      <c r="B29" s="46" t="s">
        <v>196</v>
      </c>
    </row>
    <row r="31" spans="1:2" x14ac:dyDescent="0.25">
      <c r="A31" s="45" t="s">
        <v>94</v>
      </c>
      <c r="B31" s="3" t="s">
        <v>197</v>
      </c>
    </row>
    <row r="32" spans="1:2" x14ac:dyDescent="0.25">
      <c r="A32" s="45" t="s">
        <v>97</v>
      </c>
      <c r="B32" t="s">
        <v>198</v>
      </c>
    </row>
    <row r="33" spans="1:2" x14ac:dyDescent="0.25">
      <c r="B33" t="s">
        <v>199</v>
      </c>
    </row>
    <row r="34" spans="1:2" x14ac:dyDescent="0.25">
      <c r="B34" t="s">
        <v>200</v>
      </c>
    </row>
    <row r="35" spans="1:2" x14ac:dyDescent="0.25">
      <c r="B35" t="s">
        <v>201</v>
      </c>
    </row>
    <row r="36" spans="1:2" x14ac:dyDescent="0.25">
      <c r="B36" t="s">
        <v>202</v>
      </c>
    </row>
    <row r="37" spans="1:2" x14ac:dyDescent="0.25">
      <c r="B37" t="s">
        <v>203</v>
      </c>
    </row>
    <row r="38" spans="1:2" x14ac:dyDescent="0.25">
      <c r="B38" t="s">
        <v>204</v>
      </c>
    </row>
    <row r="39" spans="1:2" x14ac:dyDescent="0.25">
      <c r="B39" t="s">
        <v>205</v>
      </c>
    </row>
    <row r="40" spans="1:2" x14ac:dyDescent="0.25">
      <c r="B40" t="s">
        <v>206</v>
      </c>
    </row>
    <row r="41" spans="1:2" x14ac:dyDescent="0.25">
      <c r="B41" t="s">
        <v>207</v>
      </c>
    </row>
    <row r="42" spans="1:2" x14ac:dyDescent="0.25">
      <c r="B42" t="s">
        <v>208</v>
      </c>
    </row>
    <row r="43" spans="1:2" x14ac:dyDescent="0.25">
      <c r="B43" t="s">
        <v>209</v>
      </c>
    </row>
    <row r="47" spans="1:2" x14ac:dyDescent="0.25">
      <c r="B47" s="43" t="s">
        <v>283</v>
      </c>
    </row>
    <row r="48" spans="1:2" x14ac:dyDescent="0.25">
      <c r="A48" s="45" t="s">
        <v>94</v>
      </c>
      <c r="B48" s="3" t="s">
        <v>210</v>
      </c>
    </row>
    <row r="49" spans="1:6" x14ac:dyDescent="0.25">
      <c r="A49" s="45" t="s">
        <v>98</v>
      </c>
      <c r="B49" t="s">
        <v>211</v>
      </c>
    </row>
    <row r="50" spans="1:6" x14ac:dyDescent="0.25">
      <c r="B50" t="s">
        <v>212</v>
      </c>
    </row>
    <row r="51" spans="1:6" x14ac:dyDescent="0.25">
      <c r="B51" t="s">
        <v>213</v>
      </c>
    </row>
    <row r="52" spans="1:6" x14ac:dyDescent="0.25">
      <c r="B52" t="s">
        <v>214</v>
      </c>
    </row>
    <row r="55" spans="1:6" x14ac:dyDescent="0.25">
      <c r="A55" s="45" t="s">
        <v>94</v>
      </c>
      <c r="B55" s="3" t="s">
        <v>215</v>
      </c>
    </row>
    <row r="56" spans="1:6" x14ac:dyDescent="0.25">
      <c r="A56" s="45" t="s">
        <v>99</v>
      </c>
      <c r="B56" t="s">
        <v>216</v>
      </c>
    </row>
    <row r="57" spans="1:6" x14ac:dyDescent="0.25">
      <c r="A57" s="3"/>
      <c r="B57" s="46" t="s">
        <v>217</v>
      </c>
    </row>
    <row r="58" spans="1:6" x14ac:dyDescent="0.25">
      <c r="A58" s="3"/>
      <c r="B58" t="s">
        <v>218</v>
      </c>
    </row>
    <row r="59" spans="1:6" x14ac:dyDescent="0.25">
      <c r="A59" s="3"/>
      <c r="B59" t="s">
        <v>219</v>
      </c>
    </row>
    <row r="60" spans="1:6" x14ac:dyDescent="0.25">
      <c r="A60" s="3"/>
      <c r="B60" t="s">
        <v>220</v>
      </c>
    </row>
    <row r="61" spans="1:6" x14ac:dyDescent="0.25">
      <c r="A61" s="3"/>
      <c r="B61" t="s">
        <v>221</v>
      </c>
    </row>
    <row r="62" spans="1:6" x14ac:dyDescent="0.25">
      <c r="A62" s="3"/>
      <c r="B62" t="s">
        <v>222</v>
      </c>
    </row>
    <row r="63" spans="1:6" x14ac:dyDescent="0.25">
      <c r="A63" s="3"/>
      <c r="B63" t="s">
        <v>223</v>
      </c>
      <c r="F63" s="47"/>
    </row>
    <row r="64" spans="1:6" x14ac:dyDescent="0.25">
      <c r="A64" s="3"/>
      <c r="B64" t="s">
        <v>224</v>
      </c>
    </row>
    <row r="65" spans="1:2" x14ac:dyDescent="0.25">
      <c r="A65" s="3"/>
      <c r="B65" s="2" t="s">
        <v>225</v>
      </c>
    </row>
    <row r="66" spans="1:2" x14ac:dyDescent="0.25">
      <c r="A66" s="3"/>
      <c r="B66" t="s">
        <v>226</v>
      </c>
    </row>
    <row r="67" spans="1:2" x14ac:dyDescent="0.25">
      <c r="A67" s="45"/>
      <c r="B67" t="s">
        <v>227</v>
      </c>
    </row>
    <row r="68" spans="1:2" x14ac:dyDescent="0.25">
      <c r="A68" s="3"/>
      <c r="B68" t="s">
        <v>228</v>
      </c>
    </row>
    <row r="69" spans="1:2" x14ac:dyDescent="0.25">
      <c r="A69" s="3"/>
      <c r="B69" t="s">
        <v>229</v>
      </c>
    </row>
    <row r="70" spans="1:2" x14ac:dyDescent="0.25">
      <c r="A70" s="3"/>
    </row>
    <row r="71" spans="1:2" x14ac:dyDescent="0.25">
      <c r="A71" s="45" t="s">
        <v>100</v>
      </c>
      <c r="B71" s="3" t="s">
        <v>230</v>
      </c>
    </row>
    <row r="72" spans="1:2" x14ac:dyDescent="0.25">
      <c r="A72" s="45" t="s">
        <v>101</v>
      </c>
      <c r="B72" t="s">
        <v>231</v>
      </c>
    </row>
    <row r="73" spans="1:2" x14ac:dyDescent="0.25">
      <c r="A73" s="3"/>
      <c r="B73" t="s">
        <v>232</v>
      </c>
    </row>
    <row r="74" spans="1:2" x14ac:dyDescent="0.25">
      <c r="A74" s="3"/>
      <c r="B74" t="s">
        <v>233</v>
      </c>
    </row>
    <row r="75" spans="1:2" x14ac:dyDescent="0.25">
      <c r="A75" s="3"/>
      <c r="B75" t="s">
        <v>234</v>
      </c>
    </row>
    <row r="76" spans="1:2" x14ac:dyDescent="0.25">
      <c r="A76" s="3"/>
      <c r="B76" t="s">
        <v>235</v>
      </c>
    </row>
    <row r="77" spans="1:2" x14ac:dyDescent="0.25">
      <c r="A77" s="3"/>
      <c r="B77" t="s">
        <v>236</v>
      </c>
    </row>
    <row r="78" spans="1:2" x14ac:dyDescent="0.25">
      <c r="A78" s="3"/>
      <c r="B78" t="s">
        <v>237</v>
      </c>
    </row>
    <row r="79" spans="1:2" x14ac:dyDescent="0.25">
      <c r="A79" s="3"/>
      <c r="B79" t="s">
        <v>238</v>
      </c>
    </row>
    <row r="80" spans="1:2" x14ac:dyDescent="0.25">
      <c r="A80" s="3"/>
      <c r="B80" t="s">
        <v>239</v>
      </c>
    </row>
    <row r="81" spans="1:2" x14ac:dyDescent="0.25">
      <c r="A81" s="45"/>
    </row>
    <row r="82" spans="1:2" x14ac:dyDescent="0.25">
      <c r="A82" s="45" t="s">
        <v>102</v>
      </c>
      <c r="B82" t="s">
        <v>240</v>
      </c>
    </row>
    <row r="83" spans="1:2" x14ac:dyDescent="0.25">
      <c r="A83" s="45"/>
      <c r="B83" t="s">
        <v>241</v>
      </c>
    </row>
    <row r="84" spans="1:2" x14ac:dyDescent="0.25">
      <c r="A84" s="3"/>
      <c r="B84" t="s">
        <v>242</v>
      </c>
    </row>
    <row r="85" spans="1:2" x14ac:dyDescent="0.25">
      <c r="A85" s="3"/>
      <c r="B85" t="s">
        <v>243</v>
      </c>
    </row>
    <row r="86" spans="1:2" x14ac:dyDescent="0.25">
      <c r="A86" s="3"/>
      <c r="B86" t="s">
        <v>244</v>
      </c>
    </row>
    <row r="87" spans="1:2" x14ac:dyDescent="0.25">
      <c r="A87" s="3"/>
      <c r="B87" t="s">
        <v>245</v>
      </c>
    </row>
    <row r="88" spans="1:2" x14ac:dyDescent="0.25">
      <c r="A88" s="3"/>
      <c r="B88" t="s">
        <v>246</v>
      </c>
    </row>
    <row r="89" spans="1:2" x14ac:dyDescent="0.25">
      <c r="A89" s="3"/>
      <c r="B89" t="s">
        <v>247</v>
      </c>
    </row>
    <row r="90" spans="1:2" x14ac:dyDescent="0.25">
      <c r="A90" s="3"/>
      <c r="B90" t="s">
        <v>248</v>
      </c>
    </row>
    <row r="91" spans="1:2" x14ac:dyDescent="0.25">
      <c r="A91" s="3"/>
      <c r="B91" t="s">
        <v>249</v>
      </c>
    </row>
    <row r="92" spans="1:2" x14ac:dyDescent="0.25">
      <c r="A92" s="3"/>
    </row>
    <row r="93" spans="1:2" x14ac:dyDescent="0.25">
      <c r="A93" s="3"/>
    </row>
    <row r="94" spans="1:2" x14ac:dyDescent="0.25">
      <c r="A94" s="3"/>
    </row>
    <row r="95" spans="1:2" x14ac:dyDescent="0.25">
      <c r="A95" s="3"/>
    </row>
    <row r="96" spans="1:2" x14ac:dyDescent="0.25">
      <c r="A96" s="3"/>
    </row>
    <row r="97" spans="1:2" x14ac:dyDescent="0.25">
      <c r="A97" s="3"/>
      <c r="B97" s="43" t="s">
        <v>282</v>
      </c>
    </row>
    <row r="98" spans="1:2" x14ac:dyDescent="0.25">
      <c r="A98" s="3"/>
    </row>
    <row r="99" spans="1:2" x14ac:dyDescent="0.25">
      <c r="A99" s="45" t="s">
        <v>94</v>
      </c>
      <c r="B99" s="3" t="s">
        <v>250</v>
      </c>
    </row>
    <row r="100" spans="1:2" x14ac:dyDescent="0.25">
      <c r="A100" s="45" t="s">
        <v>103</v>
      </c>
      <c r="B100" t="s">
        <v>251</v>
      </c>
    </row>
    <row r="101" spans="1:2" x14ac:dyDescent="0.25">
      <c r="A101" s="3"/>
      <c r="B101" t="s">
        <v>252</v>
      </c>
    </row>
    <row r="102" spans="1:2" x14ac:dyDescent="0.25">
      <c r="A102" s="3"/>
      <c r="B102" s="46" t="s">
        <v>253</v>
      </c>
    </row>
    <row r="103" spans="1:2" x14ac:dyDescent="0.25">
      <c r="A103" s="3"/>
      <c r="B103" t="s">
        <v>254</v>
      </c>
    </row>
    <row r="104" spans="1:2" x14ac:dyDescent="0.25">
      <c r="A104" s="3"/>
    </row>
    <row r="105" spans="1:2" x14ac:dyDescent="0.25">
      <c r="A105" s="45" t="s">
        <v>100</v>
      </c>
      <c r="B105" s="3" t="s">
        <v>104</v>
      </c>
    </row>
    <row r="106" spans="1:2" x14ac:dyDescent="0.25">
      <c r="A106" s="45" t="s">
        <v>105</v>
      </c>
      <c r="B106" t="s">
        <v>255</v>
      </c>
    </row>
    <row r="107" spans="1:2" x14ac:dyDescent="0.25">
      <c r="A107" s="3"/>
      <c r="B107" t="s">
        <v>256</v>
      </c>
    </row>
    <row r="108" spans="1:2" x14ac:dyDescent="0.25">
      <c r="A108" s="3"/>
      <c r="B108" t="s">
        <v>257</v>
      </c>
    </row>
    <row r="109" spans="1:2" x14ac:dyDescent="0.25">
      <c r="A109" s="3"/>
    </row>
    <row r="110" spans="1:2" x14ac:dyDescent="0.25">
      <c r="A110" s="45" t="s">
        <v>100</v>
      </c>
      <c r="B110" s="3" t="s">
        <v>106</v>
      </c>
    </row>
    <row r="111" spans="1:2" x14ac:dyDescent="0.25">
      <c r="A111" s="45" t="s">
        <v>107</v>
      </c>
      <c r="B111" t="s">
        <v>258</v>
      </c>
    </row>
    <row r="112" spans="1:2" x14ac:dyDescent="0.25">
      <c r="A112" s="3"/>
      <c r="B112" t="s">
        <v>259</v>
      </c>
    </row>
    <row r="113" spans="1:2" x14ac:dyDescent="0.25">
      <c r="A113" s="3"/>
      <c r="B113" t="s">
        <v>260</v>
      </c>
    </row>
    <row r="114" spans="1:2" x14ac:dyDescent="0.25">
      <c r="A114" s="3"/>
      <c r="B114" t="s">
        <v>261</v>
      </c>
    </row>
    <row r="115" spans="1:2" x14ac:dyDescent="0.25">
      <c r="A115" s="3"/>
    </row>
    <row r="116" spans="1:2" x14ac:dyDescent="0.25">
      <c r="A116" s="3"/>
    </row>
    <row r="117" spans="1:2" x14ac:dyDescent="0.25">
      <c r="A117" s="3"/>
    </row>
    <row r="118" spans="1:2" x14ac:dyDescent="0.25">
      <c r="A118" s="3"/>
    </row>
    <row r="119" spans="1:2" x14ac:dyDescent="0.25">
      <c r="A119" s="3"/>
    </row>
    <row r="120" spans="1:2" x14ac:dyDescent="0.25">
      <c r="A120" s="3"/>
    </row>
    <row r="121" spans="1:2" x14ac:dyDescent="0.25">
      <c r="A121" s="3"/>
    </row>
    <row r="122" spans="1:2" x14ac:dyDescent="0.25">
      <c r="A122" s="3"/>
    </row>
    <row r="123" spans="1:2" x14ac:dyDescent="0.25">
      <c r="A123" s="3"/>
    </row>
    <row r="124" spans="1:2" x14ac:dyDescent="0.25">
      <c r="A124" s="3"/>
    </row>
    <row r="125" spans="1:2" x14ac:dyDescent="0.25">
      <c r="A125" s="10"/>
    </row>
    <row r="126" spans="1:2" x14ac:dyDescent="0.25">
      <c r="A126" s="3"/>
    </row>
    <row r="127" spans="1:2" x14ac:dyDescent="0.25">
      <c r="A127" s="3"/>
    </row>
    <row r="128" spans="1:2" x14ac:dyDescent="0.25">
      <c r="A128" s="3"/>
    </row>
    <row r="129" spans="1:1" x14ac:dyDescent="0.25">
      <c r="A129" s="3"/>
    </row>
    <row r="130" spans="1:1" x14ac:dyDescent="0.25">
      <c r="A130" s="3"/>
    </row>
    <row r="146" spans="1:2" ht="23.25" customHeight="1" x14ac:dyDescent="0.25">
      <c r="A146" s="1" t="s">
        <v>292</v>
      </c>
    </row>
    <row r="147" spans="1:2" ht="23.25" customHeight="1" x14ac:dyDescent="0.25">
      <c r="A147" s="1" t="s">
        <v>262</v>
      </c>
      <c r="B147" s="43" t="s">
        <v>281</v>
      </c>
    </row>
    <row r="148" spans="1:2" ht="6.75" customHeight="1" thickBot="1" x14ac:dyDescent="0.3">
      <c r="A148" s="1"/>
    </row>
    <row r="149" spans="1:2" ht="30" customHeight="1" x14ac:dyDescent="0.25">
      <c r="A149" s="161" t="s">
        <v>26</v>
      </c>
      <c r="B149" s="390" t="str">
        <f>'0. Innehåll'!$B$4</f>
        <v>AH-Automation</v>
      </c>
    </row>
    <row r="150" spans="1:2" ht="30" customHeight="1" x14ac:dyDescent="0.25">
      <c r="A150" s="162" t="s">
        <v>27</v>
      </c>
      <c r="B150" s="166" t="str">
        <f>'0. Innehåll'!$B$5</f>
        <v>Klippsjövägen</v>
      </c>
    </row>
    <row r="151" spans="1:2" ht="32.25" customHeight="1" x14ac:dyDescent="0.25">
      <c r="A151" s="162" t="s">
        <v>178</v>
      </c>
      <c r="B151" s="391">
        <f>B7</f>
        <v>0</v>
      </c>
    </row>
    <row r="152" spans="1:2" ht="30" customHeight="1" x14ac:dyDescent="0.25">
      <c r="A152" s="162" t="s">
        <v>25</v>
      </c>
      <c r="B152" s="391">
        <f>B8</f>
        <v>0</v>
      </c>
    </row>
    <row r="153" spans="1:2" ht="30" customHeight="1" thickBot="1" x14ac:dyDescent="0.3">
      <c r="A153" s="163" t="s">
        <v>545</v>
      </c>
      <c r="B153" s="392">
        <f>B9</f>
        <v>45216</v>
      </c>
    </row>
    <row r="155" spans="1:2" x14ac:dyDescent="0.25">
      <c r="A155" s="45" t="s">
        <v>179</v>
      </c>
      <c r="B155" t="s">
        <v>180</v>
      </c>
    </row>
    <row r="156" spans="1:2" x14ac:dyDescent="0.25">
      <c r="A156" s="3"/>
      <c r="B156" t="s">
        <v>181</v>
      </c>
    </row>
    <row r="157" spans="1:2" x14ac:dyDescent="0.25">
      <c r="A157" s="3"/>
    </row>
    <row r="158" spans="1:2" x14ac:dyDescent="0.25">
      <c r="A158" s="45" t="s">
        <v>108</v>
      </c>
      <c r="B158" s="3" t="s">
        <v>263</v>
      </c>
    </row>
    <row r="159" spans="1:2" x14ac:dyDescent="0.25">
      <c r="A159" s="45" t="s">
        <v>109</v>
      </c>
      <c r="B159" t="s">
        <v>264</v>
      </c>
    </row>
    <row r="160" spans="1:2" x14ac:dyDescent="0.25">
      <c r="A160" s="3"/>
      <c r="B160" t="s">
        <v>265</v>
      </c>
    </row>
    <row r="161" spans="1:2" x14ac:dyDescent="0.25">
      <c r="A161" s="3"/>
      <c r="B161" t="s">
        <v>266</v>
      </c>
    </row>
    <row r="162" spans="1:2" x14ac:dyDescent="0.25">
      <c r="A162" s="3"/>
      <c r="B162" t="s">
        <v>267</v>
      </c>
    </row>
    <row r="163" spans="1:2" x14ac:dyDescent="0.25">
      <c r="A163" s="3"/>
      <c r="B163" t="s">
        <v>268</v>
      </c>
    </row>
    <row r="164" spans="1:2" x14ac:dyDescent="0.25">
      <c r="A164" s="3"/>
      <c r="B164" t="s">
        <v>269</v>
      </c>
    </row>
    <row r="165" spans="1:2" x14ac:dyDescent="0.25">
      <c r="A165" s="3"/>
      <c r="B165" t="s">
        <v>270</v>
      </c>
    </row>
    <row r="166" spans="1:2" x14ac:dyDescent="0.25">
      <c r="A166" s="3"/>
      <c r="B166" t="s">
        <v>271</v>
      </c>
    </row>
    <row r="167" spans="1:2" x14ac:dyDescent="0.25">
      <c r="A167" s="3"/>
      <c r="B167" t="s">
        <v>272</v>
      </c>
    </row>
    <row r="168" spans="1:2" ht="30" x14ac:dyDescent="0.25">
      <c r="A168" s="3"/>
      <c r="B168" s="2" t="s">
        <v>273</v>
      </c>
    </row>
    <row r="169" spans="1:2" x14ac:dyDescent="0.25">
      <c r="A169" s="3"/>
    </row>
    <row r="170" spans="1:2" x14ac:dyDescent="0.25">
      <c r="A170" s="45" t="s">
        <v>110</v>
      </c>
      <c r="B170" s="3" t="s">
        <v>274</v>
      </c>
    </row>
    <row r="171" spans="1:2" x14ac:dyDescent="0.25">
      <c r="A171" s="45" t="s">
        <v>111</v>
      </c>
      <c r="B171" t="s">
        <v>275</v>
      </c>
    </row>
    <row r="172" spans="1:2" x14ac:dyDescent="0.25">
      <c r="A172" s="3"/>
      <c r="B172" t="s">
        <v>276</v>
      </c>
    </row>
    <row r="173" spans="1:2" x14ac:dyDescent="0.25">
      <c r="A173" s="3"/>
      <c r="B173" t="s">
        <v>277</v>
      </c>
    </row>
    <row r="174" spans="1:2" x14ac:dyDescent="0.25">
      <c r="A174" s="3"/>
      <c r="B174" t="s">
        <v>278</v>
      </c>
    </row>
    <row r="175" spans="1:2" x14ac:dyDescent="0.25">
      <c r="A175" s="3"/>
      <c r="B175" t="s">
        <v>279</v>
      </c>
    </row>
    <row r="176" spans="1:2" x14ac:dyDescent="0.25">
      <c r="A176" s="3"/>
      <c r="B176" t="s">
        <v>280</v>
      </c>
    </row>
  </sheetData>
  <sheetProtection sheet="1" objects="1" scenarios="1" selectLockedCells="1"/>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B2:Y253"/>
  <sheetViews>
    <sheetView tabSelected="1" zoomScale="60" zoomScaleNormal="60" workbookViewId="0">
      <pane ySplit="7" topLeftCell="A9" activePane="bottomLeft" state="frozen"/>
      <selection pane="bottomLeft" activeCell="I14" sqref="I14"/>
    </sheetView>
  </sheetViews>
  <sheetFormatPr defaultColWidth="9.28515625" defaultRowHeight="15" x14ac:dyDescent="0.25"/>
  <cols>
    <col min="1" max="1" width="2.7109375" customWidth="1"/>
    <col min="2" max="2" width="5.28515625" customWidth="1"/>
    <col min="3" max="3" width="22" customWidth="1"/>
    <col min="4" max="5" width="23.7109375" style="472" customWidth="1"/>
    <col min="6" max="6" width="21.28515625" style="293" customWidth="1"/>
    <col min="7" max="7" width="19.7109375" style="293" customWidth="1"/>
    <col min="8" max="8" width="20.7109375" style="365" customWidth="1"/>
    <col min="9" max="9" width="15.7109375" customWidth="1"/>
    <col min="10" max="10" width="16.28515625" style="293" customWidth="1"/>
    <col min="11" max="11" width="15.28515625" style="293" customWidth="1"/>
    <col min="12" max="12" width="16.7109375" customWidth="1"/>
    <col min="13" max="13" width="13.28515625" customWidth="1"/>
    <col min="14" max="14" width="13.28515625" style="293" customWidth="1"/>
    <col min="15" max="15" width="19.28515625" style="293" customWidth="1"/>
    <col min="16" max="16" width="13.28515625" customWidth="1"/>
    <col min="17" max="17" width="19.28515625" style="366" customWidth="1"/>
    <col min="18" max="18" width="22.28515625" style="293" customWidth="1"/>
    <col min="19" max="19" width="18.7109375" style="293" customWidth="1"/>
    <col min="20" max="20" width="14.28515625" style="293" customWidth="1"/>
    <col min="21" max="21" width="13.28515625" style="293" customWidth="1"/>
    <col min="22" max="22" width="15.28515625" style="293" bestFit="1" customWidth="1"/>
    <col min="23" max="23" width="13" style="293" bestFit="1" customWidth="1"/>
    <col min="24" max="25" width="53.28515625" customWidth="1"/>
  </cols>
  <sheetData>
    <row r="2" spans="2:25" ht="15.75" thickBot="1" x14ac:dyDescent="0.3">
      <c r="F2" s="293" t="s">
        <v>912</v>
      </c>
      <c r="G2" s="293" t="s">
        <v>912</v>
      </c>
      <c r="H2" s="365" t="s">
        <v>912</v>
      </c>
      <c r="J2" s="293" t="s">
        <v>912</v>
      </c>
      <c r="K2" s="293" t="s">
        <v>912</v>
      </c>
      <c r="N2" s="293" t="s">
        <v>912</v>
      </c>
      <c r="O2" s="293" t="s">
        <v>912</v>
      </c>
      <c r="Q2" s="366" t="s">
        <v>912</v>
      </c>
      <c r="R2" s="293" t="s">
        <v>912</v>
      </c>
      <c r="S2" s="293" t="s">
        <v>912</v>
      </c>
      <c r="T2" s="293" t="s">
        <v>912</v>
      </c>
      <c r="U2" s="293" t="s">
        <v>912</v>
      </c>
      <c r="V2" s="293" t="s">
        <v>912</v>
      </c>
      <c r="W2" s="293" t="s">
        <v>912</v>
      </c>
      <c r="Y2" s="96"/>
    </row>
    <row r="3" spans="2:25" ht="16.5" thickBot="1" x14ac:dyDescent="0.3">
      <c r="B3" s="1" t="s">
        <v>288</v>
      </c>
      <c r="F3" s="293" t="s">
        <v>912</v>
      </c>
      <c r="G3" s="293" t="s">
        <v>912</v>
      </c>
      <c r="H3" s="365" t="s">
        <v>912</v>
      </c>
      <c r="J3" s="293" t="s">
        <v>912</v>
      </c>
      <c r="K3" s="293" t="s">
        <v>912</v>
      </c>
      <c r="M3" s="1"/>
      <c r="N3" s="293" t="s">
        <v>912</v>
      </c>
      <c r="O3" s="356" t="s">
        <v>4</v>
      </c>
      <c r="P3" s="165">
        <f>'1. Samordning'!B9</f>
        <v>45216</v>
      </c>
      <c r="Q3" s="366" t="s">
        <v>912</v>
      </c>
      <c r="R3" s="293" t="s">
        <v>912</v>
      </c>
      <c r="S3" s="293" t="s">
        <v>912</v>
      </c>
      <c r="T3" s="293" t="s">
        <v>912</v>
      </c>
      <c r="U3" s="293" t="s">
        <v>912</v>
      </c>
      <c r="V3" s="293" t="s">
        <v>912</v>
      </c>
      <c r="W3" s="293" t="s">
        <v>912</v>
      </c>
    </row>
    <row r="4" spans="2:25" x14ac:dyDescent="0.25">
      <c r="F4" s="293" t="s">
        <v>912</v>
      </c>
      <c r="G4" s="293" t="s">
        <v>912</v>
      </c>
      <c r="H4" s="365" t="s">
        <v>912</v>
      </c>
      <c r="J4" s="293" t="s">
        <v>912</v>
      </c>
      <c r="K4" s="293" t="s">
        <v>912</v>
      </c>
      <c r="N4" s="293" t="s">
        <v>912</v>
      </c>
      <c r="O4" s="293" t="s">
        <v>912</v>
      </c>
      <c r="Q4" s="366" t="s">
        <v>912</v>
      </c>
      <c r="R4" s="293" t="s">
        <v>912</v>
      </c>
      <c r="S4" s="293" t="s">
        <v>912</v>
      </c>
      <c r="T4" s="293" t="s">
        <v>912</v>
      </c>
      <c r="U4" s="293" t="s">
        <v>912</v>
      </c>
      <c r="V4" s="293" t="s">
        <v>912</v>
      </c>
      <c r="W4" s="293" t="s">
        <v>912</v>
      </c>
      <c r="X4" s="12"/>
    </row>
    <row r="5" spans="2:25" ht="15.75" thickBot="1" x14ac:dyDescent="0.3">
      <c r="B5" s="3" t="s">
        <v>913</v>
      </c>
      <c r="F5" s="293" t="s">
        <v>912</v>
      </c>
      <c r="G5" s="293" t="s">
        <v>912</v>
      </c>
      <c r="H5" s="365" t="s">
        <v>912</v>
      </c>
      <c r="J5" s="293" t="s">
        <v>912</v>
      </c>
      <c r="K5" s="293" t="s">
        <v>912</v>
      </c>
      <c r="N5" s="293" t="s">
        <v>430</v>
      </c>
      <c r="O5" s="293" t="s">
        <v>912</v>
      </c>
      <c r="Q5" s="366" t="s">
        <v>912</v>
      </c>
      <c r="R5" s="293" t="s">
        <v>912</v>
      </c>
      <c r="S5" s="293" t="s">
        <v>912</v>
      </c>
      <c r="T5" s="293" t="s">
        <v>912</v>
      </c>
      <c r="U5" s="293" t="s">
        <v>912</v>
      </c>
      <c r="V5" s="293" t="s">
        <v>912</v>
      </c>
      <c r="W5" s="293" t="s">
        <v>912</v>
      </c>
    </row>
    <row r="6" spans="2:25" ht="55.5" customHeight="1" x14ac:dyDescent="0.25">
      <c r="B6" s="494" t="s">
        <v>300</v>
      </c>
      <c r="C6" s="179" t="s">
        <v>910</v>
      </c>
      <c r="D6" s="473" t="s">
        <v>837</v>
      </c>
      <c r="E6" s="479" t="s">
        <v>911</v>
      </c>
      <c r="F6" s="360" t="s">
        <v>906</v>
      </c>
      <c r="G6" s="353" t="s">
        <v>544</v>
      </c>
      <c r="H6" s="353" t="s">
        <v>1</v>
      </c>
      <c r="I6" s="179" t="s">
        <v>834</v>
      </c>
      <c r="J6" s="353" t="s">
        <v>438</v>
      </c>
      <c r="K6" s="353" t="s">
        <v>285</v>
      </c>
      <c r="L6" s="179" t="s">
        <v>343</v>
      </c>
      <c r="M6" s="179" t="s">
        <v>16</v>
      </c>
      <c r="N6" s="353" t="s">
        <v>342</v>
      </c>
      <c r="O6" s="353" t="s">
        <v>691</v>
      </c>
      <c r="P6" s="179" t="s">
        <v>17</v>
      </c>
      <c r="Q6" s="353" t="s">
        <v>668</v>
      </c>
      <c r="R6" s="353" t="s">
        <v>432</v>
      </c>
      <c r="S6" s="353" t="s">
        <v>443</v>
      </c>
      <c r="T6" s="353" t="s">
        <v>440</v>
      </c>
      <c r="U6" s="353" t="s">
        <v>41</v>
      </c>
      <c r="V6" s="353" t="s">
        <v>410</v>
      </c>
      <c r="W6" s="353" t="s">
        <v>411</v>
      </c>
      <c r="X6" s="180" t="s">
        <v>450</v>
      </c>
      <c r="Y6" s="181" t="s">
        <v>451</v>
      </c>
    </row>
    <row r="7" spans="2:25" ht="57" customHeight="1" thickBot="1" x14ac:dyDescent="0.3">
      <c r="B7" s="495"/>
      <c r="C7" s="176" t="s">
        <v>79</v>
      </c>
      <c r="D7" s="474" t="s">
        <v>442</v>
      </c>
      <c r="E7" s="480"/>
      <c r="F7" s="361" t="s">
        <v>78</v>
      </c>
      <c r="G7" s="354" t="s">
        <v>79</v>
      </c>
      <c r="H7" s="354" t="s">
        <v>71</v>
      </c>
      <c r="I7" s="176" t="s">
        <v>79</v>
      </c>
      <c r="J7" s="354" t="s">
        <v>442</v>
      </c>
      <c r="K7" s="354" t="s">
        <v>79</v>
      </c>
      <c r="L7" s="176" t="s">
        <v>79</v>
      </c>
      <c r="M7" s="176" t="s">
        <v>79</v>
      </c>
      <c r="N7" s="354" t="s">
        <v>79</v>
      </c>
      <c r="O7" s="357" t="s">
        <v>176</v>
      </c>
      <c r="P7" s="176" t="s">
        <v>79</v>
      </c>
      <c r="Q7" s="367" t="s">
        <v>80</v>
      </c>
      <c r="R7" s="357" t="s">
        <v>176</v>
      </c>
      <c r="S7" s="357" t="s">
        <v>79</v>
      </c>
      <c r="T7" s="357" t="s">
        <v>442</v>
      </c>
      <c r="U7" s="354" t="s">
        <v>71</v>
      </c>
      <c r="V7" s="354" t="s">
        <v>71</v>
      </c>
      <c r="W7" s="354" t="s">
        <v>71</v>
      </c>
      <c r="X7" s="177" t="s">
        <v>523</v>
      </c>
      <c r="Y7" s="178" t="s">
        <v>523</v>
      </c>
    </row>
    <row r="8" spans="2:25" ht="57" customHeight="1" x14ac:dyDescent="0.25">
      <c r="B8" s="400">
        <v>1</v>
      </c>
      <c r="C8" s="468">
        <f ca="1">IF(D8&lt;&gt;"",D8-TODAY(),0)</f>
        <v>0</v>
      </c>
      <c r="D8" s="482"/>
      <c r="E8" s="481">
        <f>EDATE(D8,5)</f>
        <v>152</v>
      </c>
      <c r="F8" s="408"/>
      <c r="G8" s="408"/>
      <c r="H8" s="404" t="s">
        <v>541</v>
      </c>
      <c r="I8" s="461"/>
      <c r="J8" s="404"/>
      <c r="K8" s="404" t="s">
        <v>710</v>
      </c>
      <c r="L8" s="462" t="s">
        <v>696</v>
      </c>
      <c r="M8" s="404" t="s">
        <v>912</v>
      </c>
      <c r="N8" s="462" t="s">
        <v>708</v>
      </c>
      <c r="O8" s="462" t="s">
        <v>709</v>
      </c>
      <c r="P8" s="461"/>
      <c r="Q8" s="404" t="s">
        <v>708</v>
      </c>
      <c r="R8" s="462" t="s">
        <v>711</v>
      </c>
      <c r="S8" s="463" t="s">
        <v>912</v>
      </c>
      <c r="T8" s="404" t="s">
        <v>553</v>
      </c>
      <c r="U8" s="404" t="s">
        <v>38</v>
      </c>
      <c r="V8" s="404" t="s">
        <v>47</v>
      </c>
      <c r="W8" s="404" t="s">
        <v>42</v>
      </c>
      <c r="X8" s="395">
        <f>MAX('3. Risk SxK'!$J$9:$J$20)</f>
        <v>6</v>
      </c>
      <c r="Y8" s="170">
        <f>MAX('3. Risk SxK'!$K$9:$K$20)</f>
        <v>3</v>
      </c>
    </row>
    <row r="9" spans="2:25" ht="54.75" customHeight="1" x14ac:dyDescent="0.25">
      <c r="B9" s="401">
        <v>2</v>
      </c>
      <c r="C9" s="468">
        <f ca="1">IF(D9&lt;&gt;"",D9-TODAY(),0)</f>
        <v>0</v>
      </c>
      <c r="D9" s="482"/>
      <c r="E9" s="481">
        <f t="shared" ref="E9:E32" si="0">EDATE(D9,5)</f>
        <v>152</v>
      </c>
      <c r="F9" s="404"/>
      <c r="G9" s="404"/>
      <c r="H9" s="404" t="s">
        <v>67</v>
      </c>
      <c r="I9" s="461"/>
      <c r="J9" s="404"/>
      <c r="K9" s="404" t="s">
        <v>713</v>
      </c>
      <c r="L9" s="462" t="s">
        <v>696</v>
      </c>
      <c r="M9" s="462" t="s">
        <v>912</v>
      </c>
      <c r="N9" s="462" t="s">
        <v>699</v>
      </c>
      <c r="O9" s="462" t="s">
        <v>715</v>
      </c>
      <c r="P9" s="461"/>
      <c r="Q9" s="404" t="s">
        <v>714</v>
      </c>
      <c r="R9" s="462" t="s">
        <v>716</v>
      </c>
      <c r="S9" s="463" t="s">
        <v>912</v>
      </c>
      <c r="T9" s="404" t="s">
        <v>912</v>
      </c>
      <c r="U9" s="404" t="s">
        <v>19</v>
      </c>
      <c r="V9" s="404" t="s">
        <v>47</v>
      </c>
      <c r="W9" s="404" t="s">
        <v>912</v>
      </c>
      <c r="X9" s="396">
        <f>MAX('3. Risk SxK'!$J$30:$J$41)</f>
        <v>8</v>
      </c>
      <c r="Y9" s="172">
        <f>MAX('3. Risk SxK'!$K$30:$K$41)</f>
        <v>6</v>
      </c>
    </row>
    <row r="10" spans="2:25" ht="54.75" customHeight="1" x14ac:dyDescent="0.25">
      <c r="B10" s="401">
        <v>3</v>
      </c>
      <c r="C10" s="468">
        <f t="shared" ref="C10:C37" ca="1" si="1">IF(D10&lt;&gt;"",D10-TODAY(),0)</f>
        <v>0</v>
      </c>
      <c r="D10" s="482"/>
      <c r="E10" s="481">
        <f t="shared" si="0"/>
        <v>152</v>
      </c>
      <c r="F10" s="408"/>
      <c r="G10" s="408"/>
      <c r="H10" s="404" t="s">
        <v>585</v>
      </c>
      <c r="I10" s="461"/>
      <c r="J10" s="404"/>
      <c r="K10" s="404" t="s">
        <v>718</v>
      </c>
      <c r="L10" s="404" t="s">
        <v>696</v>
      </c>
      <c r="M10" s="404" t="s">
        <v>912</v>
      </c>
      <c r="N10" s="404" t="s">
        <v>714</v>
      </c>
      <c r="O10" s="462" t="s">
        <v>719</v>
      </c>
      <c r="P10" s="461"/>
      <c r="Q10" s="404" t="s">
        <v>714</v>
      </c>
      <c r="R10" s="462" t="s">
        <v>719</v>
      </c>
      <c r="S10" s="463" t="s">
        <v>912</v>
      </c>
      <c r="T10" s="404" t="s">
        <v>912</v>
      </c>
      <c r="U10" s="404" t="s">
        <v>38</v>
      </c>
      <c r="V10" s="404" t="s">
        <v>47</v>
      </c>
      <c r="W10" s="404" t="s">
        <v>42</v>
      </c>
      <c r="X10" s="396">
        <f>MAX('3. Risk SxK'!$J$51:$J$62)</f>
        <v>8</v>
      </c>
      <c r="Y10" s="172">
        <f>MAX('3. Risk SxK'!$K$51:$K$62)</f>
        <v>6</v>
      </c>
    </row>
    <row r="11" spans="2:25" ht="54.75" customHeight="1" x14ac:dyDescent="0.25">
      <c r="B11" s="401">
        <v>4</v>
      </c>
      <c r="C11" s="468">
        <f t="shared" ca="1" si="1"/>
        <v>0</v>
      </c>
      <c r="D11" s="482"/>
      <c r="E11" s="481">
        <f t="shared" si="0"/>
        <v>152</v>
      </c>
      <c r="F11" s="404"/>
      <c r="G11" s="404"/>
      <c r="H11" s="404" t="s">
        <v>69</v>
      </c>
      <c r="I11" s="461"/>
      <c r="J11" s="404"/>
      <c r="K11" s="404" t="s">
        <v>721</v>
      </c>
      <c r="L11" s="404" t="s">
        <v>696</v>
      </c>
      <c r="M11" s="404" t="s">
        <v>912</v>
      </c>
      <c r="N11" s="404" t="s">
        <v>699</v>
      </c>
      <c r="O11" s="462" t="s">
        <v>723</v>
      </c>
      <c r="P11" s="461"/>
      <c r="Q11" s="404" t="s">
        <v>722</v>
      </c>
      <c r="R11" s="462" t="s">
        <v>723</v>
      </c>
      <c r="S11" s="463" t="s">
        <v>69</v>
      </c>
      <c r="T11" s="404" t="s">
        <v>912</v>
      </c>
      <c r="U11" s="404" t="s">
        <v>19</v>
      </c>
      <c r="V11" s="404" t="s">
        <v>49</v>
      </c>
      <c r="W11" s="404" t="s">
        <v>49</v>
      </c>
      <c r="X11" s="396">
        <f>MAX('3. Risk SxK'!$J$72:$J$83)</f>
        <v>6</v>
      </c>
      <c r="Y11" s="172">
        <f>MAX('3. Risk SxK'!$K$72:$K$83)</f>
        <v>6</v>
      </c>
    </row>
    <row r="12" spans="2:25" ht="54.75" customHeight="1" x14ac:dyDescent="0.25">
      <c r="B12" s="401">
        <v>5</v>
      </c>
      <c r="C12" s="468">
        <f t="shared" ca="1" si="1"/>
        <v>0</v>
      </c>
      <c r="D12" s="482"/>
      <c r="E12" s="481">
        <f t="shared" si="0"/>
        <v>152</v>
      </c>
      <c r="F12" s="404"/>
      <c r="G12" s="351"/>
      <c r="H12" s="351" t="s">
        <v>298</v>
      </c>
      <c r="I12" s="317"/>
      <c r="J12" s="351"/>
      <c r="K12" s="351" t="s">
        <v>725</v>
      </c>
      <c r="L12" s="351" t="s">
        <v>726</v>
      </c>
      <c r="M12" s="351" t="s">
        <v>912</v>
      </c>
      <c r="N12" s="351" t="s">
        <v>699</v>
      </c>
      <c r="O12" s="358" t="s">
        <v>727</v>
      </c>
      <c r="P12" s="317"/>
      <c r="Q12" s="351" t="s">
        <v>699</v>
      </c>
      <c r="R12" s="358" t="s">
        <v>727</v>
      </c>
      <c r="S12" s="464" t="s">
        <v>728</v>
      </c>
      <c r="T12" s="351" t="s">
        <v>912</v>
      </c>
      <c r="U12" s="351" t="s">
        <v>19</v>
      </c>
      <c r="V12" s="351" t="s">
        <v>47</v>
      </c>
      <c r="W12" s="351" t="s">
        <v>49</v>
      </c>
      <c r="X12" s="396">
        <f>MAX('3. Risk SxK'!$J$93:$J$104)</f>
        <v>8</v>
      </c>
      <c r="Y12" s="172">
        <f>MAX('3. Risk SxK'!$K$93:$K$104)</f>
        <v>6</v>
      </c>
    </row>
    <row r="13" spans="2:25" ht="54.75" customHeight="1" x14ac:dyDescent="0.25">
      <c r="B13" s="401">
        <v>6</v>
      </c>
      <c r="C13" s="468">
        <f t="shared" ca="1" si="1"/>
        <v>0</v>
      </c>
      <c r="D13" s="482"/>
      <c r="E13" s="481">
        <f t="shared" si="0"/>
        <v>152</v>
      </c>
      <c r="F13" s="405"/>
      <c r="G13" s="351"/>
      <c r="H13" s="351" t="s">
        <v>298</v>
      </c>
      <c r="I13" s="393"/>
      <c r="J13" s="351"/>
      <c r="K13" s="465" t="s">
        <v>730</v>
      </c>
      <c r="L13" s="351" t="s">
        <v>696</v>
      </c>
      <c r="M13" s="351" t="s">
        <v>912</v>
      </c>
      <c r="N13" s="351" t="s">
        <v>699</v>
      </c>
      <c r="O13" s="358" t="s">
        <v>731</v>
      </c>
      <c r="P13" s="171"/>
      <c r="Q13" s="368" t="s">
        <v>732</v>
      </c>
      <c r="R13" s="358" t="s">
        <v>731</v>
      </c>
      <c r="S13" s="394" t="s">
        <v>912</v>
      </c>
      <c r="T13" s="351" t="s">
        <v>912</v>
      </c>
      <c r="U13" s="351" t="s">
        <v>19</v>
      </c>
      <c r="V13" s="351" t="s">
        <v>47</v>
      </c>
      <c r="W13" s="351" t="s">
        <v>49</v>
      </c>
      <c r="X13" s="396">
        <f>MAX('3. Risk SxK'!$J$114:$J$125)</f>
        <v>8</v>
      </c>
      <c r="Y13" s="172">
        <f>MAX('3. Risk SxK'!$K$114:$K$125)</f>
        <v>8</v>
      </c>
    </row>
    <row r="14" spans="2:25" ht="54.75" customHeight="1" x14ac:dyDescent="0.25">
      <c r="B14" s="401">
        <v>7</v>
      </c>
      <c r="C14" s="468">
        <f t="shared" ca="1" si="1"/>
        <v>0</v>
      </c>
      <c r="D14" s="482"/>
      <c r="E14" s="481">
        <f t="shared" si="0"/>
        <v>152</v>
      </c>
      <c r="F14" s="406"/>
      <c r="G14" s="351"/>
      <c r="H14" s="351" t="s">
        <v>585</v>
      </c>
      <c r="I14" s="393"/>
      <c r="J14" s="351"/>
      <c r="K14" s="351" t="s">
        <v>733</v>
      </c>
      <c r="L14" s="317">
        <v>2018</v>
      </c>
      <c r="M14" s="466" t="s">
        <v>734</v>
      </c>
      <c r="N14" s="351" t="s">
        <v>700</v>
      </c>
      <c r="O14" s="358" t="s">
        <v>701</v>
      </c>
      <c r="P14" s="171"/>
      <c r="Q14" s="368" t="s">
        <v>699</v>
      </c>
      <c r="R14" s="358" t="s">
        <v>701</v>
      </c>
      <c r="S14" s="358" t="s">
        <v>912</v>
      </c>
      <c r="T14" s="351" t="s">
        <v>912</v>
      </c>
      <c r="U14" s="351" t="s">
        <v>19</v>
      </c>
      <c r="V14" s="351" t="s">
        <v>47</v>
      </c>
      <c r="W14" s="351" t="s">
        <v>49</v>
      </c>
      <c r="X14" s="396">
        <f>MAX('3. Risk SxK'!$J$135:$J$146)</f>
        <v>8</v>
      </c>
      <c r="Y14" s="172">
        <f>MAX('3. Risk SxK'!$K$135:$K$146)</f>
        <v>6</v>
      </c>
    </row>
    <row r="15" spans="2:25" ht="54.75" customHeight="1" x14ac:dyDescent="0.25">
      <c r="B15" s="401">
        <v>8</v>
      </c>
      <c r="C15" s="468">
        <f t="shared" ca="1" si="1"/>
        <v>0</v>
      </c>
      <c r="D15" s="482"/>
      <c r="E15" s="481">
        <f t="shared" si="0"/>
        <v>152</v>
      </c>
      <c r="F15" s="404"/>
      <c r="G15" s="351"/>
      <c r="H15" s="351" t="s">
        <v>582</v>
      </c>
      <c r="I15" s="317"/>
      <c r="J15" s="338" t="s">
        <v>912</v>
      </c>
      <c r="K15" s="351" t="s">
        <v>736</v>
      </c>
      <c r="L15" s="171">
        <v>2019</v>
      </c>
      <c r="M15" s="171"/>
      <c r="N15" s="351" t="s">
        <v>714</v>
      </c>
      <c r="O15" s="358" t="s">
        <v>737</v>
      </c>
      <c r="P15" s="171"/>
      <c r="Q15" s="368" t="s">
        <v>912</v>
      </c>
      <c r="R15" s="358" t="s">
        <v>912</v>
      </c>
      <c r="S15" s="351" t="s">
        <v>912</v>
      </c>
      <c r="T15" s="351" t="s">
        <v>912</v>
      </c>
      <c r="U15" s="351" t="s">
        <v>19</v>
      </c>
      <c r="V15" s="351" t="s">
        <v>47</v>
      </c>
      <c r="W15" s="351" t="s">
        <v>49</v>
      </c>
      <c r="X15" s="396">
        <f>MAX('3. Risk SxK'!$J$156:$J$167)</f>
        <v>4</v>
      </c>
      <c r="Y15" s="172">
        <f>MAX('3. Risk SxK'!$K$156:$K$167)</f>
        <v>2</v>
      </c>
    </row>
    <row r="16" spans="2:25" ht="54.75" customHeight="1" x14ac:dyDescent="0.25">
      <c r="B16" s="402">
        <v>9</v>
      </c>
      <c r="C16" s="468">
        <f t="shared" ca="1" si="1"/>
        <v>0</v>
      </c>
      <c r="D16" s="482"/>
      <c r="E16" s="481">
        <f t="shared" si="0"/>
        <v>152</v>
      </c>
      <c r="F16" s="404"/>
      <c r="G16" s="351"/>
      <c r="H16" s="351" t="s">
        <v>69</v>
      </c>
      <c r="I16" s="317" t="s">
        <v>739</v>
      </c>
      <c r="J16" s="351" t="s">
        <v>912</v>
      </c>
      <c r="K16" s="358" t="s">
        <v>740</v>
      </c>
      <c r="L16" s="171">
        <v>2018</v>
      </c>
      <c r="M16" s="171"/>
      <c r="N16" s="358" t="s">
        <v>741</v>
      </c>
      <c r="O16" s="358" t="s">
        <v>719</v>
      </c>
      <c r="P16" s="171"/>
      <c r="Q16" s="368" t="s">
        <v>742</v>
      </c>
      <c r="R16" s="358" t="s">
        <v>719</v>
      </c>
      <c r="S16" s="351" t="s">
        <v>912</v>
      </c>
      <c r="T16" s="351" t="s">
        <v>912</v>
      </c>
      <c r="U16" s="351" t="s">
        <v>38</v>
      </c>
      <c r="V16" s="351" t="s">
        <v>48</v>
      </c>
      <c r="W16" s="351" t="s">
        <v>912</v>
      </c>
      <c r="X16" s="396">
        <f>MAX('3. Risk SxK'!$J$177:$J$188)</f>
        <v>6</v>
      </c>
      <c r="Y16" s="172">
        <f>MAX('3. Risk SxK'!$K$177:$K$188)</f>
        <v>6</v>
      </c>
    </row>
    <row r="17" spans="2:25" ht="54.75" customHeight="1" x14ac:dyDescent="0.25">
      <c r="B17" s="401">
        <v>10</v>
      </c>
      <c r="C17" s="468">
        <f t="shared" ca="1" si="1"/>
        <v>0</v>
      </c>
      <c r="D17" s="482"/>
      <c r="E17" s="481">
        <f t="shared" si="0"/>
        <v>152</v>
      </c>
      <c r="F17" s="404"/>
      <c r="G17" s="351"/>
      <c r="H17" s="351" t="s">
        <v>69</v>
      </c>
      <c r="I17" s="317" t="s">
        <v>748</v>
      </c>
      <c r="J17" s="351" t="s">
        <v>912</v>
      </c>
      <c r="K17" s="358" t="s">
        <v>745</v>
      </c>
      <c r="L17" s="317">
        <v>2018</v>
      </c>
      <c r="M17" s="317"/>
      <c r="N17" s="358" t="s">
        <v>741</v>
      </c>
      <c r="O17" s="358" t="s">
        <v>719</v>
      </c>
      <c r="P17" s="171"/>
      <c r="Q17" s="368" t="s">
        <v>912</v>
      </c>
      <c r="R17" s="358" t="s">
        <v>719</v>
      </c>
      <c r="S17" s="351" t="s">
        <v>912</v>
      </c>
      <c r="T17" s="351" t="s">
        <v>912</v>
      </c>
      <c r="U17" s="351" t="s">
        <v>38</v>
      </c>
      <c r="V17" s="351" t="s">
        <v>48</v>
      </c>
      <c r="W17" s="351" t="s">
        <v>912</v>
      </c>
      <c r="X17" s="396">
        <f>MAX('3. Risk SxK'!$J$198:$J$209)</f>
        <v>6</v>
      </c>
      <c r="Y17" s="172">
        <f>MAX('3. Risk SxK'!$K$198:$K$209)</f>
        <v>6</v>
      </c>
    </row>
    <row r="18" spans="2:25" ht="54.75" customHeight="1" x14ac:dyDescent="0.25">
      <c r="B18" s="400">
        <v>11</v>
      </c>
      <c r="C18" s="468">
        <f t="shared" ca="1" si="1"/>
        <v>0</v>
      </c>
      <c r="D18" s="482"/>
      <c r="E18" s="481">
        <f t="shared" si="0"/>
        <v>152</v>
      </c>
      <c r="F18" s="407" t="s">
        <v>706</v>
      </c>
      <c r="G18" s="362" t="s">
        <v>752</v>
      </c>
      <c r="H18" s="338" t="s">
        <v>69</v>
      </c>
      <c r="I18" s="317" t="s">
        <v>749</v>
      </c>
      <c r="J18" s="351" t="s">
        <v>912</v>
      </c>
      <c r="K18" s="358" t="s">
        <v>746</v>
      </c>
      <c r="L18" s="171">
        <v>2018</v>
      </c>
      <c r="M18" s="171"/>
      <c r="N18" s="358" t="s">
        <v>742</v>
      </c>
      <c r="O18" s="358" t="s">
        <v>719</v>
      </c>
      <c r="P18" s="171"/>
      <c r="Q18" s="368" t="s">
        <v>912</v>
      </c>
      <c r="R18" s="358" t="s">
        <v>719</v>
      </c>
      <c r="S18" s="351" t="s">
        <v>912</v>
      </c>
      <c r="T18" s="351" t="s">
        <v>912</v>
      </c>
      <c r="U18" s="351" t="s">
        <v>38</v>
      </c>
      <c r="V18" s="351" t="s">
        <v>48</v>
      </c>
      <c r="W18" s="351" t="s">
        <v>912</v>
      </c>
      <c r="X18" s="396">
        <f>MAX('3. Risk SxK'!$J$219:$J$230)</f>
        <v>6</v>
      </c>
      <c r="Y18" s="172">
        <f>MAX('3. Risk SxK'!$K$219:$K$230)</f>
        <v>6</v>
      </c>
    </row>
    <row r="19" spans="2:25" ht="54.75" customHeight="1" x14ac:dyDescent="0.25">
      <c r="B19" s="401">
        <v>12</v>
      </c>
      <c r="C19" s="468">
        <f t="shared" ca="1" si="1"/>
        <v>0</v>
      </c>
      <c r="D19" s="482"/>
      <c r="E19" s="481">
        <f t="shared" si="0"/>
        <v>152</v>
      </c>
      <c r="F19" s="407" t="s">
        <v>706</v>
      </c>
      <c r="G19" s="362" t="s">
        <v>753</v>
      </c>
      <c r="H19" s="351" t="s">
        <v>69</v>
      </c>
      <c r="I19" s="317" t="s">
        <v>750</v>
      </c>
      <c r="J19" s="351" t="s">
        <v>912</v>
      </c>
      <c r="K19" s="358" t="s">
        <v>747</v>
      </c>
      <c r="L19" s="171">
        <v>2018</v>
      </c>
      <c r="M19" s="317"/>
      <c r="N19" s="351" t="s">
        <v>742</v>
      </c>
      <c r="O19" s="358" t="s">
        <v>719</v>
      </c>
      <c r="P19" s="171"/>
      <c r="Q19" s="368" t="s">
        <v>912</v>
      </c>
      <c r="R19" s="358" t="s">
        <v>719</v>
      </c>
      <c r="S19" s="351" t="s">
        <v>912</v>
      </c>
      <c r="T19" s="338" t="s">
        <v>912</v>
      </c>
      <c r="U19" s="338" t="s">
        <v>38</v>
      </c>
      <c r="V19" s="338" t="s">
        <v>48</v>
      </c>
      <c r="W19" s="351" t="s">
        <v>912</v>
      </c>
      <c r="X19" s="396">
        <f>MAX('3. Risk SxK'!$J$240:$J$251)</f>
        <v>6</v>
      </c>
      <c r="Y19" s="172">
        <f>MAX('3. Risk SxK'!$K$240:$K$251)</f>
        <v>6</v>
      </c>
    </row>
    <row r="20" spans="2:25" ht="54.75" customHeight="1" x14ac:dyDescent="0.25">
      <c r="B20" s="401">
        <v>13</v>
      </c>
      <c r="C20" s="468">
        <f t="shared" ca="1" si="1"/>
        <v>0</v>
      </c>
      <c r="D20" s="482"/>
      <c r="E20" s="481">
        <f t="shared" si="0"/>
        <v>152</v>
      </c>
      <c r="F20" s="407" t="s">
        <v>706</v>
      </c>
      <c r="G20" s="362" t="s">
        <v>754</v>
      </c>
      <c r="H20" s="351" t="s">
        <v>69</v>
      </c>
      <c r="I20" s="317" t="s">
        <v>755</v>
      </c>
      <c r="J20" s="351" t="s">
        <v>912</v>
      </c>
      <c r="K20" s="351" t="s">
        <v>756</v>
      </c>
      <c r="L20" s="317">
        <v>2018</v>
      </c>
      <c r="M20" s="317"/>
      <c r="N20" s="351" t="s">
        <v>757</v>
      </c>
      <c r="O20" s="358" t="s">
        <v>719</v>
      </c>
      <c r="P20" s="317"/>
      <c r="Q20" s="368" t="s">
        <v>744</v>
      </c>
      <c r="R20" s="358" t="s">
        <v>719</v>
      </c>
      <c r="S20" s="351" t="s">
        <v>912</v>
      </c>
      <c r="T20" s="351" t="s">
        <v>912</v>
      </c>
      <c r="U20" s="351" t="s">
        <v>19</v>
      </c>
      <c r="V20" s="351" t="s">
        <v>48</v>
      </c>
      <c r="W20" s="351" t="s">
        <v>51</v>
      </c>
      <c r="X20" s="397">
        <f>MAX('3. Risk SxK'!$J$261:$J$272)</f>
        <v>6</v>
      </c>
      <c r="Y20" s="359">
        <f>MAX('3. Risk SxK'!$K$261:$K$272)</f>
        <v>6</v>
      </c>
    </row>
    <row r="21" spans="2:25" ht="54.75" customHeight="1" x14ac:dyDescent="0.25">
      <c r="B21" s="401">
        <v>14</v>
      </c>
      <c r="C21" s="468">
        <f t="shared" ca="1" si="1"/>
        <v>0</v>
      </c>
      <c r="D21" s="482"/>
      <c r="E21" s="481">
        <f t="shared" si="0"/>
        <v>152</v>
      </c>
      <c r="F21" s="407" t="s">
        <v>706</v>
      </c>
      <c r="G21" s="362" t="s">
        <v>758</v>
      </c>
      <c r="H21" s="351" t="s">
        <v>69</v>
      </c>
      <c r="I21" s="317" t="s">
        <v>759</v>
      </c>
      <c r="J21" s="351" t="s">
        <v>912</v>
      </c>
      <c r="K21" s="351" t="s">
        <v>760</v>
      </c>
      <c r="L21" s="317">
        <v>2018</v>
      </c>
      <c r="M21" s="317"/>
      <c r="N21" s="351" t="s">
        <v>743</v>
      </c>
      <c r="O21" s="358" t="s">
        <v>719</v>
      </c>
      <c r="P21" s="317"/>
      <c r="Q21" s="368" t="s">
        <v>912</v>
      </c>
      <c r="R21" s="358" t="s">
        <v>719</v>
      </c>
      <c r="S21" s="351" t="s">
        <v>912</v>
      </c>
      <c r="T21" s="351" t="s">
        <v>912</v>
      </c>
      <c r="U21" s="351" t="s">
        <v>38</v>
      </c>
      <c r="V21" s="351" t="s">
        <v>48</v>
      </c>
      <c r="W21" s="351" t="s">
        <v>42</v>
      </c>
      <c r="X21" s="397">
        <f>MAX('3. Risk SxK'!$J$282:$J$293)</f>
        <v>6</v>
      </c>
      <c r="Y21" s="359">
        <f>MAX('3. Risk SxK'!$K$282:$K$293)</f>
        <v>6</v>
      </c>
    </row>
    <row r="22" spans="2:25" ht="54.75" customHeight="1" x14ac:dyDescent="0.25">
      <c r="B22" s="401">
        <v>15</v>
      </c>
      <c r="C22" s="468">
        <f t="shared" ca="1" si="1"/>
        <v>0</v>
      </c>
      <c r="D22" s="482"/>
      <c r="E22" s="481">
        <f t="shared" si="0"/>
        <v>152</v>
      </c>
      <c r="F22" s="407" t="s">
        <v>706</v>
      </c>
      <c r="G22" s="362" t="s">
        <v>761</v>
      </c>
      <c r="H22" s="351" t="s">
        <v>69</v>
      </c>
      <c r="I22" s="317" t="s">
        <v>762</v>
      </c>
      <c r="J22" s="351" t="s">
        <v>912</v>
      </c>
      <c r="K22" s="351" t="s">
        <v>763</v>
      </c>
      <c r="L22" s="171">
        <v>2018</v>
      </c>
      <c r="M22" s="171"/>
      <c r="N22" s="351" t="s">
        <v>699</v>
      </c>
      <c r="O22" s="358" t="s">
        <v>719</v>
      </c>
      <c r="P22" s="171"/>
      <c r="Q22" s="368" t="s">
        <v>912</v>
      </c>
      <c r="R22" s="358" t="s">
        <v>719</v>
      </c>
      <c r="S22" s="351" t="s">
        <v>912</v>
      </c>
      <c r="T22" s="351" t="s">
        <v>912</v>
      </c>
      <c r="U22" s="351" t="s">
        <v>19</v>
      </c>
      <c r="V22" s="351" t="s">
        <v>48</v>
      </c>
      <c r="W22" s="351" t="s">
        <v>51</v>
      </c>
      <c r="X22" s="396">
        <f>MAX('3. Risk SxK'!$J$303:$J$314)</f>
        <v>6</v>
      </c>
      <c r="Y22" s="172">
        <f>MAX('3. Risk SxK'!$K$303:$K$314)</f>
        <v>6</v>
      </c>
    </row>
    <row r="23" spans="2:25" ht="66" customHeight="1" x14ac:dyDescent="0.25">
      <c r="B23" s="401">
        <v>16</v>
      </c>
      <c r="C23" s="468">
        <f t="shared" ca="1" si="1"/>
        <v>0</v>
      </c>
      <c r="D23" s="482"/>
      <c r="E23" s="481">
        <f t="shared" si="0"/>
        <v>152</v>
      </c>
      <c r="F23" s="407" t="s">
        <v>764</v>
      </c>
      <c r="G23" s="362" t="s">
        <v>769</v>
      </c>
      <c r="H23" s="351" t="s">
        <v>69</v>
      </c>
      <c r="I23" s="317" t="s">
        <v>765</v>
      </c>
      <c r="J23" s="338" t="s">
        <v>912</v>
      </c>
      <c r="K23" s="351" t="s">
        <v>766</v>
      </c>
      <c r="L23" s="171">
        <v>2010</v>
      </c>
      <c r="M23" s="171"/>
      <c r="N23" s="351" t="s">
        <v>767</v>
      </c>
      <c r="O23" s="358" t="s">
        <v>768</v>
      </c>
      <c r="P23" s="171"/>
      <c r="Q23" s="368" t="s">
        <v>912</v>
      </c>
      <c r="R23" s="358" t="s">
        <v>768</v>
      </c>
      <c r="S23" s="338" t="s">
        <v>912</v>
      </c>
      <c r="T23" s="338" t="s">
        <v>912</v>
      </c>
      <c r="U23" s="338" t="s">
        <v>19</v>
      </c>
      <c r="V23" s="338" t="s">
        <v>49</v>
      </c>
      <c r="W23" s="338" t="s">
        <v>49</v>
      </c>
      <c r="X23" s="396">
        <f>MAX('3. Risk SxK'!$J$324:$J$335)</f>
        <v>6</v>
      </c>
      <c r="Y23" s="172">
        <f>MAX('3. Risk SxK'!$K$324:$K$335)</f>
        <v>6</v>
      </c>
    </row>
    <row r="24" spans="2:25" ht="54.75" customHeight="1" x14ac:dyDescent="0.25">
      <c r="B24" s="401">
        <v>17</v>
      </c>
      <c r="C24" s="468">
        <f t="shared" ca="1" si="1"/>
        <v>0</v>
      </c>
      <c r="D24" s="482"/>
      <c r="E24" s="481">
        <f t="shared" si="0"/>
        <v>152</v>
      </c>
      <c r="F24" s="407" t="s">
        <v>764</v>
      </c>
      <c r="G24" s="362" t="s">
        <v>770</v>
      </c>
      <c r="H24" s="351" t="s">
        <v>69</v>
      </c>
      <c r="I24" s="317" t="s">
        <v>771</v>
      </c>
      <c r="J24" s="351" t="s">
        <v>912</v>
      </c>
      <c r="K24" s="351" t="s">
        <v>772</v>
      </c>
      <c r="L24" s="171">
        <v>2010</v>
      </c>
      <c r="M24" s="317"/>
      <c r="N24" s="351" t="s">
        <v>767</v>
      </c>
      <c r="O24" s="358" t="s">
        <v>768</v>
      </c>
      <c r="P24" s="317"/>
      <c r="Q24" s="368" t="s">
        <v>912</v>
      </c>
      <c r="R24" s="358" t="s">
        <v>768</v>
      </c>
      <c r="S24" s="351" t="s">
        <v>912</v>
      </c>
      <c r="T24" s="351" t="s">
        <v>912</v>
      </c>
      <c r="U24" s="351" t="s">
        <v>19</v>
      </c>
      <c r="V24" s="351" t="s">
        <v>49</v>
      </c>
      <c r="W24" s="351" t="s">
        <v>49</v>
      </c>
      <c r="X24" s="396">
        <f>MAX('3. Risk SxK'!$J$345:$J$356)</f>
        <v>6</v>
      </c>
      <c r="Y24" s="172">
        <f>MAX('3. Risk SxK'!$K$345:$K$356)</f>
        <v>6</v>
      </c>
    </row>
    <row r="25" spans="2:25" ht="54.75" customHeight="1" x14ac:dyDescent="0.25">
      <c r="B25" s="401">
        <v>18</v>
      </c>
      <c r="C25" s="468">
        <f t="shared" ca="1" si="1"/>
        <v>0</v>
      </c>
      <c r="D25" s="482"/>
      <c r="E25" s="481">
        <f t="shared" si="0"/>
        <v>152</v>
      </c>
      <c r="F25" s="407" t="s">
        <v>764</v>
      </c>
      <c r="G25" s="362" t="s">
        <v>773</v>
      </c>
      <c r="H25" s="351" t="s">
        <v>69</v>
      </c>
      <c r="I25" s="317" t="s">
        <v>774</v>
      </c>
      <c r="J25" s="351" t="s">
        <v>838</v>
      </c>
      <c r="K25" s="351" t="s">
        <v>772</v>
      </c>
      <c r="L25" s="171">
        <v>2010</v>
      </c>
      <c r="M25" s="171"/>
      <c r="N25" s="351" t="s">
        <v>767</v>
      </c>
      <c r="O25" s="358" t="s">
        <v>775</v>
      </c>
      <c r="P25" s="171"/>
      <c r="Q25" s="368" t="s">
        <v>912</v>
      </c>
      <c r="R25" s="358" t="s">
        <v>775</v>
      </c>
      <c r="S25" s="338" t="s">
        <v>912</v>
      </c>
      <c r="T25" s="338" t="s">
        <v>912</v>
      </c>
      <c r="U25" s="351" t="s">
        <v>19</v>
      </c>
      <c r="V25" s="338" t="s">
        <v>48</v>
      </c>
      <c r="W25" s="338" t="s">
        <v>51</v>
      </c>
      <c r="X25" s="396">
        <f>MAX('3. Risk SxK'!$J$366:$J$377)</f>
        <v>6</v>
      </c>
      <c r="Y25" s="172">
        <f>MAX('3. Risk SxK'!$K$366:$K$377)</f>
        <v>6</v>
      </c>
    </row>
    <row r="26" spans="2:25" ht="54.75" customHeight="1" x14ac:dyDescent="0.25">
      <c r="B26" s="401">
        <v>19</v>
      </c>
      <c r="C26" s="468">
        <f t="shared" ca="1" si="1"/>
        <v>0</v>
      </c>
      <c r="D26" s="482"/>
      <c r="E26" s="481">
        <f t="shared" si="0"/>
        <v>152</v>
      </c>
      <c r="F26" s="407" t="s">
        <v>764</v>
      </c>
      <c r="G26" s="362" t="s">
        <v>776</v>
      </c>
      <c r="H26" s="351" t="s">
        <v>69</v>
      </c>
      <c r="I26" s="317" t="s">
        <v>777</v>
      </c>
      <c r="J26" s="338" t="s">
        <v>912</v>
      </c>
      <c r="K26" s="351" t="s">
        <v>778</v>
      </c>
      <c r="L26" s="171">
        <v>2007</v>
      </c>
      <c r="M26" s="171"/>
      <c r="N26" s="351" t="s">
        <v>767</v>
      </c>
      <c r="O26" s="358" t="s">
        <v>768</v>
      </c>
      <c r="P26" s="171"/>
      <c r="Q26" s="368" t="s">
        <v>912</v>
      </c>
      <c r="R26" s="358" t="s">
        <v>768</v>
      </c>
      <c r="S26" s="338" t="s">
        <v>912</v>
      </c>
      <c r="T26" s="338" t="s">
        <v>912</v>
      </c>
      <c r="U26" s="351" t="s">
        <v>19</v>
      </c>
      <c r="V26" s="338" t="s">
        <v>49</v>
      </c>
      <c r="W26" s="338" t="s">
        <v>49</v>
      </c>
      <c r="X26" s="396">
        <f>MAX('3. Risk SxK'!$J$387:$J$398)</f>
        <v>6</v>
      </c>
      <c r="Y26" s="172">
        <f>MAX('3. Risk SxK'!$K$387:$K$398)</f>
        <v>6</v>
      </c>
    </row>
    <row r="27" spans="2:25" ht="54.75" customHeight="1" x14ac:dyDescent="0.25">
      <c r="B27" s="401">
        <v>20</v>
      </c>
      <c r="C27" s="468">
        <f t="shared" ca="1" si="1"/>
        <v>0</v>
      </c>
      <c r="D27" s="482"/>
      <c r="E27" s="481">
        <f t="shared" si="0"/>
        <v>152</v>
      </c>
      <c r="F27" s="407" t="s">
        <v>779</v>
      </c>
      <c r="G27" s="362" t="s">
        <v>780</v>
      </c>
      <c r="H27" s="338" t="s">
        <v>69</v>
      </c>
      <c r="I27" s="317" t="s">
        <v>781</v>
      </c>
      <c r="J27" s="338" t="s">
        <v>912</v>
      </c>
      <c r="K27" s="351" t="s">
        <v>784</v>
      </c>
      <c r="L27" s="171">
        <v>2017</v>
      </c>
      <c r="M27" s="171"/>
      <c r="N27" s="358" t="s">
        <v>782</v>
      </c>
      <c r="O27" s="358" t="s">
        <v>783</v>
      </c>
      <c r="P27" s="171"/>
      <c r="Q27" s="368" t="s">
        <v>912</v>
      </c>
      <c r="R27" s="358" t="s">
        <v>783</v>
      </c>
      <c r="S27" s="338" t="s">
        <v>912</v>
      </c>
      <c r="T27" s="338" t="s">
        <v>912</v>
      </c>
      <c r="U27" s="338" t="s">
        <v>19</v>
      </c>
      <c r="V27" s="338" t="s">
        <v>48</v>
      </c>
      <c r="W27" s="338" t="s">
        <v>51</v>
      </c>
      <c r="X27" s="396">
        <f>MAX('3. Risk SxK'!$J$408:$J$419)</f>
        <v>6</v>
      </c>
      <c r="Y27" s="172">
        <f>MAX('3. Risk SxK'!$K$408:$K$419)</f>
        <v>6</v>
      </c>
    </row>
    <row r="28" spans="2:25" ht="54.75" customHeight="1" x14ac:dyDescent="0.25">
      <c r="B28" s="401">
        <v>21</v>
      </c>
      <c r="C28" s="468">
        <f t="shared" ca="1" si="1"/>
        <v>0</v>
      </c>
      <c r="D28" s="482"/>
      <c r="E28" s="481">
        <f t="shared" si="0"/>
        <v>152</v>
      </c>
      <c r="F28" s="407" t="s">
        <v>779</v>
      </c>
      <c r="G28" s="362" t="s">
        <v>785</v>
      </c>
      <c r="H28" s="338" t="s">
        <v>69</v>
      </c>
      <c r="I28" s="317" t="s">
        <v>786</v>
      </c>
      <c r="J28" s="338" t="s">
        <v>912</v>
      </c>
      <c r="K28" s="338" t="s">
        <v>912</v>
      </c>
      <c r="L28" s="171">
        <v>2017</v>
      </c>
      <c r="M28" s="171"/>
      <c r="N28" s="358" t="s">
        <v>767</v>
      </c>
      <c r="O28" s="358" t="s">
        <v>768</v>
      </c>
      <c r="P28" s="171"/>
      <c r="Q28" s="368" t="s">
        <v>912</v>
      </c>
      <c r="R28" s="358" t="s">
        <v>768</v>
      </c>
      <c r="S28" s="338" t="s">
        <v>912</v>
      </c>
      <c r="T28" s="338" t="s">
        <v>912</v>
      </c>
      <c r="U28" s="338" t="s">
        <v>19</v>
      </c>
      <c r="V28" s="338" t="s">
        <v>49</v>
      </c>
      <c r="W28" s="338" t="s">
        <v>51</v>
      </c>
      <c r="X28" s="396">
        <f>MAX('3. Risk SxK'!$J$429:$J$440)</f>
        <v>6</v>
      </c>
      <c r="Y28" s="172">
        <f>MAX('3. Risk SxK'!$K$429:$K$440)</f>
        <v>6</v>
      </c>
    </row>
    <row r="29" spans="2:25" ht="54.75" customHeight="1" x14ac:dyDescent="0.25">
      <c r="B29" s="401">
        <v>22</v>
      </c>
      <c r="C29" s="468">
        <f t="shared" ca="1" si="1"/>
        <v>0</v>
      </c>
      <c r="D29" s="482"/>
      <c r="E29" s="481">
        <f t="shared" si="0"/>
        <v>152</v>
      </c>
      <c r="F29" s="407" t="s">
        <v>779</v>
      </c>
      <c r="G29" s="362" t="s">
        <v>788</v>
      </c>
      <c r="H29" s="338" t="s">
        <v>69</v>
      </c>
      <c r="I29" s="317" t="s">
        <v>789</v>
      </c>
      <c r="J29" s="351" t="s">
        <v>792</v>
      </c>
      <c r="K29" s="351" t="s">
        <v>793</v>
      </c>
      <c r="L29" s="171">
        <v>2014</v>
      </c>
      <c r="M29" s="171"/>
      <c r="N29" s="351" t="s">
        <v>790</v>
      </c>
      <c r="O29" s="358" t="s">
        <v>791</v>
      </c>
      <c r="P29" s="171"/>
      <c r="Q29" s="368" t="s">
        <v>912</v>
      </c>
      <c r="R29" s="358" t="s">
        <v>791</v>
      </c>
      <c r="S29" s="338" t="s">
        <v>912</v>
      </c>
      <c r="T29" s="338" t="s">
        <v>552</v>
      </c>
      <c r="U29" s="338" t="s">
        <v>19</v>
      </c>
      <c r="V29" s="338" t="s">
        <v>47</v>
      </c>
      <c r="W29" s="338" t="s">
        <v>47</v>
      </c>
      <c r="X29" s="396">
        <f>MAX('3. Risk SxK'!$J$450:$J$461)</f>
        <v>6</v>
      </c>
      <c r="Y29" s="172">
        <f>MAX('3. Risk SxK'!$K$450:$K$461)</f>
        <v>6</v>
      </c>
    </row>
    <row r="30" spans="2:25" ht="54.75" customHeight="1" x14ac:dyDescent="0.25">
      <c r="B30" s="401">
        <v>23</v>
      </c>
      <c r="C30" s="468">
        <f t="shared" ca="1" si="1"/>
        <v>0</v>
      </c>
      <c r="D30" s="482"/>
      <c r="E30" s="481">
        <f t="shared" si="0"/>
        <v>152</v>
      </c>
      <c r="F30" s="407" t="s">
        <v>779</v>
      </c>
      <c r="G30" s="362" t="s">
        <v>787</v>
      </c>
      <c r="H30" s="351" t="s">
        <v>69</v>
      </c>
      <c r="I30" s="317" t="s">
        <v>794</v>
      </c>
      <c r="J30" s="351" t="s">
        <v>795</v>
      </c>
      <c r="K30" s="351" t="s">
        <v>912</v>
      </c>
      <c r="L30" s="317">
        <v>2014</v>
      </c>
      <c r="M30" s="317"/>
      <c r="N30" s="351" t="s">
        <v>796</v>
      </c>
      <c r="O30" s="358" t="s">
        <v>791</v>
      </c>
      <c r="P30" s="317"/>
      <c r="Q30" s="368" t="s">
        <v>912</v>
      </c>
      <c r="R30" s="358" t="s">
        <v>791</v>
      </c>
      <c r="S30" s="351" t="s">
        <v>912</v>
      </c>
      <c r="T30" s="351" t="s">
        <v>552</v>
      </c>
      <c r="U30" s="351" t="s">
        <v>19</v>
      </c>
      <c r="V30" s="351" t="s">
        <v>47</v>
      </c>
      <c r="W30" s="351" t="s">
        <v>49</v>
      </c>
      <c r="X30" s="396">
        <f>MAX('3. Risk SxK'!$J$471:$J$482)</f>
        <v>6</v>
      </c>
      <c r="Y30" s="172">
        <f>MAX('3. Risk SxK'!$K$471:$K$482)</f>
        <v>6</v>
      </c>
    </row>
    <row r="31" spans="2:25" ht="54.75" customHeight="1" x14ac:dyDescent="0.25">
      <c r="B31" s="401">
        <v>24</v>
      </c>
      <c r="C31" s="468">
        <f t="shared" ca="1" si="1"/>
        <v>0</v>
      </c>
      <c r="D31" s="482"/>
      <c r="E31" s="481">
        <f t="shared" si="0"/>
        <v>152</v>
      </c>
      <c r="F31" s="407" t="s">
        <v>779</v>
      </c>
      <c r="G31" s="362" t="s">
        <v>797</v>
      </c>
      <c r="H31" s="351" t="s">
        <v>69</v>
      </c>
      <c r="I31" s="317" t="s">
        <v>798</v>
      </c>
      <c r="J31" s="351" t="s">
        <v>912</v>
      </c>
      <c r="K31" s="351" t="s">
        <v>799</v>
      </c>
      <c r="L31" s="317">
        <v>2014</v>
      </c>
      <c r="M31" s="317"/>
      <c r="N31" s="351" t="s">
        <v>790</v>
      </c>
      <c r="O31" s="358" t="s">
        <v>848</v>
      </c>
      <c r="P31" s="317"/>
      <c r="Q31" s="368" t="s">
        <v>912</v>
      </c>
      <c r="R31" s="358" t="s">
        <v>767</v>
      </c>
      <c r="S31" s="351" t="s">
        <v>912</v>
      </c>
      <c r="T31" s="351" t="s">
        <v>912</v>
      </c>
      <c r="U31" s="351" t="s">
        <v>19</v>
      </c>
      <c r="V31" s="351" t="s">
        <v>49</v>
      </c>
      <c r="W31" s="351" t="s">
        <v>49</v>
      </c>
      <c r="X31" s="397">
        <f>MAX('3. Risk SxK'!$J$492:$J$503)</f>
        <v>6</v>
      </c>
      <c r="Y31" s="359">
        <f>MAX('3. Risk SxK'!$K$492:$K$503)</f>
        <v>6</v>
      </c>
    </row>
    <row r="32" spans="2:25" ht="54.75" customHeight="1" x14ac:dyDescent="0.25">
      <c r="B32" s="401">
        <v>25</v>
      </c>
      <c r="C32" s="468">
        <f t="shared" ca="1" si="1"/>
        <v>0</v>
      </c>
      <c r="D32" s="482"/>
      <c r="E32" s="481">
        <f t="shared" si="0"/>
        <v>152</v>
      </c>
      <c r="F32" s="407" t="s">
        <v>779</v>
      </c>
      <c r="G32" s="362" t="s">
        <v>801</v>
      </c>
      <c r="H32" s="338" t="s">
        <v>69</v>
      </c>
      <c r="I32" s="317" t="s">
        <v>802</v>
      </c>
      <c r="J32" s="338" t="s">
        <v>912</v>
      </c>
      <c r="K32" s="338" t="s">
        <v>912</v>
      </c>
      <c r="L32" s="171">
        <v>2014</v>
      </c>
      <c r="M32" s="171"/>
      <c r="N32" s="351" t="s">
        <v>800</v>
      </c>
      <c r="O32" s="358" t="s">
        <v>783</v>
      </c>
      <c r="P32" s="171"/>
      <c r="Q32" s="368" t="s">
        <v>912</v>
      </c>
      <c r="R32" s="358" t="s">
        <v>783</v>
      </c>
      <c r="S32" s="338" t="s">
        <v>912</v>
      </c>
      <c r="T32" s="351" t="s">
        <v>552</v>
      </c>
      <c r="U32" s="338" t="s">
        <v>19</v>
      </c>
      <c r="V32" s="338" t="s">
        <v>47</v>
      </c>
      <c r="W32" s="338" t="s">
        <v>49</v>
      </c>
      <c r="X32" s="396">
        <f>MAX('3. Risk SxK'!$J$513:$J$524)</f>
        <v>6</v>
      </c>
      <c r="Y32" s="172">
        <f>MAX('3. Risk SxK'!$K$513:$K$524)</f>
        <v>6</v>
      </c>
    </row>
    <row r="33" spans="2:25" ht="54.75" customHeight="1" x14ac:dyDescent="0.25">
      <c r="B33" s="401">
        <v>26</v>
      </c>
      <c r="C33" s="468">
        <f t="shared" ca="1" si="1"/>
        <v>0</v>
      </c>
      <c r="D33" s="471"/>
      <c r="E33" s="471"/>
      <c r="F33" s="407" t="s">
        <v>912</v>
      </c>
      <c r="G33" s="363" t="s">
        <v>912</v>
      </c>
      <c r="H33" s="338" t="s">
        <v>912</v>
      </c>
      <c r="I33" s="317"/>
      <c r="J33" s="338" t="s">
        <v>912</v>
      </c>
      <c r="K33" s="338" t="s">
        <v>912</v>
      </c>
      <c r="L33" s="171"/>
      <c r="M33" s="171"/>
      <c r="N33" s="338" t="s">
        <v>912</v>
      </c>
      <c r="O33" s="338" t="s">
        <v>912</v>
      </c>
      <c r="P33" s="171"/>
      <c r="Q33" s="368" t="s">
        <v>912</v>
      </c>
      <c r="R33" s="338" t="s">
        <v>912</v>
      </c>
      <c r="S33" s="338" t="s">
        <v>912</v>
      </c>
      <c r="T33" s="338" t="s">
        <v>912</v>
      </c>
      <c r="U33" s="338" t="s">
        <v>912</v>
      </c>
      <c r="V33" s="338" t="s">
        <v>912</v>
      </c>
      <c r="W33" s="338" t="s">
        <v>912</v>
      </c>
      <c r="X33" s="396">
        <f>MAX('3. Risk SxK'!$J$534:$J$545)</f>
        <v>0</v>
      </c>
      <c r="Y33" s="172">
        <f>MAX('3. Risk SxK'!$K$534:$K$545)</f>
        <v>0</v>
      </c>
    </row>
    <row r="34" spans="2:25" ht="54.75" customHeight="1" x14ac:dyDescent="0.25">
      <c r="B34" s="401">
        <v>27</v>
      </c>
      <c r="C34" s="468">
        <f t="shared" ca="1" si="1"/>
        <v>0</v>
      </c>
      <c r="D34" s="471"/>
      <c r="E34" s="471"/>
      <c r="F34" s="407" t="s">
        <v>912</v>
      </c>
      <c r="G34" s="363" t="s">
        <v>912</v>
      </c>
      <c r="H34" s="338" t="s">
        <v>912</v>
      </c>
      <c r="I34" s="171"/>
      <c r="J34" s="338" t="s">
        <v>912</v>
      </c>
      <c r="K34" s="351" t="s">
        <v>912</v>
      </c>
      <c r="L34" s="171"/>
      <c r="M34" s="171"/>
      <c r="N34" s="338" t="s">
        <v>912</v>
      </c>
      <c r="O34" s="338" t="s">
        <v>912</v>
      </c>
      <c r="P34" s="171"/>
      <c r="Q34" s="368" t="s">
        <v>912</v>
      </c>
      <c r="R34" s="338" t="s">
        <v>912</v>
      </c>
      <c r="S34" s="338" t="s">
        <v>912</v>
      </c>
      <c r="T34" s="338" t="s">
        <v>912</v>
      </c>
      <c r="U34" s="338" t="s">
        <v>912</v>
      </c>
      <c r="V34" s="338" t="s">
        <v>912</v>
      </c>
      <c r="W34" s="338" t="s">
        <v>912</v>
      </c>
      <c r="X34" s="396">
        <f>MAX('3. Risk SxK'!$J$555:$J$566)</f>
        <v>0</v>
      </c>
      <c r="Y34" s="172">
        <f>MAX('3. Risk SxK'!$K$555:$K$566)</f>
        <v>0</v>
      </c>
    </row>
    <row r="35" spans="2:25" ht="54.75" customHeight="1" x14ac:dyDescent="0.25">
      <c r="B35" s="401">
        <v>28</v>
      </c>
      <c r="C35" s="468">
        <f t="shared" ca="1" si="1"/>
        <v>0</v>
      </c>
      <c r="D35" s="471"/>
      <c r="E35" s="471"/>
      <c r="F35" s="407" t="s">
        <v>912</v>
      </c>
      <c r="G35" s="363" t="s">
        <v>912</v>
      </c>
      <c r="H35" s="338" t="s">
        <v>912</v>
      </c>
      <c r="I35" s="171"/>
      <c r="J35" s="338" t="s">
        <v>912</v>
      </c>
      <c r="K35" s="338" t="s">
        <v>912</v>
      </c>
      <c r="L35" s="171"/>
      <c r="M35" s="171"/>
      <c r="N35" s="338" t="s">
        <v>912</v>
      </c>
      <c r="O35" s="338" t="s">
        <v>912</v>
      </c>
      <c r="P35" s="171"/>
      <c r="Q35" s="368" t="s">
        <v>912</v>
      </c>
      <c r="R35" s="338" t="s">
        <v>912</v>
      </c>
      <c r="S35" s="338" t="s">
        <v>912</v>
      </c>
      <c r="T35" s="338" t="s">
        <v>912</v>
      </c>
      <c r="U35" s="338" t="s">
        <v>912</v>
      </c>
      <c r="V35" s="338" t="s">
        <v>912</v>
      </c>
      <c r="W35" s="338" t="s">
        <v>912</v>
      </c>
      <c r="X35" s="396">
        <f>MAX('3. Risk SxK'!$J$576:$J$587)</f>
        <v>0</v>
      </c>
      <c r="Y35" s="172">
        <f>MAX('3. Risk SxK'!$K$576:$K$587)</f>
        <v>0</v>
      </c>
    </row>
    <row r="36" spans="2:25" ht="54.75" customHeight="1" x14ac:dyDescent="0.25">
      <c r="B36" s="401">
        <v>29</v>
      </c>
      <c r="C36" s="468">
        <f t="shared" ca="1" si="1"/>
        <v>0</v>
      </c>
      <c r="D36" s="471"/>
      <c r="E36" s="471"/>
      <c r="F36" s="407" t="s">
        <v>912</v>
      </c>
      <c r="G36" s="363" t="s">
        <v>912</v>
      </c>
      <c r="H36" s="338" t="s">
        <v>912</v>
      </c>
      <c r="I36" s="171"/>
      <c r="J36" s="338" t="s">
        <v>912</v>
      </c>
      <c r="K36" s="338" t="s">
        <v>912</v>
      </c>
      <c r="L36" s="171"/>
      <c r="M36" s="171"/>
      <c r="N36" s="338" t="s">
        <v>912</v>
      </c>
      <c r="O36" s="338" t="s">
        <v>912</v>
      </c>
      <c r="P36" s="171"/>
      <c r="Q36" s="368" t="s">
        <v>912</v>
      </c>
      <c r="R36" s="338" t="s">
        <v>912</v>
      </c>
      <c r="S36" s="338" t="s">
        <v>912</v>
      </c>
      <c r="T36" s="338" t="s">
        <v>912</v>
      </c>
      <c r="U36" s="338" t="s">
        <v>912</v>
      </c>
      <c r="V36" s="338" t="s">
        <v>912</v>
      </c>
      <c r="W36" s="338" t="s">
        <v>912</v>
      </c>
      <c r="X36" s="396">
        <f>MAX('3. Risk SxK'!$J$597:$J$608)</f>
        <v>0</v>
      </c>
      <c r="Y36" s="172">
        <f>MAX('3. Risk SxK'!$K$597:$K$608)</f>
        <v>0</v>
      </c>
    </row>
    <row r="37" spans="2:25" ht="54.75" customHeight="1" x14ac:dyDescent="0.25">
      <c r="B37" s="401">
        <v>30</v>
      </c>
      <c r="C37" s="468">
        <f t="shared" ca="1" si="1"/>
        <v>0</v>
      </c>
      <c r="D37" s="471"/>
      <c r="E37" s="471"/>
      <c r="F37" s="407" t="s">
        <v>912</v>
      </c>
      <c r="G37" s="363" t="s">
        <v>912</v>
      </c>
      <c r="H37" s="338" t="s">
        <v>912</v>
      </c>
      <c r="I37" s="171"/>
      <c r="J37" s="338" t="s">
        <v>912</v>
      </c>
      <c r="K37" s="338" t="s">
        <v>912</v>
      </c>
      <c r="L37" s="171"/>
      <c r="M37" s="171"/>
      <c r="N37" s="338" t="s">
        <v>912</v>
      </c>
      <c r="O37" s="338" t="s">
        <v>912</v>
      </c>
      <c r="P37" s="171"/>
      <c r="Q37" s="368" t="s">
        <v>912</v>
      </c>
      <c r="R37" s="338" t="s">
        <v>912</v>
      </c>
      <c r="S37" s="338" t="s">
        <v>912</v>
      </c>
      <c r="T37" s="338" t="s">
        <v>912</v>
      </c>
      <c r="U37" s="338" t="s">
        <v>912</v>
      </c>
      <c r="V37" s="338" t="s">
        <v>912</v>
      </c>
      <c r="W37" s="338" t="s">
        <v>912</v>
      </c>
      <c r="X37" s="396">
        <f>MAX('3. Risk SxK'!$J$618:$J$629)</f>
        <v>0</v>
      </c>
      <c r="Y37" s="172">
        <f>MAX('3. Risk SxK'!$K$618:$K$629)</f>
        <v>0</v>
      </c>
    </row>
    <row r="38" spans="2:25" ht="54.75" customHeight="1" x14ac:dyDescent="0.25">
      <c r="B38" s="401">
        <v>31</v>
      </c>
      <c r="C38" s="469"/>
      <c r="D38" s="475"/>
      <c r="E38" s="475"/>
      <c r="F38" s="407" t="s">
        <v>912</v>
      </c>
      <c r="G38" s="363" t="s">
        <v>912</v>
      </c>
      <c r="H38" s="338" t="s">
        <v>912</v>
      </c>
      <c r="I38" s="171"/>
      <c r="J38" s="338" t="s">
        <v>912</v>
      </c>
      <c r="K38" s="338" t="s">
        <v>912</v>
      </c>
      <c r="L38" s="171"/>
      <c r="M38" s="171"/>
      <c r="N38" s="338" t="s">
        <v>912</v>
      </c>
      <c r="O38" s="338" t="s">
        <v>912</v>
      </c>
      <c r="P38" s="171"/>
      <c r="Q38" s="368" t="s">
        <v>912</v>
      </c>
      <c r="R38" s="338" t="s">
        <v>912</v>
      </c>
      <c r="S38" s="338" t="s">
        <v>912</v>
      </c>
      <c r="T38" s="338" t="s">
        <v>912</v>
      </c>
      <c r="U38" s="338" t="s">
        <v>912</v>
      </c>
      <c r="V38" s="338" t="s">
        <v>912</v>
      </c>
      <c r="W38" s="338" t="s">
        <v>912</v>
      </c>
      <c r="X38" s="398">
        <f>MAX('3. Risk SxK'!$J$639:$J$650)</f>
        <v>0</v>
      </c>
      <c r="Y38" s="173">
        <f>MAX('3. Risk SxK'!$K$639:$K$650)</f>
        <v>0</v>
      </c>
    </row>
    <row r="39" spans="2:25" ht="54.75" customHeight="1" x14ac:dyDescent="0.25">
      <c r="B39" s="401">
        <v>32</v>
      </c>
      <c r="C39" s="469"/>
      <c r="D39" s="475"/>
      <c r="E39" s="475"/>
      <c r="F39" s="407" t="s">
        <v>912</v>
      </c>
      <c r="G39" s="363" t="s">
        <v>912</v>
      </c>
      <c r="H39" s="338" t="s">
        <v>912</v>
      </c>
      <c r="I39" s="171"/>
      <c r="J39" s="338" t="s">
        <v>912</v>
      </c>
      <c r="K39" s="338" t="s">
        <v>912</v>
      </c>
      <c r="L39" s="171"/>
      <c r="M39" s="171"/>
      <c r="N39" s="338" t="s">
        <v>912</v>
      </c>
      <c r="O39" s="338" t="s">
        <v>912</v>
      </c>
      <c r="P39" s="171"/>
      <c r="Q39" s="368" t="s">
        <v>912</v>
      </c>
      <c r="R39" s="338" t="s">
        <v>912</v>
      </c>
      <c r="S39" s="338" t="s">
        <v>912</v>
      </c>
      <c r="T39" s="338" t="s">
        <v>912</v>
      </c>
      <c r="U39" s="338" t="s">
        <v>912</v>
      </c>
      <c r="V39" s="338" t="s">
        <v>912</v>
      </c>
      <c r="W39" s="338" t="s">
        <v>912</v>
      </c>
      <c r="X39" s="398">
        <f>MAX('3. Risk SxK'!$J$660:$J$671)</f>
        <v>0</v>
      </c>
      <c r="Y39" s="173">
        <f>MAX('3. Risk SxK'!$K$660:$K$671)</f>
        <v>0</v>
      </c>
    </row>
    <row r="40" spans="2:25" ht="54.75" customHeight="1" x14ac:dyDescent="0.25">
      <c r="B40" s="401">
        <v>33</v>
      </c>
      <c r="C40" s="469"/>
      <c r="D40" s="475"/>
      <c r="E40" s="475"/>
      <c r="F40" s="407" t="s">
        <v>912</v>
      </c>
      <c r="G40" s="363" t="s">
        <v>912</v>
      </c>
      <c r="H40" s="338" t="s">
        <v>912</v>
      </c>
      <c r="I40" s="171"/>
      <c r="J40" s="338" t="s">
        <v>912</v>
      </c>
      <c r="K40" s="338" t="s">
        <v>912</v>
      </c>
      <c r="L40" s="171"/>
      <c r="M40" s="171"/>
      <c r="N40" s="338" t="s">
        <v>912</v>
      </c>
      <c r="O40" s="338" t="s">
        <v>912</v>
      </c>
      <c r="P40" s="171"/>
      <c r="Q40" s="368" t="s">
        <v>912</v>
      </c>
      <c r="R40" s="338" t="s">
        <v>912</v>
      </c>
      <c r="S40" s="338" t="s">
        <v>912</v>
      </c>
      <c r="T40" s="338" t="s">
        <v>912</v>
      </c>
      <c r="U40" s="338" t="s">
        <v>912</v>
      </c>
      <c r="V40" s="338" t="s">
        <v>912</v>
      </c>
      <c r="W40" s="338" t="s">
        <v>912</v>
      </c>
      <c r="X40" s="398">
        <f>MAX('3. Risk SxK'!$J$681:$J$692)</f>
        <v>0</v>
      </c>
      <c r="Y40" s="173">
        <f>MAX('3. Risk SxK'!$K$681:$K$692)</f>
        <v>0</v>
      </c>
    </row>
    <row r="41" spans="2:25" ht="54.75" customHeight="1" x14ac:dyDescent="0.25">
      <c r="B41" s="401">
        <v>34</v>
      </c>
      <c r="C41" s="469"/>
      <c r="D41" s="475"/>
      <c r="E41" s="475"/>
      <c r="F41" s="407" t="s">
        <v>912</v>
      </c>
      <c r="G41" s="363" t="s">
        <v>912</v>
      </c>
      <c r="H41" s="338" t="s">
        <v>912</v>
      </c>
      <c r="I41" s="171"/>
      <c r="J41" s="338" t="s">
        <v>912</v>
      </c>
      <c r="K41" s="338" t="s">
        <v>912</v>
      </c>
      <c r="L41" s="171"/>
      <c r="M41" s="171"/>
      <c r="N41" s="338" t="s">
        <v>912</v>
      </c>
      <c r="O41" s="338" t="s">
        <v>912</v>
      </c>
      <c r="P41" s="171"/>
      <c r="Q41" s="368" t="s">
        <v>912</v>
      </c>
      <c r="R41" s="338" t="s">
        <v>912</v>
      </c>
      <c r="S41" s="338" t="s">
        <v>912</v>
      </c>
      <c r="T41" s="338" t="s">
        <v>912</v>
      </c>
      <c r="U41" s="338" t="s">
        <v>912</v>
      </c>
      <c r="V41" s="338" t="s">
        <v>912</v>
      </c>
      <c r="W41" s="338" t="s">
        <v>912</v>
      </c>
      <c r="X41" s="398">
        <f>MAX('3. Risk SxK'!$J$702:$J$713)</f>
        <v>0</v>
      </c>
      <c r="Y41" s="173">
        <f>MAX('3. Risk SxK'!$K$702:$K$713)</f>
        <v>0</v>
      </c>
    </row>
    <row r="42" spans="2:25" ht="54.75" customHeight="1" x14ac:dyDescent="0.25">
      <c r="B42" s="401">
        <v>35</v>
      </c>
      <c r="C42" s="469"/>
      <c r="D42" s="475"/>
      <c r="E42" s="475"/>
      <c r="F42" s="407" t="s">
        <v>912</v>
      </c>
      <c r="G42" s="363" t="s">
        <v>912</v>
      </c>
      <c r="H42" s="338" t="s">
        <v>912</v>
      </c>
      <c r="I42" s="171"/>
      <c r="J42" s="338" t="s">
        <v>912</v>
      </c>
      <c r="K42" s="338" t="s">
        <v>912</v>
      </c>
      <c r="L42" s="171"/>
      <c r="M42" s="171"/>
      <c r="N42" s="338" t="s">
        <v>912</v>
      </c>
      <c r="O42" s="338" t="s">
        <v>912</v>
      </c>
      <c r="P42" s="171"/>
      <c r="Q42" s="368" t="s">
        <v>912</v>
      </c>
      <c r="R42" s="338" t="s">
        <v>912</v>
      </c>
      <c r="S42" s="338" t="s">
        <v>912</v>
      </c>
      <c r="T42" s="338" t="s">
        <v>912</v>
      </c>
      <c r="U42" s="338" t="s">
        <v>912</v>
      </c>
      <c r="V42" s="338" t="s">
        <v>912</v>
      </c>
      <c r="W42" s="338" t="s">
        <v>912</v>
      </c>
      <c r="X42" s="398">
        <f>MAX('3. Risk SxK'!$J$723:$J$734)</f>
        <v>0</v>
      </c>
      <c r="Y42" s="173">
        <f>MAX('3. Risk SxK'!$K$723:$K$734)</f>
        <v>0</v>
      </c>
    </row>
    <row r="43" spans="2:25" ht="54.75" customHeight="1" x14ac:dyDescent="0.25">
      <c r="B43" s="401">
        <v>36</v>
      </c>
      <c r="C43" s="469"/>
      <c r="D43" s="475"/>
      <c r="E43" s="475"/>
      <c r="F43" s="407" t="s">
        <v>912</v>
      </c>
      <c r="G43" s="363" t="s">
        <v>912</v>
      </c>
      <c r="H43" s="338" t="s">
        <v>912</v>
      </c>
      <c r="I43" s="171"/>
      <c r="J43" s="338" t="s">
        <v>912</v>
      </c>
      <c r="K43" s="338" t="s">
        <v>912</v>
      </c>
      <c r="L43" s="171"/>
      <c r="M43" s="171"/>
      <c r="N43" s="338" t="s">
        <v>912</v>
      </c>
      <c r="O43" s="338" t="s">
        <v>912</v>
      </c>
      <c r="P43" s="171"/>
      <c r="Q43" s="368" t="s">
        <v>912</v>
      </c>
      <c r="R43" s="338" t="s">
        <v>912</v>
      </c>
      <c r="S43" s="338" t="s">
        <v>912</v>
      </c>
      <c r="T43" s="338" t="s">
        <v>912</v>
      </c>
      <c r="U43" s="338" t="s">
        <v>912</v>
      </c>
      <c r="V43" s="338" t="s">
        <v>912</v>
      </c>
      <c r="W43" s="338" t="s">
        <v>912</v>
      </c>
      <c r="X43" s="398">
        <f>MAX('3. Risk SxK'!$J$744:$J$755)</f>
        <v>0</v>
      </c>
      <c r="Y43" s="173">
        <f>MAX('3. Risk SxK'!$K$744:$K$755)</f>
        <v>0</v>
      </c>
    </row>
    <row r="44" spans="2:25" ht="54.75" customHeight="1" x14ac:dyDescent="0.25">
      <c r="B44" s="401">
        <v>37</v>
      </c>
      <c r="C44" s="469"/>
      <c r="D44" s="475"/>
      <c r="E44" s="475"/>
      <c r="F44" s="407" t="s">
        <v>912</v>
      </c>
      <c r="G44" s="363" t="s">
        <v>912</v>
      </c>
      <c r="H44" s="338" t="s">
        <v>912</v>
      </c>
      <c r="I44" s="171"/>
      <c r="J44" s="338" t="s">
        <v>912</v>
      </c>
      <c r="K44" s="338" t="s">
        <v>912</v>
      </c>
      <c r="L44" s="171"/>
      <c r="M44" s="171"/>
      <c r="N44" s="338" t="s">
        <v>912</v>
      </c>
      <c r="O44" s="338" t="s">
        <v>912</v>
      </c>
      <c r="P44" s="171"/>
      <c r="Q44" s="368" t="s">
        <v>912</v>
      </c>
      <c r="R44" s="338" t="s">
        <v>912</v>
      </c>
      <c r="S44" s="338" t="s">
        <v>912</v>
      </c>
      <c r="T44" s="338" t="s">
        <v>912</v>
      </c>
      <c r="U44" s="338" t="s">
        <v>912</v>
      </c>
      <c r="V44" s="338" t="s">
        <v>912</v>
      </c>
      <c r="W44" s="338" t="s">
        <v>912</v>
      </c>
      <c r="X44" s="398">
        <f>MAX('3. Risk SxK'!$J$765:$J$776)</f>
        <v>0</v>
      </c>
      <c r="Y44" s="173">
        <f>MAX('3. Risk SxK'!$K$765:$K$776)</f>
        <v>0</v>
      </c>
    </row>
    <row r="45" spans="2:25" ht="54.75" customHeight="1" x14ac:dyDescent="0.25">
      <c r="B45" s="401">
        <v>38</v>
      </c>
      <c r="C45" s="469"/>
      <c r="D45" s="475"/>
      <c r="E45" s="475"/>
      <c r="F45" s="407" t="s">
        <v>912</v>
      </c>
      <c r="G45" s="363" t="s">
        <v>912</v>
      </c>
      <c r="H45" s="338" t="s">
        <v>912</v>
      </c>
      <c r="I45" s="171"/>
      <c r="J45" s="338" t="s">
        <v>912</v>
      </c>
      <c r="K45" s="338" t="s">
        <v>912</v>
      </c>
      <c r="L45" s="171"/>
      <c r="M45" s="171"/>
      <c r="N45" s="338" t="s">
        <v>912</v>
      </c>
      <c r="O45" s="338" t="s">
        <v>912</v>
      </c>
      <c r="P45" s="171"/>
      <c r="Q45" s="368" t="s">
        <v>912</v>
      </c>
      <c r="R45" s="338" t="s">
        <v>912</v>
      </c>
      <c r="S45" s="338" t="s">
        <v>912</v>
      </c>
      <c r="T45" s="338" t="s">
        <v>912</v>
      </c>
      <c r="U45" s="338" t="s">
        <v>912</v>
      </c>
      <c r="V45" s="338" t="s">
        <v>912</v>
      </c>
      <c r="W45" s="338" t="s">
        <v>912</v>
      </c>
      <c r="X45" s="398">
        <f>MAX('3. Risk SxK'!$J$786:$J$797)</f>
        <v>0</v>
      </c>
      <c r="Y45" s="173">
        <f>MAX('3. Risk SxK'!$K$786:$K$797)</f>
        <v>0</v>
      </c>
    </row>
    <row r="46" spans="2:25" ht="54.75" customHeight="1" x14ac:dyDescent="0.25">
      <c r="B46" s="401">
        <v>39</v>
      </c>
      <c r="C46" s="469"/>
      <c r="D46" s="475"/>
      <c r="E46" s="475"/>
      <c r="F46" s="407" t="s">
        <v>912</v>
      </c>
      <c r="G46" s="363" t="s">
        <v>912</v>
      </c>
      <c r="H46" s="338" t="s">
        <v>912</v>
      </c>
      <c r="I46" s="171"/>
      <c r="J46" s="338" t="s">
        <v>912</v>
      </c>
      <c r="K46" s="338" t="s">
        <v>912</v>
      </c>
      <c r="L46" s="171"/>
      <c r="M46" s="171"/>
      <c r="N46" s="338" t="s">
        <v>912</v>
      </c>
      <c r="O46" s="338" t="s">
        <v>912</v>
      </c>
      <c r="P46" s="171"/>
      <c r="Q46" s="368" t="s">
        <v>912</v>
      </c>
      <c r="R46" s="338" t="s">
        <v>912</v>
      </c>
      <c r="S46" s="338" t="s">
        <v>912</v>
      </c>
      <c r="T46" s="338" t="s">
        <v>912</v>
      </c>
      <c r="U46" s="338" t="s">
        <v>912</v>
      </c>
      <c r="V46" s="338" t="s">
        <v>912</v>
      </c>
      <c r="W46" s="338" t="s">
        <v>912</v>
      </c>
      <c r="X46" s="398">
        <f>MAX('3. Risk SxK'!$J$807:$J$818)</f>
        <v>0</v>
      </c>
      <c r="Y46" s="173">
        <f>MAX('3. Risk SxK'!$K$807:$K$818)</f>
        <v>0</v>
      </c>
    </row>
    <row r="47" spans="2:25" ht="54.75" customHeight="1" x14ac:dyDescent="0.25">
      <c r="B47" s="401">
        <v>40</v>
      </c>
      <c r="C47" s="469"/>
      <c r="D47" s="475"/>
      <c r="E47" s="475"/>
      <c r="F47" s="407" t="s">
        <v>912</v>
      </c>
      <c r="G47" s="363" t="s">
        <v>912</v>
      </c>
      <c r="H47" s="338" t="s">
        <v>912</v>
      </c>
      <c r="I47" s="171"/>
      <c r="J47" s="338" t="s">
        <v>912</v>
      </c>
      <c r="K47" s="338" t="s">
        <v>912</v>
      </c>
      <c r="L47" s="171"/>
      <c r="M47" s="171"/>
      <c r="N47" s="338" t="s">
        <v>912</v>
      </c>
      <c r="O47" s="338" t="s">
        <v>912</v>
      </c>
      <c r="P47" s="171"/>
      <c r="Q47" s="368" t="s">
        <v>912</v>
      </c>
      <c r="R47" s="338" t="s">
        <v>912</v>
      </c>
      <c r="S47" s="338" t="s">
        <v>912</v>
      </c>
      <c r="T47" s="338" t="s">
        <v>912</v>
      </c>
      <c r="U47" s="338" t="s">
        <v>912</v>
      </c>
      <c r="V47" s="338" t="s">
        <v>912</v>
      </c>
      <c r="W47" s="338" t="s">
        <v>912</v>
      </c>
      <c r="X47" s="398">
        <f>MAX('3. Risk SxK'!$J$828:$J$839)</f>
        <v>0</v>
      </c>
      <c r="Y47" s="173">
        <f>MAX('3. Risk SxK'!$K$828:$K$839)</f>
        <v>0</v>
      </c>
    </row>
    <row r="48" spans="2:25" ht="54.75" customHeight="1" x14ac:dyDescent="0.25">
      <c r="B48" s="401">
        <v>41</v>
      </c>
      <c r="C48" s="469"/>
      <c r="D48" s="475"/>
      <c r="E48" s="475"/>
      <c r="F48" s="407" t="s">
        <v>912</v>
      </c>
      <c r="G48" s="363" t="s">
        <v>912</v>
      </c>
      <c r="H48" s="338" t="s">
        <v>912</v>
      </c>
      <c r="I48" s="171"/>
      <c r="J48" s="338" t="s">
        <v>912</v>
      </c>
      <c r="K48" s="338" t="s">
        <v>912</v>
      </c>
      <c r="L48" s="171"/>
      <c r="M48" s="171"/>
      <c r="N48" s="338" t="s">
        <v>912</v>
      </c>
      <c r="O48" s="338" t="s">
        <v>912</v>
      </c>
      <c r="P48" s="171"/>
      <c r="Q48" s="368" t="s">
        <v>912</v>
      </c>
      <c r="R48" s="338" t="s">
        <v>912</v>
      </c>
      <c r="S48" s="338" t="s">
        <v>912</v>
      </c>
      <c r="T48" s="338" t="s">
        <v>912</v>
      </c>
      <c r="U48" s="338" t="s">
        <v>912</v>
      </c>
      <c r="V48" s="338" t="s">
        <v>912</v>
      </c>
      <c r="W48" s="338" t="s">
        <v>912</v>
      </c>
      <c r="X48" s="398">
        <f>MAX('3. Risk SxK'!$J$849:$J$860)</f>
        <v>0</v>
      </c>
      <c r="Y48" s="173">
        <f>MAX('3. Risk SxK'!$K$849:$K$860)</f>
        <v>0</v>
      </c>
    </row>
    <row r="49" spans="2:25" ht="54.75" customHeight="1" x14ac:dyDescent="0.25">
      <c r="B49" s="401">
        <v>42</v>
      </c>
      <c r="C49" s="469"/>
      <c r="D49" s="475"/>
      <c r="E49" s="475"/>
      <c r="F49" s="407" t="s">
        <v>912</v>
      </c>
      <c r="G49" s="363" t="s">
        <v>912</v>
      </c>
      <c r="H49" s="338" t="s">
        <v>912</v>
      </c>
      <c r="I49" s="171"/>
      <c r="J49" s="338" t="s">
        <v>912</v>
      </c>
      <c r="K49" s="338" t="s">
        <v>912</v>
      </c>
      <c r="L49" s="171"/>
      <c r="M49" s="171"/>
      <c r="N49" s="338" t="s">
        <v>912</v>
      </c>
      <c r="O49" s="338" t="s">
        <v>912</v>
      </c>
      <c r="P49" s="171"/>
      <c r="Q49" s="368" t="s">
        <v>912</v>
      </c>
      <c r="R49" s="338" t="s">
        <v>912</v>
      </c>
      <c r="S49" s="338" t="s">
        <v>912</v>
      </c>
      <c r="T49" s="338" t="s">
        <v>912</v>
      </c>
      <c r="U49" s="338" t="s">
        <v>912</v>
      </c>
      <c r="V49" s="338" t="s">
        <v>912</v>
      </c>
      <c r="W49" s="338" t="s">
        <v>912</v>
      </c>
      <c r="X49" s="398">
        <f>MAX('3. Risk SxK'!$J$870:$J$881)</f>
        <v>0</v>
      </c>
      <c r="Y49" s="173">
        <f>MAX('3. Risk SxK'!$K$870:$K$881)</f>
        <v>0</v>
      </c>
    </row>
    <row r="50" spans="2:25" ht="54.75" customHeight="1" x14ac:dyDescent="0.25">
      <c r="B50" s="401">
        <v>43</v>
      </c>
      <c r="C50" s="469"/>
      <c r="D50" s="475"/>
      <c r="E50" s="475"/>
      <c r="F50" s="407" t="s">
        <v>912</v>
      </c>
      <c r="G50" s="363" t="s">
        <v>912</v>
      </c>
      <c r="H50" s="338" t="s">
        <v>912</v>
      </c>
      <c r="I50" s="171"/>
      <c r="J50" s="338" t="s">
        <v>912</v>
      </c>
      <c r="K50" s="338" t="s">
        <v>912</v>
      </c>
      <c r="L50" s="171"/>
      <c r="M50" s="171"/>
      <c r="N50" s="338" t="s">
        <v>912</v>
      </c>
      <c r="O50" s="338" t="s">
        <v>912</v>
      </c>
      <c r="P50" s="171"/>
      <c r="Q50" s="368" t="s">
        <v>912</v>
      </c>
      <c r="R50" s="338" t="s">
        <v>912</v>
      </c>
      <c r="S50" s="338" t="s">
        <v>912</v>
      </c>
      <c r="T50" s="338" t="s">
        <v>912</v>
      </c>
      <c r="U50" s="338" t="s">
        <v>912</v>
      </c>
      <c r="V50" s="338" t="s">
        <v>912</v>
      </c>
      <c r="W50" s="338" t="s">
        <v>912</v>
      </c>
      <c r="X50" s="398">
        <f>MAX('3. Risk SxK'!$J$891:$J$902)</f>
        <v>0</v>
      </c>
      <c r="Y50" s="173">
        <f>MAX('3. Risk SxK'!$K$891:$K$902)</f>
        <v>0</v>
      </c>
    </row>
    <row r="51" spans="2:25" ht="54.75" customHeight="1" x14ac:dyDescent="0.25">
      <c r="B51" s="401">
        <v>44</v>
      </c>
      <c r="C51" s="469"/>
      <c r="D51" s="475"/>
      <c r="E51" s="475"/>
      <c r="F51" s="407" t="s">
        <v>912</v>
      </c>
      <c r="G51" s="363" t="s">
        <v>912</v>
      </c>
      <c r="H51" s="338" t="s">
        <v>912</v>
      </c>
      <c r="I51" s="171"/>
      <c r="J51" s="338" t="s">
        <v>912</v>
      </c>
      <c r="K51" s="338" t="s">
        <v>912</v>
      </c>
      <c r="L51" s="171"/>
      <c r="M51" s="171"/>
      <c r="N51" s="338" t="s">
        <v>912</v>
      </c>
      <c r="O51" s="338" t="s">
        <v>912</v>
      </c>
      <c r="P51" s="171"/>
      <c r="Q51" s="368" t="s">
        <v>912</v>
      </c>
      <c r="R51" s="338" t="s">
        <v>912</v>
      </c>
      <c r="S51" s="338" t="s">
        <v>912</v>
      </c>
      <c r="T51" s="338" t="s">
        <v>912</v>
      </c>
      <c r="U51" s="338" t="s">
        <v>912</v>
      </c>
      <c r="V51" s="338" t="s">
        <v>912</v>
      </c>
      <c r="W51" s="338" t="s">
        <v>912</v>
      </c>
      <c r="X51" s="398">
        <f>MAX('3. Risk SxK'!$J$912:$J$923)</f>
        <v>0</v>
      </c>
      <c r="Y51" s="173">
        <f>MAX('3. Risk SxK'!$K$912:$K$923)</f>
        <v>0</v>
      </c>
    </row>
    <row r="52" spans="2:25" ht="54.75" customHeight="1" x14ac:dyDescent="0.25">
      <c r="B52" s="401">
        <v>45</v>
      </c>
      <c r="C52" s="469"/>
      <c r="D52" s="475"/>
      <c r="E52" s="475"/>
      <c r="F52" s="407" t="s">
        <v>912</v>
      </c>
      <c r="G52" s="363" t="s">
        <v>912</v>
      </c>
      <c r="H52" s="338" t="s">
        <v>912</v>
      </c>
      <c r="I52" s="171"/>
      <c r="J52" s="338" t="s">
        <v>912</v>
      </c>
      <c r="K52" s="338" t="s">
        <v>912</v>
      </c>
      <c r="L52" s="171"/>
      <c r="M52" s="171"/>
      <c r="N52" s="338" t="s">
        <v>912</v>
      </c>
      <c r="O52" s="338" t="s">
        <v>912</v>
      </c>
      <c r="P52" s="171"/>
      <c r="Q52" s="368" t="s">
        <v>912</v>
      </c>
      <c r="R52" s="338" t="s">
        <v>912</v>
      </c>
      <c r="S52" s="338" t="s">
        <v>912</v>
      </c>
      <c r="T52" s="338" t="s">
        <v>912</v>
      </c>
      <c r="U52" s="338" t="s">
        <v>912</v>
      </c>
      <c r="V52" s="338" t="s">
        <v>912</v>
      </c>
      <c r="W52" s="338" t="s">
        <v>912</v>
      </c>
      <c r="X52" s="398">
        <f>MAX('3. Risk SxK'!$J$933:$J$944)</f>
        <v>0</v>
      </c>
      <c r="Y52" s="173">
        <f>MAX('3. Risk SxK'!$K$933:$K$944)</f>
        <v>0</v>
      </c>
    </row>
    <row r="53" spans="2:25" ht="54.75" customHeight="1" x14ac:dyDescent="0.25">
      <c r="B53" s="401">
        <v>46</v>
      </c>
      <c r="C53" s="469"/>
      <c r="D53" s="475"/>
      <c r="E53" s="475"/>
      <c r="F53" s="407" t="s">
        <v>912</v>
      </c>
      <c r="G53" s="363" t="s">
        <v>912</v>
      </c>
      <c r="H53" s="338" t="s">
        <v>912</v>
      </c>
      <c r="I53" s="171"/>
      <c r="J53" s="338" t="s">
        <v>912</v>
      </c>
      <c r="K53" s="338" t="s">
        <v>912</v>
      </c>
      <c r="L53" s="171"/>
      <c r="M53" s="171"/>
      <c r="N53" s="338" t="s">
        <v>912</v>
      </c>
      <c r="O53" s="338" t="s">
        <v>912</v>
      </c>
      <c r="P53" s="171"/>
      <c r="Q53" s="368" t="s">
        <v>912</v>
      </c>
      <c r="R53" s="338" t="s">
        <v>912</v>
      </c>
      <c r="S53" s="338" t="s">
        <v>912</v>
      </c>
      <c r="T53" s="338" t="s">
        <v>912</v>
      </c>
      <c r="U53" s="338" t="s">
        <v>912</v>
      </c>
      <c r="V53" s="338" t="s">
        <v>912</v>
      </c>
      <c r="W53" s="338" t="s">
        <v>912</v>
      </c>
      <c r="X53" s="398">
        <f>MAX('3. Risk SxK'!$J$954:$J$965)</f>
        <v>0</v>
      </c>
      <c r="Y53" s="173">
        <f>MAX('3. Risk SxK'!$K$954:$K$965)</f>
        <v>0</v>
      </c>
    </row>
    <row r="54" spans="2:25" ht="54.75" customHeight="1" x14ac:dyDescent="0.25">
      <c r="B54" s="401">
        <v>47</v>
      </c>
      <c r="C54" s="469"/>
      <c r="D54" s="475"/>
      <c r="E54" s="475"/>
      <c r="F54" s="407" t="s">
        <v>912</v>
      </c>
      <c r="G54" s="363" t="s">
        <v>912</v>
      </c>
      <c r="H54" s="338" t="s">
        <v>912</v>
      </c>
      <c r="I54" s="171"/>
      <c r="J54" s="338" t="s">
        <v>912</v>
      </c>
      <c r="K54" s="338" t="s">
        <v>912</v>
      </c>
      <c r="L54" s="171"/>
      <c r="M54" s="171"/>
      <c r="N54" s="338" t="s">
        <v>912</v>
      </c>
      <c r="O54" s="338" t="s">
        <v>912</v>
      </c>
      <c r="P54" s="171"/>
      <c r="Q54" s="368" t="s">
        <v>912</v>
      </c>
      <c r="R54" s="338" t="s">
        <v>912</v>
      </c>
      <c r="S54" s="338" t="s">
        <v>912</v>
      </c>
      <c r="T54" s="338" t="s">
        <v>912</v>
      </c>
      <c r="U54" s="338" t="s">
        <v>912</v>
      </c>
      <c r="V54" s="338" t="s">
        <v>912</v>
      </c>
      <c r="W54" s="338" t="s">
        <v>912</v>
      </c>
      <c r="X54" s="398">
        <f>MAX('3. Risk SxK'!$J$975:$J$986)</f>
        <v>0</v>
      </c>
      <c r="Y54" s="173">
        <f>MAX('3. Risk SxK'!$K$975:$K$986)</f>
        <v>0</v>
      </c>
    </row>
    <row r="55" spans="2:25" ht="54.75" customHeight="1" x14ac:dyDescent="0.25">
      <c r="B55" s="401">
        <v>48</v>
      </c>
      <c r="C55" s="469"/>
      <c r="D55" s="475"/>
      <c r="E55" s="475"/>
      <c r="F55" s="407" t="s">
        <v>912</v>
      </c>
      <c r="G55" s="363" t="s">
        <v>912</v>
      </c>
      <c r="H55" s="338" t="s">
        <v>912</v>
      </c>
      <c r="I55" s="171"/>
      <c r="J55" s="338" t="s">
        <v>912</v>
      </c>
      <c r="K55" s="338" t="s">
        <v>912</v>
      </c>
      <c r="L55" s="171"/>
      <c r="M55" s="171"/>
      <c r="N55" s="338" t="s">
        <v>912</v>
      </c>
      <c r="O55" s="338" t="s">
        <v>912</v>
      </c>
      <c r="P55" s="171"/>
      <c r="Q55" s="368" t="s">
        <v>912</v>
      </c>
      <c r="R55" s="338" t="s">
        <v>912</v>
      </c>
      <c r="S55" s="338" t="s">
        <v>912</v>
      </c>
      <c r="T55" s="338" t="s">
        <v>912</v>
      </c>
      <c r="U55" s="338" t="s">
        <v>912</v>
      </c>
      <c r="V55" s="338" t="s">
        <v>912</v>
      </c>
      <c r="W55" s="338" t="s">
        <v>912</v>
      </c>
      <c r="X55" s="398">
        <f>MAX('3. Risk SxK'!$J$996:$J$1007)</f>
        <v>0</v>
      </c>
      <c r="Y55" s="173">
        <f>MAX('3. Risk SxK'!$K$996:$K$1007)</f>
        <v>0</v>
      </c>
    </row>
    <row r="56" spans="2:25" ht="54.75" customHeight="1" x14ac:dyDescent="0.25">
      <c r="B56" s="401">
        <v>49</v>
      </c>
      <c r="C56" s="469"/>
      <c r="D56" s="475"/>
      <c r="E56" s="475"/>
      <c r="F56" s="407" t="s">
        <v>912</v>
      </c>
      <c r="G56" s="363" t="s">
        <v>912</v>
      </c>
      <c r="H56" s="338" t="s">
        <v>912</v>
      </c>
      <c r="I56" s="171"/>
      <c r="J56" s="338" t="s">
        <v>912</v>
      </c>
      <c r="K56" s="338" t="s">
        <v>912</v>
      </c>
      <c r="L56" s="171"/>
      <c r="M56" s="171"/>
      <c r="N56" s="338" t="s">
        <v>912</v>
      </c>
      <c r="O56" s="338" t="s">
        <v>912</v>
      </c>
      <c r="P56" s="171"/>
      <c r="Q56" s="368" t="s">
        <v>912</v>
      </c>
      <c r="R56" s="338" t="s">
        <v>912</v>
      </c>
      <c r="S56" s="338" t="s">
        <v>912</v>
      </c>
      <c r="T56" s="338" t="s">
        <v>912</v>
      </c>
      <c r="U56" s="338" t="s">
        <v>912</v>
      </c>
      <c r="V56" s="338" t="s">
        <v>912</v>
      </c>
      <c r="W56" s="338" t="s">
        <v>912</v>
      </c>
      <c r="X56" s="398">
        <f>MAX('3. Risk SxK'!$J$1017:$J$1028)</f>
        <v>0</v>
      </c>
      <c r="Y56" s="173">
        <f>MAX('3. Risk SxK'!$K$1017:$K$1028)</f>
        <v>0</v>
      </c>
    </row>
    <row r="57" spans="2:25" ht="54.75" customHeight="1" x14ac:dyDescent="0.25">
      <c r="B57" s="401">
        <v>50</v>
      </c>
      <c r="C57" s="469"/>
      <c r="D57" s="475"/>
      <c r="E57" s="475"/>
      <c r="F57" s="407" t="s">
        <v>912</v>
      </c>
      <c r="G57" s="363" t="s">
        <v>912</v>
      </c>
      <c r="H57" s="338" t="s">
        <v>912</v>
      </c>
      <c r="I57" s="171"/>
      <c r="J57" s="338" t="s">
        <v>912</v>
      </c>
      <c r="K57" s="338" t="s">
        <v>912</v>
      </c>
      <c r="L57" s="171"/>
      <c r="M57" s="171"/>
      <c r="N57" s="338" t="s">
        <v>912</v>
      </c>
      <c r="O57" s="338" t="s">
        <v>912</v>
      </c>
      <c r="P57" s="171"/>
      <c r="Q57" s="368" t="s">
        <v>912</v>
      </c>
      <c r="R57" s="338" t="s">
        <v>912</v>
      </c>
      <c r="S57" s="338" t="s">
        <v>912</v>
      </c>
      <c r="T57" s="338" t="s">
        <v>912</v>
      </c>
      <c r="U57" s="338" t="s">
        <v>912</v>
      </c>
      <c r="V57" s="338" t="s">
        <v>912</v>
      </c>
      <c r="W57" s="338" t="s">
        <v>912</v>
      </c>
      <c r="X57" s="398">
        <f>MAX('3. Risk SxK'!$J$1038:$J$1049)</f>
        <v>0</v>
      </c>
      <c r="Y57" s="173">
        <f>MAX('3. Risk SxK'!$K$1038:$K$1049)</f>
        <v>0</v>
      </c>
    </row>
    <row r="58" spans="2:25" ht="54.75" customHeight="1" x14ac:dyDescent="0.25">
      <c r="B58" s="401">
        <v>51</v>
      </c>
      <c r="C58" s="469"/>
      <c r="D58" s="475"/>
      <c r="E58" s="475"/>
      <c r="F58" s="407" t="s">
        <v>912</v>
      </c>
      <c r="G58" s="363" t="s">
        <v>912</v>
      </c>
      <c r="H58" s="338" t="s">
        <v>912</v>
      </c>
      <c r="I58" s="171"/>
      <c r="J58" s="338" t="s">
        <v>912</v>
      </c>
      <c r="K58" s="338" t="s">
        <v>912</v>
      </c>
      <c r="L58" s="171"/>
      <c r="M58" s="171"/>
      <c r="N58" s="338" t="s">
        <v>912</v>
      </c>
      <c r="O58" s="338" t="s">
        <v>912</v>
      </c>
      <c r="P58" s="171"/>
      <c r="Q58" s="368" t="s">
        <v>912</v>
      </c>
      <c r="R58" s="338" t="s">
        <v>912</v>
      </c>
      <c r="S58" s="338" t="s">
        <v>912</v>
      </c>
      <c r="T58" s="338" t="s">
        <v>912</v>
      </c>
      <c r="U58" s="338" t="s">
        <v>912</v>
      </c>
      <c r="V58" s="338" t="s">
        <v>912</v>
      </c>
      <c r="W58" s="338" t="s">
        <v>912</v>
      </c>
      <c r="X58" s="398">
        <f>MAX('3. Risk SxK'!$J$1059:$J$1070)</f>
        <v>0</v>
      </c>
      <c r="Y58" s="173">
        <f>MAX('3. Risk SxK'!$K$1059:$K$1070)</f>
        <v>0</v>
      </c>
    </row>
    <row r="59" spans="2:25" ht="54.75" customHeight="1" x14ac:dyDescent="0.25">
      <c r="B59" s="401">
        <v>52</v>
      </c>
      <c r="C59" s="469"/>
      <c r="D59" s="475"/>
      <c r="E59" s="475"/>
      <c r="F59" s="407" t="s">
        <v>912</v>
      </c>
      <c r="G59" s="363" t="s">
        <v>912</v>
      </c>
      <c r="H59" s="338" t="s">
        <v>912</v>
      </c>
      <c r="I59" s="171"/>
      <c r="J59" s="338" t="s">
        <v>912</v>
      </c>
      <c r="K59" s="338" t="s">
        <v>912</v>
      </c>
      <c r="L59" s="171"/>
      <c r="M59" s="171"/>
      <c r="N59" s="338" t="s">
        <v>912</v>
      </c>
      <c r="O59" s="338" t="s">
        <v>912</v>
      </c>
      <c r="P59" s="171"/>
      <c r="Q59" s="368" t="s">
        <v>912</v>
      </c>
      <c r="R59" s="338" t="s">
        <v>912</v>
      </c>
      <c r="S59" s="338" t="s">
        <v>912</v>
      </c>
      <c r="T59" s="338" t="s">
        <v>912</v>
      </c>
      <c r="U59" s="338" t="s">
        <v>912</v>
      </c>
      <c r="V59" s="338" t="s">
        <v>912</v>
      </c>
      <c r="W59" s="338" t="s">
        <v>912</v>
      </c>
      <c r="X59" s="398">
        <f>MAX('3. Risk SxK'!$J$1080:$J$1091)</f>
        <v>0</v>
      </c>
      <c r="Y59" s="173">
        <f>MAX('3. Risk SxK'!$K$1080:$K$1091)</f>
        <v>0</v>
      </c>
    </row>
    <row r="60" spans="2:25" ht="54.75" customHeight="1" x14ac:dyDescent="0.25">
      <c r="B60" s="401">
        <v>53</v>
      </c>
      <c r="C60" s="469"/>
      <c r="D60" s="475"/>
      <c r="E60" s="475"/>
      <c r="F60" s="407" t="s">
        <v>912</v>
      </c>
      <c r="G60" s="363" t="s">
        <v>912</v>
      </c>
      <c r="H60" s="338" t="s">
        <v>912</v>
      </c>
      <c r="I60" s="171"/>
      <c r="J60" s="338" t="s">
        <v>912</v>
      </c>
      <c r="K60" s="338" t="s">
        <v>912</v>
      </c>
      <c r="L60" s="171"/>
      <c r="M60" s="171"/>
      <c r="N60" s="338" t="s">
        <v>912</v>
      </c>
      <c r="O60" s="338" t="s">
        <v>912</v>
      </c>
      <c r="P60" s="171"/>
      <c r="Q60" s="368" t="s">
        <v>912</v>
      </c>
      <c r="R60" s="338" t="s">
        <v>912</v>
      </c>
      <c r="S60" s="338" t="s">
        <v>912</v>
      </c>
      <c r="T60" s="338" t="s">
        <v>912</v>
      </c>
      <c r="U60" s="338" t="s">
        <v>912</v>
      </c>
      <c r="V60" s="338" t="s">
        <v>912</v>
      </c>
      <c r="W60" s="338" t="s">
        <v>912</v>
      </c>
      <c r="X60" s="398">
        <f>MAX('3. Risk SxK'!$J$1101:$J$1112)</f>
        <v>0</v>
      </c>
      <c r="Y60" s="173">
        <f>MAX('3. Risk SxK'!$K$1101:$K$1112)</f>
        <v>0</v>
      </c>
    </row>
    <row r="61" spans="2:25" ht="54.75" customHeight="1" x14ac:dyDescent="0.25">
      <c r="B61" s="401">
        <v>54</v>
      </c>
      <c r="C61" s="469"/>
      <c r="D61" s="475"/>
      <c r="E61" s="475"/>
      <c r="F61" s="407" t="s">
        <v>912</v>
      </c>
      <c r="G61" s="363" t="s">
        <v>912</v>
      </c>
      <c r="H61" s="338" t="s">
        <v>912</v>
      </c>
      <c r="I61" s="171"/>
      <c r="J61" s="338" t="s">
        <v>912</v>
      </c>
      <c r="K61" s="338" t="s">
        <v>912</v>
      </c>
      <c r="L61" s="171"/>
      <c r="M61" s="171"/>
      <c r="N61" s="338" t="s">
        <v>912</v>
      </c>
      <c r="O61" s="338" t="s">
        <v>912</v>
      </c>
      <c r="P61" s="171"/>
      <c r="Q61" s="368" t="s">
        <v>912</v>
      </c>
      <c r="R61" s="338" t="s">
        <v>912</v>
      </c>
      <c r="S61" s="338" t="s">
        <v>912</v>
      </c>
      <c r="T61" s="338" t="s">
        <v>912</v>
      </c>
      <c r="U61" s="338" t="s">
        <v>912</v>
      </c>
      <c r="V61" s="338" t="s">
        <v>912</v>
      </c>
      <c r="W61" s="338" t="s">
        <v>912</v>
      </c>
      <c r="X61" s="398">
        <f>MAX('3. Risk SxK'!$J$1122:$J$1133)</f>
        <v>0</v>
      </c>
      <c r="Y61" s="173">
        <f>MAX('3. Risk SxK'!$K$1122:$K$1133)</f>
        <v>0</v>
      </c>
    </row>
    <row r="62" spans="2:25" ht="54.75" customHeight="1" x14ac:dyDescent="0.25">
      <c r="B62" s="401">
        <v>55</v>
      </c>
      <c r="C62" s="469"/>
      <c r="D62" s="475"/>
      <c r="E62" s="475"/>
      <c r="F62" s="407" t="s">
        <v>912</v>
      </c>
      <c r="G62" s="363" t="s">
        <v>912</v>
      </c>
      <c r="H62" s="338" t="s">
        <v>912</v>
      </c>
      <c r="I62" s="171"/>
      <c r="J62" s="338" t="s">
        <v>912</v>
      </c>
      <c r="K62" s="338" t="s">
        <v>912</v>
      </c>
      <c r="L62" s="171"/>
      <c r="M62" s="171"/>
      <c r="N62" s="338" t="s">
        <v>912</v>
      </c>
      <c r="O62" s="338" t="s">
        <v>912</v>
      </c>
      <c r="P62" s="171"/>
      <c r="Q62" s="368" t="s">
        <v>912</v>
      </c>
      <c r="R62" s="338" t="s">
        <v>912</v>
      </c>
      <c r="S62" s="338" t="s">
        <v>912</v>
      </c>
      <c r="T62" s="338" t="s">
        <v>912</v>
      </c>
      <c r="U62" s="338" t="s">
        <v>912</v>
      </c>
      <c r="V62" s="338" t="s">
        <v>912</v>
      </c>
      <c r="W62" s="338" t="s">
        <v>912</v>
      </c>
      <c r="X62" s="398">
        <f>MAX('3. Risk SxK'!$J$1143:$J$1154)</f>
        <v>0</v>
      </c>
      <c r="Y62" s="173">
        <f>MAX('3. Risk SxK'!$K$1143:$K$1154)</f>
        <v>0</v>
      </c>
    </row>
    <row r="63" spans="2:25" ht="54.75" customHeight="1" x14ac:dyDescent="0.25">
      <c r="B63" s="401">
        <v>56</v>
      </c>
      <c r="C63" s="469"/>
      <c r="D63" s="475"/>
      <c r="E63" s="475"/>
      <c r="F63" s="407" t="s">
        <v>912</v>
      </c>
      <c r="G63" s="363" t="s">
        <v>912</v>
      </c>
      <c r="H63" s="338" t="s">
        <v>912</v>
      </c>
      <c r="I63" s="171"/>
      <c r="J63" s="338" t="s">
        <v>912</v>
      </c>
      <c r="K63" s="338" t="s">
        <v>912</v>
      </c>
      <c r="L63" s="171"/>
      <c r="M63" s="171"/>
      <c r="N63" s="338" t="s">
        <v>912</v>
      </c>
      <c r="O63" s="338" t="s">
        <v>912</v>
      </c>
      <c r="P63" s="171"/>
      <c r="Q63" s="368" t="s">
        <v>912</v>
      </c>
      <c r="R63" s="338" t="s">
        <v>912</v>
      </c>
      <c r="S63" s="338" t="s">
        <v>912</v>
      </c>
      <c r="T63" s="338" t="s">
        <v>912</v>
      </c>
      <c r="U63" s="338" t="s">
        <v>912</v>
      </c>
      <c r="V63" s="338" t="s">
        <v>912</v>
      </c>
      <c r="W63" s="338" t="s">
        <v>912</v>
      </c>
      <c r="X63" s="398">
        <f>MAX('3. Risk SxK'!$J$1164:$J$1175)</f>
        <v>0</v>
      </c>
      <c r="Y63" s="173">
        <f>MAX('3. Risk SxK'!$K$1164:$K$1175)</f>
        <v>0</v>
      </c>
    </row>
    <row r="64" spans="2:25" ht="54.75" customHeight="1" x14ac:dyDescent="0.25">
      <c r="B64" s="401">
        <v>57</v>
      </c>
      <c r="C64" s="469"/>
      <c r="D64" s="475"/>
      <c r="E64" s="475"/>
      <c r="F64" s="407" t="s">
        <v>912</v>
      </c>
      <c r="G64" s="363" t="s">
        <v>912</v>
      </c>
      <c r="H64" s="338" t="s">
        <v>912</v>
      </c>
      <c r="I64" s="171"/>
      <c r="J64" s="338" t="s">
        <v>912</v>
      </c>
      <c r="K64" s="338" t="s">
        <v>912</v>
      </c>
      <c r="L64" s="171"/>
      <c r="M64" s="171"/>
      <c r="N64" s="338" t="s">
        <v>912</v>
      </c>
      <c r="O64" s="338" t="s">
        <v>912</v>
      </c>
      <c r="P64" s="171"/>
      <c r="Q64" s="368" t="s">
        <v>912</v>
      </c>
      <c r="R64" s="338" t="s">
        <v>912</v>
      </c>
      <c r="S64" s="338" t="s">
        <v>912</v>
      </c>
      <c r="T64" s="338" t="s">
        <v>912</v>
      </c>
      <c r="U64" s="338" t="s">
        <v>912</v>
      </c>
      <c r="V64" s="338" t="s">
        <v>912</v>
      </c>
      <c r="W64" s="338" t="s">
        <v>912</v>
      </c>
      <c r="X64" s="398">
        <f>MAX('3. Risk SxK'!$J$1185:$J$1196)</f>
        <v>0</v>
      </c>
      <c r="Y64" s="173">
        <f>MAX('3. Risk SxK'!$K$1185:$K$1196)</f>
        <v>0</v>
      </c>
    </row>
    <row r="65" spans="2:25" ht="54.75" customHeight="1" x14ac:dyDescent="0.25">
      <c r="B65" s="401">
        <v>58</v>
      </c>
      <c r="C65" s="469"/>
      <c r="D65" s="475"/>
      <c r="E65" s="475"/>
      <c r="F65" s="407" t="s">
        <v>912</v>
      </c>
      <c r="G65" s="363" t="s">
        <v>912</v>
      </c>
      <c r="H65" s="338" t="s">
        <v>912</v>
      </c>
      <c r="I65" s="171"/>
      <c r="J65" s="338" t="s">
        <v>912</v>
      </c>
      <c r="K65" s="338" t="s">
        <v>912</v>
      </c>
      <c r="L65" s="171"/>
      <c r="M65" s="171"/>
      <c r="N65" s="338" t="s">
        <v>912</v>
      </c>
      <c r="O65" s="338" t="s">
        <v>912</v>
      </c>
      <c r="P65" s="171"/>
      <c r="Q65" s="368" t="s">
        <v>912</v>
      </c>
      <c r="R65" s="338" t="s">
        <v>912</v>
      </c>
      <c r="S65" s="338" t="s">
        <v>912</v>
      </c>
      <c r="T65" s="338" t="s">
        <v>912</v>
      </c>
      <c r="U65" s="338" t="s">
        <v>912</v>
      </c>
      <c r="V65" s="338" t="s">
        <v>912</v>
      </c>
      <c r="W65" s="338" t="s">
        <v>912</v>
      </c>
      <c r="X65" s="398">
        <f>MAX('3. Risk SxK'!$J$1206:$J$1217)</f>
        <v>0</v>
      </c>
      <c r="Y65" s="173">
        <f>MAX('3. Risk SxK'!$K$1206:$K$1217)</f>
        <v>0</v>
      </c>
    </row>
    <row r="66" spans="2:25" ht="54.75" customHeight="1" x14ac:dyDescent="0.25">
      <c r="B66" s="401">
        <v>59</v>
      </c>
      <c r="C66" s="469"/>
      <c r="D66" s="475"/>
      <c r="E66" s="475"/>
      <c r="F66" s="407" t="s">
        <v>912</v>
      </c>
      <c r="G66" s="363" t="s">
        <v>912</v>
      </c>
      <c r="H66" s="338" t="s">
        <v>912</v>
      </c>
      <c r="I66" s="171"/>
      <c r="J66" s="338" t="s">
        <v>912</v>
      </c>
      <c r="K66" s="338" t="s">
        <v>912</v>
      </c>
      <c r="L66" s="171"/>
      <c r="M66" s="171"/>
      <c r="N66" s="338" t="s">
        <v>912</v>
      </c>
      <c r="O66" s="338" t="s">
        <v>912</v>
      </c>
      <c r="P66" s="171"/>
      <c r="Q66" s="368" t="s">
        <v>912</v>
      </c>
      <c r="R66" s="338" t="s">
        <v>912</v>
      </c>
      <c r="S66" s="338" t="s">
        <v>912</v>
      </c>
      <c r="T66" s="338" t="s">
        <v>912</v>
      </c>
      <c r="U66" s="338" t="s">
        <v>912</v>
      </c>
      <c r="V66" s="338" t="s">
        <v>912</v>
      </c>
      <c r="W66" s="338" t="s">
        <v>912</v>
      </c>
      <c r="X66" s="398">
        <f>MAX('3. Risk SxK'!$J$1227:$J$1238)</f>
        <v>0</v>
      </c>
      <c r="Y66" s="173">
        <f>MAX('3. Risk SxK'!$K$1227:$K$1238)</f>
        <v>0</v>
      </c>
    </row>
    <row r="67" spans="2:25" ht="54.75" customHeight="1" x14ac:dyDescent="0.25">
      <c r="B67" s="401">
        <v>60</v>
      </c>
      <c r="C67" s="469"/>
      <c r="D67" s="475"/>
      <c r="E67" s="475"/>
      <c r="F67" s="407" t="s">
        <v>912</v>
      </c>
      <c r="G67" s="363" t="s">
        <v>912</v>
      </c>
      <c r="H67" s="338" t="s">
        <v>912</v>
      </c>
      <c r="I67" s="171"/>
      <c r="J67" s="338" t="s">
        <v>912</v>
      </c>
      <c r="K67" s="338" t="s">
        <v>912</v>
      </c>
      <c r="L67" s="171"/>
      <c r="M67" s="171"/>
      <c r="N67" s="338" t="s">
        <v>912</v>
      </c>
      <c r="O67" s="338" t="s">
        <v>912</v>
      </c>
      <c r="P67" s="171"/>
      <c r="Q67" s="368" t="s">
        <v>912</v>
      </c>
      <c r="R67" s="338" t="s">
        <v>912</v>
      </c>
      <c r="S67" s="338" t="s">
        <v>912</v>
      </c>
      <c r="T67" s="338" t="s">
        <v>912</v>
      </c>
      <c r="U67" s="338" t="s">
        <v>912</v>
      </c>
      <c r="V67" s="338" t="s">
        <v>912</v>
      </c>
      <c r="W67" s="338" t="s">
        <v>912</v>
      </c>
      <c r="X67" s="398">
        <f>MAX('3. Risk SxK'!$J$1248:$J$1259)</f>
        <v>0</v>
      </c>
      <c r="Y67" s="173">
        <f>MAX('3. Risk SxK'!$K$1248:$K$1259)</f>
        <v>0</v>
      </c>
    </row>
    <row r="68" spans="2:25" ht="54.75" customHeight="1" x14ac:dyDescent="0.25">
      <c r="B68" s="401">
        <v>61</v>
      </c>
      <c r="C68" s="469"/>
      <c r="D68" s="475"/>
      <c r="E68" s="475"/>
      <c r="F68" s="407" t="s">
        <v>912</v>
      </c>
      <c r="G68" s="363" t="s">
        <v>912</v>
      </c>
      <c r="H68" s="338" t="s">
        <v>912</v>
      </c>
      <c r="I68" s="171"/>
      <c r="J68" s="338" t="s">
        <v>912</v>
      </c>
      <c r="K68" s="338" t="s">
        <v>912</v>
      </c>
      <c r="L68" s="171"/>
      <c r="M68" s="171"/>
      <c r="N68" s="338" t="s">
        <v>912</v>
      </c>
      <c r="O68" s="338" t="s">
        <v>912</v>
      </c>
      <c r="P68" s="171"/>
      <c r="Q68" s="368" t="s">
        <v>912</v>
      </c>
      <c r="R68" s="338" t="s">
        <v>912</v>
      </c>
      <c r="S68" s="338" t="s">
        <v>912</v>
      </c>
      <c r="T68" s="338" t="s">
        <v>912</v>
      </c>
      <c r="U68" s="338" t="s">
        <v>912</v>
      </c>
      <c r="V68" s="338" t="s">
        <v>912</v>
      </c>
      <c r="W68" s="338" t="s">
        <v>912</v>
      </c>
      <c r="X68" s="398">
        <f>MAX('3. Risk SxK'!$J$1269:$J$1280)</f>
        <v>0</v>
      </c>
      <c r="Y68" s="173">
        <f>MAX('3. Risk SxK'!$K$1269:$K$1280)</f>
        <v>0</v>
      </c>
    </row>
    <row r="69" spans="2:25" ht="54.75" customHeight="1" x14ac:dyDescent="0.25">
      <c r="B69" s="401">
        <v>62</v>
      </c>
      <c r="C69" s="469"/>
      <c r="D69" s="475"/>
      <c r="E69" s="475"/>
      <c r="F69" s="407" t="s">
        <v>912</v>
      </c>
      <c r="G69" s="363" t="s">
        <v>912</v>
      </c>
      <c r="H69" s="338" t="s">
        <v>912</v>
      </c>
      <c r="I69" s="171"/>
      <c r="J69" s="338" t="s">
        <v>912</v>
      </c>
      <c r="K69" s="338" t="s">
        <v>912</v>
      </c>
      <c r="L69" s="171"/>
      <c r="M69" s="171"/>
      <c r="N69" s="338" t="s">
        <v>912</v>
      </c>
      <c r="O69" s="338" t="s">
        <v>912</v>
      </c>
      <c r="P69" s="171"/>
      <c r="Q69" s="368" t="s">
        <v>912</v>
      </c>
      <c r="R69" s="338" t="s">
        <v>912</v>
      </c>
      <c r="S69" s="338" t="s">
        <v>912</v>
      </c>
      <c r="T69" s="338" t="s">
        <v>912</v>
      </c>
      <c r="U69" s="338" t="s">
        <v>912</v>
      </c>
      <c r="V69" s="338" t="s">
        <v>912</v>
      </c>
      <c r="W69" s="338" t="s">
        <v>912</v>
      </c>
      <c r="X69" s="398">
        <f>MAX('3. Risk SxK'!$J$1290:$J$1301)</f>
        <v>0</v>
      </c>
      <c r="Y69" s="173">
        <f>MAX('3. Risk SxK'!$K$1290:$K$1301)</f>
        <v>0</v>
      </c>
    </row>
    <row r="70" spans="2:25" ht="54.75" customHeight="1" x14ac:dyDescent="0.25">
      <c r="B70" s="401">
        <v>63</v>
      </c>
      <c r="C70" s="469"/>
      <c r="D70" s="475"/>
      <c r="E70" s="475"/>
      <c r="F70" s="407" t="s">
        <v>912</v>
      </c>
      <c r="G70" s="363" t="s">
        <v>912</v>
      </c>
      <c r="H70" s="338" t="s">
        <v>912</v>
      </c>
      <c r="I70" s="171"/>
      <c r="J70" s="338" t="s">
        <v>912</v>
      </c>
      <c r="K70" s="338" t="s">
        <v>912</v>
      </c>
      <c r="L70" s="171"/>
      <c r="M70" s="171"/>
      <c r="N70" s="338" t="s">
        <v>912</v>
      </c>
      <c r="O70" s="338" t="s">
        <v>912</v>
      </c>
      <c r="P70" s="171"/>
      <c r="Q70" s="368" t="s">
        <v>912</v>
      </c>
      <c r="R70" s="338" t="s">
        <v>912</v>
      </c>
      <c r="S70" s="338" t="s">
        <v>912</v>
      </c>
      <c r="T70" s="338" t="s">
        <v>912</v>
      </c>
      <c r="U70" s="338" t="s">
        <v>912</v>
      </c>
      <c r="V70" s="338" t="s">
        <v>912</v>
      </c>
      <c r="W70" s="338" t="s">
        <v>912</v>
      </c>
      <c r="X70" s="398">
        <f>MAX('3. Risk SxK'!$J$1311:$J$1322)</f>
        <v>0</v>
      </c>
      <c r="Y70" s="173">
        <f>MAX('3. Risk SxK'!$K$1311:$K$1322)</f>
        <v>0</v>
      </c>
    </row>
    <row r="71" spans="2:25" ht="54.75" customHeight="1" x14ac:dyDescent="0.25">
      <c r="B71" s="401">
        <v>64</v>
      </c>
      <c r="C71" s="469"/>
      <c r="D71" s="475"/>
      <c r="E71" s="475"/>
      <c r="F71" s="407" t="s">
        <v>912</v>
      </c>
      <c r="G71" s="363" t="s">
        <v>912</v>
      </c>
      <c r="H71" s="338" t="s">
        <v>912</v>
      </c>
      <c r="I71" s="171"/>
      <c r="J71" s="338" t="s">
        <v>912</v>
      </c>
      <c r="K71" s="338" t="s">
        <v>912</v>
      </c>
      <c r="L71" s="171"/>
      <c r="M71" s="171"/>
      <c r="N71" s="338" t="s">
        <v>912</v>
      </c>
      <c r="O71" s="338" t="s">
        <v>912</v>
      </c>
      <c r="P71" s="171"/>
      <c r="Q71" s="368" t="s">
        <v>912</v>
      </c>
      <c r="R71" s="338" t="s">
        <v>912</v>
      </c>
      <c r="S71" s="338" t="s">
        <v>912</v>
      </c>
      <c r="T71" s="338" t="s">
        <v>912</v>
      </c>
      <c r="U71" s="338" t="s">
        <v>912</v>
      </c>
      <c r="V71" s="338" t="s">
        <v>912</v>
      </c>
      <c r="W71" s="338" t="s">
        <v>912</v>
      </c>
      <c r="X71" s="398">
        <f>MAX('3. Risk SxK'!$J$1332:$J$1343)</f>
        <v>0</v>
      </c>
      <c r="Y71" s="173">
        <f>MAX('3. Risk SxK'!$K$1332:$K$1343)</f>
        <v>0</v>
      </c>
    </row>
    <row r="72" spans="2:25" ht="54.75" customHeight="1" x14ac:dyDescent="0.25">
      <c r="B72" s="401">
        <v>65</v>
      </c>
      <c r="C72" s="469"/>
      <c r="D72" s="475"/>
      <c r="E72" s="475"/>
      <c r="F72" s="407" t="s">
        <v>912</v>
      </c>
      <c r="G72" s="363" t="s">
        <v>912</v>
      </c>
      <c r="H72" s="338" t="s">
        <v>912</v>
      </c>
      <c r="I72" s="171"/>
      <c r="J72" s="338" t="s">
        <v>912</v>
      </c>
      <c r="K72" s="338" t="s">
        <v>912</v>
      </c>
      <c r="L72" s="171"/>
      <c r="M72" s="171"/>
      <c r="N72" s="338" t="s">
        <v>912</v>
      </c>
      <c r="O72" s="338" t="s">
        <v>912</v>
      </c>
      <c r="P72" s="171"/>
      <c r="Q72" s="368" t="s">
        <v>912</v>
      </c>
      <c r="R72" s="338" t="s">
        <v>912</v>
      </c>
      <c r="S72" s="338" t="s">
        <v>912</v>
      </c>
      <c r="T72" s="338" t="s">
        <v>912</v>
      </c>
      <c r="U72" s="338" t="s">
        <v>912</v>
      </c>
      <c r="V72" s="338" t="s">
        <v>912</v>
      </c>
      <c r="W72" s="338" t="s">
        <v>912</v>
      </c>
      <c r="X72" s="398">
        <f>MAX('3. Risk SxK'!$J$1353:$J$1364)</f>
        <v>0</v>
      </c>
      <c r="Y72" s="173">
        <f>MAX('3. Risk SxK'!$K$1353:$K$1364)</f>
        <v>0</v>
      </c>
    </row>
    <row r="73" spans="2:25" ht="54.75" customHeight="1" x14ac:dyDescent="0.25">
      <c r="B73" s="401">
        <v>66</v>
      </c>
      <c r="C73" s="469"/>
      <c r="D73" s="475"/>
      <c r="E73" s="475"/>
      <c r="F73" s="407" t="s">
        <v>912</v>
      </c>
      <c r="G73" s="363" t="s">
        <v>912</v>
      </c>
      <c r="H73" s="338" t="s">
        <v>912</v>
      </c>
      <c r="I73" s="171"/>
      <c r="J73" s="338" t="s">
        <v>912</v>
      </c>
      <c r="K73" s="338" t="s">
        <v>912</v>
      </c>
      <c r="L73" s="171"/>
      <c r="M73" s="171"/>
      <c r="N73" s="338" t="s">
        <v>912</v>
      </c>
      <c r="O73" s="338" t="s">
        <v>912</v>
      </c>
      <c r="P73" s="171"/>
      <c r="Q73" s="368" t="s">
        <v>912</v>
      </c>
      <c r="R73" s="338" t="s">
        <v>912</v>
      </c>
      <c r="S73" s="338" t="s">
        <v>912</v>
      </c>
      <c r="T73" s="338" t="s">
        <v>912</v>
      </c>
      <c r="U73" s="338" t="s">
        <v>912</v>
      </c>
      <c r="V73" s="338" t="s">
        <v>912</v>
      </c>
      <c r="W73" s="338" t="s">
        <v>912</v>
      </c>
      <c r="X73" s="398">
        <f>MAX('3. Risk SxK'!$J$1374:$J$1385)</f>
        <v>0</v>
      </c>
      <c r="Y73" s="173">
        <f>MAX('3. Risk SxK'!$K$1374:$K$1385)</f>
        <v>0</v>
      </c>
    </row>
    <row r="74" spans="2:25" ht="54.75" customHeight="1" x14ac:dyDescent="0.25">
      <c r="B74" s="401">
        <v>67</v>
      </c>
      <c r="C74" s="469"/>
      <c r="D74" s="475"/>
      <c r="E74" s="475"/>
      <c r="F74" s="407" t="s">
        <v>912</v>
      </c>
      <c r="G74" s="363" t="s">
        <v>912</v>
      </c>
      <c r="H74" s="338" t="s">
        <v>912</v>
      </c>
      <c r="I74" s="171"/>
      <c r="J74" s="338" t="s">
        <v>912</v>
      </c>
      <c r="K74" s="338" t="s">
        <v>912</v>
      </c>
      <c r="L74" s="171"/>
      <c r="M74" s="171"/>
      <c r="N74" s="338" t="s">
        <v>912</v>
      </c>
      <c r="O74" s="338" t="s">
        <v>912</v>
      </c>
      <c r="P74" s="171"/>
      <c r="Q74" s="368" t="s">
        <v>912</v>
      </c>
      <c r="R74" s="338" t="s">
        <v>912</v>
      </c>
      <c r="S74" s="338" t="s">
        <v>912</v>
      </c>
      <c r="T74" s="338" t="s">
        <v>912</v>
      </c>
      <c r="U74" s="338" t="s">
        <v>912</v>
      </c>
      <c r="V74" s="338" t="s">
        <v>912</v>
      </c>
      <c r="W74" s="338" t="s">
        <v>912</v>
      </c>
      <c r="X74" s="398">
        <f>MAX('3. Risk SxK'!$J$1395:$J$1406)</f>
        <v>0</v>
      </c>
      <c r="Y74" s="173">
        <f>MAX('3. Risk SxK'!$K$1395:$K$1406)</f>
        <v>0</v>
      </c>
    </row>
    <row r="75" spans="2:25" ht="54.75" customHeight="1" x14ac:dyDescent="0.25">
      <c r="B75" s="401">
        <v>68</v>
      </c>
      <c r="C75" s="469"/>
      <c r="D75" s="475"/>
      <c r="E75" s="475"/>
      <c r="F75" s="407" t="s">
        <v>912</v>
      </c>
      <c r="G75" s="363" t="s">
        <v>912</v>
      </c>
      <c r="H75" s="338" t="s">
        <v>912</v>
      </c>
      <c r="I75" s="171"/>
      <c r="J75" s="338" t="s">
        <v>912</v>
      </c>
      <c r="K75" s="338" t="s">
        <v>912</v>
      </c>
      <c r="L75" s="171"/>
      <c r="M75" s="171"/>
      <c r="N75" s="338" t="s">
        <v>912</v>
      </c>
      <c r="O75" s="338" t="s">
        <v>912</v>
      </c>
      <c r="P75" s="171"/>
      <c r="Q75" s="368" t="s">
        <v>912</v>
      </c>
      <c r="R75" s="338" t="s">
        <v>912</v>
      </c>
      <c r="S75" s="338" t="s">
        <v>912</v>
      </c>
      <c r="T75" s="338" t="s">
        <v>912</v>
      </c>
      <c r="U75" s="338" t="s">
        <v>912</v>
      </c>
      <c r="V75" s="338" t="s">
        <v>912</v>
      </c>
      <c r="W75" s="338" t="s">
        <v>912</v>
      </c>
      <c r="X75" s="398">
        <f>MAX('3. Risk SxK'!$J$1416:$J$1427)</f>
        <v>0</v>
      </c>
      <c r="Y75" s="173">
        <f>MAX('3. Risk SxK'!$K$1416:$K$1427)</f>
        <v>0</v>
      </c>
    </row>
    <row r="76" spans="2:25" ht="54.75" customHeight="1" x14ac:dyDescent="0.25">
      <c r="B76" s="401">
        <v>69</v>
      </c>
      <c r="C76" s="469"/>
      <c r="D76" s="475"/>
      <c r="E76" s="475"/>
      <c r="F76" s="407" t="s">
        <v>912</v>
      </c>
      <c r="G76" s="363" t="s">
        <v>912</v>
      </c>
      <c r="H76" s="338" t="s">
        <v>912</v>
      </c>
      <c r="I76" s="171"/>
      <c r="J76" s="338" t="s">
        <v>912</v>
      </c>
      <c r="K76" s="338" t="s">
        <v>912</v>
      </c>
      <c r="L76" s="171"/>
      <c r="M76" s="171"/>
      <c r="N76" s="338" t="s">
        <v>912</v>
      </c>
      <c r="O76" s="338" t="s">
        <v>912</v>
      </c>
      <c r="P76" s="171"/>
      <c r="Q76" s="368" t="s">
        <v>912</v>
      </c>
      <c r="R76" s="338" t="s">
        <v>912</v>
      </c>
      <c r="S76" s="338" t="s">
        <v>912</v>
      </c>
      <c r="T76" s="338" t="s">
        <v>912</v>
      </c>
      <c r="U76" s="338" t="s">
        <v>912</v>
      </c>
      <c r="V76" s="338" t="s">
        <v>912</v>
      </c>
      <c r="W76" s="338" t="s">
        <v>912</v>
      </c>
      <c r="X76" s="398">
        <f>MAX('3. Risk SxK'!$J$1437:$J$1448)</f>
        <v>0</v>
      </c>
      <c r="Y76" s="173">
        <f>MAX('3. Risk SxK'!$K$1437:$K$1448)</f>
        <v>0</v>
      </c>
    </row>
    <row r="77" spans="2:25" ht="54.75" customHeight="1" x14ac:dyDescent="0.25">
      <c r="B77" s="401">
        <v>70</v>
      </c>
      <c r="C77" s="469"/>
      <c r="D77" s="475"/>
      <c r="E77" s="475"/>
      <c r="F77" s="407" t="s">
        <v>912</v>
      </c>
      <c r="G77" s="363" t="s">
        <v>912</v>
      </c>
      <c r="H77" s="338" t="s">
        <v>912</v>
      </c>
      <c r="I77" s="171"/>
      <c r="J77" s="338" t="s">
        <v>912</v>
      </c>
      <c r="K77" s="338" t="s">
        <v>912</v>
      </c>
      <c r="L77" s="171"/>
      <c r="M77" s="171"/>
      <c r="N77" s="338" t="s">
        <v>912</v>
      </c>
      <c r="O77" s="338" t="s">
        <v>912</v>
      </c>
      <c r="P77" s="171"/>
      <c r="Q77" s="368" t="s">
        <v>912</v>
      </c>
      <c r="R77" s="338" t="s">
        <v>912</v>
      </c>
      <c r="S77" s="338" t="s">
        <v>912</v>
      </c>
      <c r="T77" s="338" t="s">
        <v>912</v>
      </c>
      <c r="U77" s="338" t="s">
        <v>912</v>
      </c>
      <c r="V77" s="338" t="s">
        <v>912</v>
      </c>
      <c r="W77" s="338" t="s">
        <v>912</v>
      </c>
      <c r="X77" s="398">
        <f>MAX('3. Risk SxK'!$J$1458:$J$1469)</f>
        <v>0</v>
      </c>
      <c r="Y77" s="173">
        <f>MAX('3. Risk SxK'!$K$1458:$K$1469)</f>
        <v>0</v>
      </c>
    </row>
    <row r="78" spans="2:25" ht="54.75" customHeight="1" x14ac:dyDescent="0.25">
      <c r="B78" s="401">
        <v>71</v>
      </c>
      <c r="C78" s="469"/>
      <c r="D78" s="475"/>
      <c r="E78" s="475"/>
      <c r="F78" s="407" t="s">
        <v>912</v>
      </c>
      <c r="G78" s="363" t="s">
        <v>912</v>
      </c>
      <c r="H78" s="338" t="s">
        <v>912</v>
      </c>
      <c r="I78" s="171"/>
      <c r="J78" s="338" t="s">
        <v>912</v>
      </c>
      <c r="K78" s="338" t="s">
        <v>912</v>
      </c>
      <c r="L78" s="171"/>
      <c r="M78" s="171"/>
      <c r="N78" s="338" t="s">
        <v>912</v>
      </c>
      <c r="O78" s="338" t="s">
        <v>912</v>
      </c>
      <c r="P78" s="171"/>
      <c r="Q78" s="368" t="s">
        <v>912</v>
      </c>
      <c r="R78" s="338" t="s">
        <v>912</v>
      </c>
      <c r="S78" s="338" t="s">
        <v>912</v>
      </c>
      <c r="T78" s="338" t="s">
        <v>912</v>
      </c>
      <c r="U78" s="338" t="s">
        <v>912</v>
      </c>
      <c r="V78" s="338" t="s">
        <v>912</v>
      </c>
      <c r="W78" s="338" t="s">
        <v>912</v>
      </c>
      <c r="X78" s="398">
        <f>MAX('3. Risk SxK'!$J$1479:$J$1490)</f>
        <v>0</v>
      </c>
      <c r="Y78" s="173">
        <f>MAX('3. Risk SxK'!$K$1479:$K$1490)</f>
        <v>0</v>
      </c>
    </row>
    <row r="79" spans="2:25" ht="54.75" customHeight="1" x14ac:dyDescent="0.25">
      <c r="B79" s="401">
        <v>72</v>
      </c>
      <c r="C79" s="469"/>
      <c r="D79" s="475"/>
      <c r="E79" s="475"/>
      <c r="F79" s="407" t="s">
        <v>912</v>
      </c>
      <c r="G79" s="363" t="s">
        <v>912</v>
      </c>
      <c r="H79" s="338" t="s">
        <v>912</v>
      </c>
      <c r="I79" s="171"/>
      <c r="J79" s="338" t="s">
        <v>912</v>
      </c>
      <c r="K79" s="338" t="s">
        <v>912</v>
      </c>
      <c r="L79" s="171"/>
      <c r="M79" s="171"/>
      <c r="N79" s="338" t="s">
        <v>912</v>
      </c>
      <c r="O79" s="338" t="s">
        <v>912</v>
      </c>
      <c r="P79" s="171"/>
      <c r="Q79" s="368" t="s">
        <v>912</v>
      </c>
      <c r="R79" s="338" t="s">
        <v>912</v>
      </c>
      <c r="S79" s="338" t="s">
        <v>912</v>
      </c>
      <c r="T79" s="338" t="s">
        <v>912</v>
      </c>
      <c r="U79" s="338" t="s">
        <v>912</v>
      </c>
      <c r="V79" s="338" t="s">
        <v>912</v>
      </c>
      <c r="W79" s="338" t="s">
        <v>912</v>
      </c>
      <c r="X79" s="398">
        <f>MAX('3. Risk SxK'!$J$1500:$J$1511)</f>
        <v>0</v>
      </c>
      <c r="Y79" s="173">
        <f>MAX('3. Risk SxK'!$K$1500:$K$1511)</f>
        <v>0</v>
      </c>
    </row>
    <row r="80" spans="2:25" ht="54.75" customHeight="1" x14ac:dyDescent="0.25">
      <c r="B80" s="401">
        <v>73</v>
      </c>
      <c r="C80" s="469"/>
      <c r="D80" s="475"/>
      <c r="E80" s="475"/>
      <c r="F80" s="407" t="s">
        <v>912</v>
      </c>
      <c r="G80" s="363" t="s">
        <v>912</v>
      </c>
      <c r="H80" s="338" t="s">
        <v>912</v>
      </c>
      <c r="I80" s="171"/>
      <c r="J80" s="338" t="s">
        <v>912</v>
      </c>
      <c r="K80" s="338" t="s">
        <v>912</v>
      </c>
      <c r="L80" s="171"/>
      <c r="M80" s="171"/>
      <c r="N80" s="338" t="s">
        <v>912</v>
      </c>
      <c r="O80" s="338" t="s">
        <v>912</v>
      </c>
      <c r="P80" s="171"/>
      <c r="Q80" s="368" t="s">
        <v>912</v>
      </c>
      <c r="R80" s="338" t="s">
        <v>912</v>
      </c>
      <c r="S80" s="338" t="s">
        <v>912</v>
      </c>
      <c r="T80" s="338" t="s">
        <v>912</v>
      </c>
      <c r="U80" s="338" t="s">
        <v>912</v>
      </c>
      <c r="V80" s="338" t="s">
        <v>912</v>
      </c>
      <c r="W80" s="338" t="s">
        <v>912</v>
      </c>
      <c r="X80" s="398">
        <f>MAX('3. Risk SxK'!$J$1521:$J$1532)</f>
        <v>0</v>
      </c>
      <c r="Y80" s="173">
        <f>MAX('3. Risk SxK'!$K$1521:$K$1532)</f>
        <v>0</v>
      </c>
    </row>
    <row r="81" spans="2:25" ht="54.75" customHeight="1" x14ac:dyDescent="0.25">
      <c r="B81" s="401">
        <v>74</v>
      </c>
      <c r="C81" s="469"/>
      <c r="D81" s="475"/>
      <c r="E81" s="475"/>
      <c r="F81" s="407" t="s">
        <v>912</v>
      </c>
      <c r="G81" s="363" t="s">
        <v>912</v>
      </c>
      <c r="H81" s="338" t="s">
        <v>912</v>
      </c>
      <c r="I81" s="171"/>
      <c r="J81" s="338" t="s">
        <v>912</v>
      </c>
      <c r="K81" s="338" t="s">
        <v>912</v>
      </c>
      <c r="L81" s="171"/>
      <c r="M81" s="171"/>
      <c r="N81" s="338" t="s">
        <v>912</v>
      </c>
      <c r="O81" s="338" t="s">
        <v>912</v>
      </c>
      <c r="P81" s="171"/>
      <c r="Q81" s="368" t="s">
        <v>912</v>
      </c>
      <c r="R81" s="338" t="s">
        <v>912</v>
      </c>
      <c r="S81" s="338" t="s">
        <v>912</v>
      </c>
      <c r="T81" s="338" t="s">
        <v>912</v>
      </c>
      <c r="U81" s="338" t="s">
        <v>912</v>
      </c>
      <c r="V81" s="338" t="s">
        <v>912</v>
      </c>
      <c r="W81" s="338" t="s">
        <v>912</v>
      </c>
      <c r="X81" s="398">
        <f>MAX('3. Risk SxK'!$J$1542:$J$1553)</f>
        <v>0</v>
      </c>
      <c r="Y81" s="173">
        <f>MAX('3. Risk SxK'!$K$1542:$K$1553)</f>
        <v>0</v>
      </c>
    </row>
    <row r="82" spans="2:25" ht="54.75" customHeight="1" x14ac:dyDescent="0.25">
      <c r="B82" s="401">
        <v>75</v>
      </c>
      <c r="C82" s="469"/>
      <c r="D82" s="475"/>
      <c r="E82" s="475"/>
      <c r="F82" s="407" t="s">
        <v>912</v>
      </c>
      <c r="G82" s="363" t="s">
        <v>912</v>
      </c>
      <c r="H82" s="338" t="s">
        <v>912</v>
      </c>
      <c r="I82" s="171"/>
      <c r="J82" s="338" t="s">
        <v>912</v>
      </c>
      <c r="K82" s="338" t="s">
        <v>912</v>
      </c>
      <c r="L82" s="171"/>
      <c r="M82" s="171"/>
      <c r="N82" s="338" t="s">
        <v>912</v>
      </c>
      <c r="O82" s="338" t="s">
        <v>912</v>
      </c>
      <c r="P82" s="171"/>
      <c r="Q82" s="368" t="s">
        <v>912</v>
      </c>
      <c r="R82" s="338" t="s">
        <v>912</v>
      </c>
      <c r="S82" s="338" t="s">
        <v>912</v>
      </c>
      <c r="T82" s="338" t="s">
        <v>912</v>
      </c>
      <c r="U82" s="338" t="s">
        <v>912</v>
      </c>
      <c r="V82" s="338" t="s">
        <v>912</v>
      </c>
      <c r="W82" s="338" t="s">
        <v>912</v>
      </c>
      <c r="X82" s="398">
        <f>MAX('3. Risk SxK'!$J$1563:$J$1574)</f>
        <v>0</v>
      </c>
      <c r="Y82" s="173">
        <f>MAX('3. Risk SxK'!$K$1563:$K$1574)</f>
        <v>0</v>
      </c>
    </row>
    <row r="83" spans="2:25" ht="54.75" customHeight="1" x14ac:dyDescent="0.25">
      <c r="B83" s="401">
        <v>76</v>
      </c>
      <c r="C83" s="469"/>
      <c r="D83" s="475"/>
      <c r="E83" s="475"/>
      <c r="F83" s="407" t="s">
        <v>912</v>
      </c>
      <c r="G83" s="363" t="s">
        <v>912</v>
      </c>
      <c r="H83" s="338" t="s">
        <v>912</v>
      </c>
      <c r="I83" s="171"/>
      <c r="J83" s="338" t="s">
        <v>912</v>
      </c>
      <c r="K83" s="338" t="s">
        <v>912</v>
      </c>
      <c r="L83" s="171"/>
      <c r="M83" s="171"/>
      <c r="N83" s="338" t="s">
        <v>912</v>
      </c>
      <c r="O83" s="338" t="s">
        <v>912</v>
      </c>
      <c r="P83" s="171"/>
      <c r="Q83" s="368" t="s">
        <v>912</v>
      </c>
      <c r="R83" s="338" t="s">
        <v>912</v>
      </c>
      <c r="S83" s="338" t="s">
        <v>912</v>
      </c>
      <c r="T83" s="338" t="s">
        <v>912</v>
      </c>
      <c r="U83" s="338" t="s">
        <v>912</v>
      </c>
      <c r="V83" s="338" t="s">
        <v>912</v>
      </c>
      <c r="W83" s="338" t="s">
        <v>912</v>
      </c>
      <c r="X83" s="398">
        <f>MAX('3. Risk SxK'!$J$1584:$J$1595)</f>
        <v>0</v>
      </c>
      <c r="Y83" s="173">
        <f>MAX('3. Risk SxK'!$K$1584:$K$1595)</f>
        <v>0</v>
      </c>
    </row>
    <row r="84" spans="2:25" ht="54.75" customHeight="1" x14ac:dyDescent="0.25">
      <c r="B84" s="401">
        <v>77</v>
      </c>
      <c r="C84" s="469"/>
      <c r="D84" s="475"/>
      <c r="E84" s="475"/>
      <c r="F84" s="407" t="s">
        <v>912</v>
      </c>
      <c r="G84" s="363" t="s">
        <v>912</v>
      </c>
      <c r="H84" s="338" t="s">
        <v>912</v>
      </c>
      <c r="I84" s="171"/>
      <c r="J84" s="338" t="s">
        <v>912</v>
      </c>
      <c r="K84" s="338" t="s">
        <v>912</v>
      </c>
      <c r="L84" s="171"/>
      <c r="M84" s="171"/>
      <c r="N84" s="338" t="s">
        <v>912</v>
      </c>
      <c r="O84" s="338" t="s">
        <v>912</v>
      </c>
      <c r="P84" s="171"/>
      <c r="Q84" s="368" t="s">
        <v>912</v>
      </c>
      <c r="R84" s="338" t="s">
        <v>912</v>
      </c>
      <c r="S84" s="338" t="s">
        <v>912</v>
      </c>
      <c r="T84" s="338" t="s">
        <v>912</v>
      </c>
      <c r="U84" s="338" t="s">
        <v>912</v>
      </c>
      <c r="V84" s="338" t="s">
        <v>912</v>
      </c>
      <c r="W84" s="338" t="s">
        <v>912</v>
      </c>
      <c r="X84" s="398">
        <f>MAX('3. Risk SxK'!$J$1605:$J$1616)</f>
        <v>0</v>
      </c>
      <c r="Y84" s="173">
        <f>MAX('3. Risk SxK'!$K$1605:$K$1616)</f>
        <v>0</v>
      </c>
    </row>
    <row r="85" spans="2:25" ht="54.75" customHeight="1" x14ac:dyDescent="0.25">
      <c r="B85" s="401">
        <v>78</v>
      </c>
      <c r="C85" s="469"/>
      <c r="D85" s="475"/>
      <c r="E85" s="475"/>
      <c r="F85" s="407" t="s">
        <v>912</v>
      </c>
      <c r="G85" s="363" t="s">
        <v>912</v>
      </c>
      <c r="H85" s="338" t="s">
        <v>912</v>
      </c>
      <c r="I85" s="171"/>
      <c r="J85" s="338" t="s">
        <v>912</v>
      </c>
      <c r="K85" s="338" t="s">
        <v>912</v>
      </c>
      <c r="L85" s="171"/>
      <c r="M85" s="171"/>
      <c r="N85" s="338" t="s">
        <v>912</v>
      </c>
      <c r="O85" s="338" t="s">
        <v>912</v>
      </c>
      <c r="P85" s="171"/>
      <c r="Q85" s="368" t="s">
        <v>912</v>
      </c>
      <c r="R85" s="338" t="s">
        <v>912</v>
      </c>
      <c r="S85" s="338" t="s">
        <v>912</v>
      </c>
      <c r="T85" s="338" t="s">
        <v>912</v>
      </c>
      <c r="U85" s="338" t="s">
        <v>912</v>
      </c>
      <c r="V85" s="338" t="s">
        <v>912</v>
      </c>
      <c r="W85" s="338" t="s">
        <v>912</v>
      </c>
      <c r="X85" s="398">
        <f>MAX('3. Risk SxK'!$J$1626:$J$1637)</f>
        <v>0</v>
      </c>
      <c r="Y85" s="173">
        <f>MAX('3. Risk SxK'!$K$1626:$K$1637)</f>
        <v>0</v>
      </c>
    </row>
    <row r="86" spans="2:25" ht="54.75" customHeight="1" x14ac:dyDescent="0.25">
      <c r="B86" s="401">
        <v>79</v>
      </c>
      <c r="C86" s="469"/>
      <c r="D86" s="475"/>
      <c r="E86" s="475"/>
      <c r="F86" s="407" t="s">
        <v>912</v>
      </c>
      <c r="G86" s="363" t="s">
        <v>912</v>
      </c>
      <c r="H86" s="338" t="s">
        <v>912</v>
      </c>
      <c r="I86" s="171"/>
      <c r="J86" s="338" t="s">
        <v>912</v>
      </c>
      <c r="K86" s="338" t="s">
        <v>912</v>
      </c>
      <c r="L86" s="171"/>
      <c r="M86" s="171"/>
      <c r="N86" s="338" t="s">
        <v>912</v>
      </c>
      <c r="O86" s="338" t="s">
        <v>912</v>
      </c>
      <c r="P86" s="171"/>
      <c r="Q86" s="368" t="s">
        <v>912</v>
      </c>
      <c r="R86" s="338" t="s">
        <v>912</v>
      </c>
      <c r="S86" s="338" t="s">
        <v>912</v>
      </c>
      <c r="T86" s="338" t="s">
        <v>912</v>
      </c>
      <c r="U86" s="338" t="s">
        <v>912</v>
      </c>
      <c r="V86" s="338" t="s">
        <v>912</v>
      </c>
      <c r="W86" s="338" t="s">
        <v>912</v>
      </c>
      <c r="X86" s="398">
        <f>MAX('3. Risk SxK'!$J$1647:$J$1658)</f>
        <v>0</v>
      </c>
      <c r="Y86" s="173">
        <f>MAX('3. Risk SxK'!$K$1647:$K$1658)</f>
        <v>0</v>
      </c>
    </row>
    <row r="87" spans="2:25" ht="54.75" customHeight="1" x14ac:dyDescent="0.25">
      <c r="B87" s="401">
        <v>80</v>
      </c>
      <c r="C87" s="469"/>
      <c r="D87" s="475"/>
      <c r="E87" s="475"/>
      <c r="F87" s="407" t="s">
        <v>912</v>
      </c>
      <c r="G87" s="363" t="s">
        <v>912</v>
      </c>
      <c r="H87" s="338" t="s">
        <v>912</v>
      </c>
      <c r="I87" s="171"/>
      <c r="J87" s="338" t="s">
        <v>912</v>
      </c>
      <c r="K87" s="338" t="s">
        <v>912</v>
      </c>
      <c r="L87" s="171"/>
      <c r="M87" s="171"/>
      <c r="N87" s="338" t="s">
        <v>912</v>
      </c>
      <c r="O87" s="338" t="s">
        <v>912</v>
      </c>
      <c r="P87" s="171"/>
      <c r="Q87" s="368" t="s">
        <v>912</v>
      </c>
      <c r="R87" s="338" t="s">
        <v>912</v>
      </c>
      <c r="S87" s="338" t="s">
        <v>912</v>
      </c>
      <c r="T87" s="338" t="s">
        <v>912</v>
      </c>
      <c r="U87" s="338" t="s">
        <v>912</v>
      </c>
      <c r="V87" s="338" t="s">
        <v>912</v>
      </c>
      <c r="W87" s="338" t="s">
        <v>912</v>
      </c>
      <c r="X87" s="398">
        <f>MAX('3. Risk SxK'!$J$1668:$J$1679)</f>
        <v>0</v>
      </c>
      <c r="Y87" s="173">
        <f>MAX('3. Risk SxK'!$K$1668:$K$1679)</f>
        <v>0</v>
      </c>
    </row>
    <row r="88" spans="2:25" ht="54.75" customHeight="1" x14ac:dyDescent="0.25">
      <c r="B88" s="401">
        <v>81</v>
      </c>
      <c r="C88" s="469"/>
      <c r="D88" s="475"/>
      <c r="E88" s="475"/>
      <c r="F88" s="407" t="s">
        <v>912</v>
      </c>
      <c r="G88" s="363" t="s">
        <v>912</v>
      </c>
      <c r="H88" s="338" t="s">
        <v>912</v>
      </c>
      <c r="I88" s="171"/>
      <c r="J88" s="338" t="s">
        <v>912</v>
      </c>
      <c r="K88" s="338" t="s">
        <v>912</v>
      </c>
      <c r="L88" s="171"/>
      <c r="M88" s="171"/>
      <c r="N88" s="338" t="s">
        <v>912</v>
      </c>
      <c r="O88" s="338" t="s">
        <v>912</v>
      </c>
      <c r="P88" s="171"/>
      <c r="Q88" s="368" t="s">
        <v>912</v>
      </c>
      <c r="R88" s="338" t="s">
        <v>912</v>
      </c>
      <c r="S88" s="338" t="s">
        <v>912</v>
      </c>
      <c r="T88" s="338" t="s">
        <v>912</v>
      </c>
      <c r="U88" s="338" t="s">
        <v>912</v>
      </c>
      <c r="V88" s="338" t="s">
        <v>912</v>
      </c>
      <c r="W88" s="338" t="s">
        <v>912</v>
      </c>
      <c r="X88" s="398">
        <f>MAX('3. Risk SxK'!$J$1689:$J$1700)</f>
        <v>0</v>
      </c>
      <c r="Y88" s="173">
        <f>MAX('3. Risk SxK'!$K$1689:$K$1700)</f>
        <v>0</v>
      </c>
    </row>
    <row r="89" spans="2:25" ht="54.75" customHeight="1" x14ac:dyDescent="0.25">
      <c r="B89" s="401">
        <v>82</v>
      </c>
      <c r="C89" s="469"/>
      <c r="D89" s="475"/>
      <c r="E89" s="475"/>
      <c r="F89" s="407" t="s">
        <v>912</v>
      </c>
      <c r="G89" s="363" t="s">
        <v>912</v>
      </c>
      <c r="H89" s="338" t="s">
        <v>912</v>
      </c>
      <c r="I89" s="171"/>
      <c r="J89" s="338" t="s">
        <v>912</v>
      </c>
      <c r="K89" s="338" t="s">
        <v>912</v>
      </c>
      <c r="L89" s="171"/>
      <c r="M89" s="171"/>
      <c r="N89" s="338" t="s">
        <v>912</v>
      </c>
      <c r="O89" s="338" t="s">
        <v>912</v>
      </c>
      <c r="P89" s="171"/>
      <c r="Q89" s="368" t="s">
        <v>912</v>
      </c>
      <c r="R89" s="338" t="s">
        <v>912</v>
      </c>
      <c r="S89" s="338" t="s">
        <v>912</v>
      </c>
      <c r="T89" s="338" t="s">
        <v>912</v>
      </c>
      <c r="U89" s="338" t="s">
        <v>912</v>
      </c>
      <c r="V89" s="338" t="s">
        <v>912</v>
      </c>
      <c r="W89" s="338" t="s">
        <v>912</v>
      </c>
      <c r="X89" s="398">
        <f>MAX('3. Risk SxK'!$J$1710:$J$1721)</f>
        <v>0</v>
      </c>
      <c r="Y89" s="173">
        <f>MAX('3. Risk SxK'!$K$1710:$K$1721)</f>
        <v>0</v>
      </c>
    </row>
    <row r="90" spans="2:25" ht="54.75" customHeight="1" x14ac:dyDescent="0.25">
      <c r="B90" s="401">
        <v>83</v>
      </c>
      <c r="C90" s="469"/>
      <c r="D90" s="475"/>
      <c r="E90" s="475"/>
      <c r="F90" s="407" t="s">
        <v>912</v>
      </c>
      <c r="G90" s="363" t="s">
        <v>912</v>
      </c>
      <c r="H90" s="338" t="s">
        <v>912</v>
      </c>
      <c r="I90" s="171"/>
      <c r="J90" s="338" t="s">
        <v>912</v>
      </c>
      <c r="K90" s="338" t="s">
        <v>912</v>
      </c>
      <c r="L90" s="171"/>
      <c r="M90" s="171"/>
      <c r="N90" s="338" t="s">
        <v>912</v>
      </c>
      <c r="O90" s="338" t="s">
        <v>912</v>
      </c>
      <c r="P90" s="171"/>
      <c r="Q90" s="368" t="s">
        <v>912</v>
      </c>
      <c r="R90" s="338" t="s">
        <v>912</v>
      </c>
      <c r="S90" s="338" t="s">
        <v>912</v>
      </c>
      <c r="T90" s="338" t="s">
        <v>912</v>
      </c>
      <c r="U90" s="338" t="s">
        <v>912</v>
      </c>
      <c r="V90" s="338" t="s">
        <v>912</v>
      </c>
      <c r="W90" s="338" t="s">
        <v>912</v>
      </c>
      <c r="X90" s="398">
        <f>MAX('3. Risk SxK'!$J$1731:$J$1742)</f>
        <v>0</v>
      </c>
      <c r="Y90" s="173">
        <f>MAX('3. Risk SxK'!$K$1731:$K$1742)</f>
        <v>0</v>
      </c>
    </row>
    <row r="91" spans="2:25" ht="54.75" customHeight="1" x14ac:dyDescent="0.25">
      <c r="B91" s="401">
        <v>84</v>
      </c>
      <c r="C91" s="469"/>
      <c r="D91" s="475"/>
      <c r="E91" s="475"/>
      <c r="F91" s="407" t="s">
        <v>912</v>
      </c>
      <c r="G91" s="363" t="s">
        <v>912</v>
      </c>
      <c r="H91" s="338" t="s">
        <v>912</v>
      </c>
      <c r="I91" s="171"/>
      <c r="J91" s="338" t="s">
        <v>912</v>
      </c>
      <c r="K91" s="338" t="s">
        <v>912</v>
      </c>
      <c r="L91" s="171"/>
      <c r="M91" s="171"/>
      <c r="N91" s="338" t="s">
        <v>912</v>
      </c>
      <c r="O91" s="338" t="s">
        <v>912</v>
      </c>
      <c r="P91" s="171"/>
      <c r="Q91" s="368" t="s">
        <v>912</v>
      </c>
      <c r="R91" s="338" t="s">
        <v>912</v>
      </c>
      <c r="S91" s="338" t="s">
        <v>912</v>
      </c>
      <c r="T91" s="338" t="s">
        <v>912</v>
      </c>
      <c r="U91" s="338" t="s">
        <v>912</v>
      </c>
      <c r="V91" s="338" t="s">
        <v>912</v>
      </c>
      <c r="W91" s="338" t="s">
        <v>912</v>
      </c>
      <c r="X91" s="398">
        <f>MAX('3. Risk SxK'!$J$1752:$J$1763)</f>
        <v>0</v>
      </c>
      <c r="Y91" s="173">
        <f>MAX('3. Risk SxK'!$K$1752:$K$1763)</f>
        <v>0</v>
      </c>
    </row>
    <row r="92" spans="2:25" ht="54.75" customHeight="1" x14ac:dyDescent="0.25">
      <c r="B92" s="401">
        <v>85</v>
      </c>
      <c r="C92" s="469"/>
      <c r="D92" s="475"/>
      <c r="E92" s="475"/>
      <c r="F92" s="407" t="s">
        <v>912</v>
      </c>
      <c r="G92" s="363" t="s">
        <v>912</v>
      </c>
      <c r="H92" s="338" t="s">
        <v>912</v>
      </c>
      <c r="I92" s="171"/>
      <c r="J92" s="338" t="s">
        <v>912</v>
      </c>
      <c r="K92" s="338" t="s">
        <v>912</v>
      </c>
      <c r="L92" s="171"/>
      <c r="M92" s="171"/>
      <c r="N92" s="338" t="s">
        <v>912</v>
      </c>
      <c r="O92" s="338" t="s">
        <v>912</v>
      </c>
      <c r="P92" s="171"/>
      <c r="Q92" s="368" t="s">
        <v>912</v>
      </c>
      <c r="R92" s="338" t="s">
        <v>912</v>
      </c>
      <c r="S92" s="338" t="s">
        <v>912</v>
      </c>
      <c r="T92" s="338" t="s">
        <v>912</v>
      </c>
      <c r="U92" s="338" t="s">
        <v>912</v>
      </c>
      <c r="V92" s="338" t="s">
        <v>912</v>
      </c>
      <c r="W92" s="338" t="s">
        <v>912</v>
      </c>
      <c r="X92" s="398">
        <f>MAX('3. Risk SxK'!$J$1773:$J$1784)</f>
        <v>0</v>
      </c>
      <c r="Y92" s="173">
        <f>MAX('3. Risk SxK'!$K$1773:$K$1784)</f>
        <v>0</v>
      </c>
    </row>
    <row r="93" spans="2:25" ht="54.75" customHeight="1" x14ac:dyDescent="0.25">
      <c r="B93" s="401">
        <v>86</v>
      </c>
      <c r="C93" s="469"/>
      <c r="D93" s="475"/>
      <c r="E93" s="475"/>
      <c r="F93" s="407" t="s">
        <v>912</v>
      </c>
      <c r="G93" s="363" t="s">
        <v>912</v>
      </c>
      <c r="H93" s="338" t="s">
        <v>912</v>
      </c>
      <c r="I93" s="171"/>
      <c r="J93" s="338" t="s">
        <v>912</v>
      </c>
      <c r="K93" s="338" t="s">
        <v>912</v>
      </c>
      <c r="L93" s="171"/>
      <c r="M93" s="171"/>
      <c r="N93" s="338" t="s">
        <v>912</v>
      </c>
      <c r="O93" s="338" t="s">
        <v>912</v>
      </c>
      <c r="P93" s="171"/>
      <c r="Q93" s="368" t="s">
        <v>912</v>
      </c>
      <c r="R93" s="338" t="s">
        <v>912</v>
      </c>
      <c r="S93" s="338" t="s">
        <v>912</v>
      </c>
      <c r="T93" s="338" t="s">
        <v>912</v>
      </c>
      <c r="U93" s="338" t="s">
        <v>912</v>
      </c>
      <c r="V93" s="338" t="s">
        <v>912</v>
      </c>
      <c r="W93" s="338" t="s">
        <v>912</v>
      </c>
      <c r="X93" s="398">
        <f>MAX('3. Risk SxK'!$J$1794:$J$1805)</f>
        <v>0</v>
      </c>
      <c r="Y93" s="173">
        <f>MAX('3. Risk SxK'!$K$1794:$K$1805)</f>
        <v>0</v>
      </c>
    </row>
    <row r="94" spans="2:25" ht="54.75" customHeight="1" x14ac:dyDescent="0.25">
      <c r="B94" s="401">
        <v>87</v>
      </c>
      <c r="C94" s="469"/>
      <c r="D94" s="475"/>
      <c r="E94" s="475"/>
      <c r="F94" s="407" t="s">
        <v>912</v>
      </c>
      <c r="G94" s="363" t="s">
        <v>912</v>
      </c>
      <c r="H94" s="338" t="s">
        <v>912</v>
      </c>
      <c r="I94" s="171"/>
      <c r="J94" s="338" t="s">
        <v>912</v>
      </c>
      <c r="K94" s="338" t="s">
        <v>912</v>
      </c>
      <c r="L94" s="171"/>
      <c r="M94" s="171"/>
      <c r="N94" s="338" t="s">
        <v>912</v>
      </c>
      <c r="O94" s="338" t="s">
        <v>912</v>
      </c>
      <c r="P94" s="171"/>
      <c r="Q94" s="368" t="s">
        <v>912</v>
      </c>
      <c r="R94" s="338" t="s">
        <v>912</v>
      </c>
      <c r="S94" s="338" t="s">
        <v>912</v>
      </c>
      <c r="T94" s="338" t="s">
        <v>912</v>
      </c>
      <c r="U94" s="338" t="s">
        <v>912</v>
      </c>
      <c r="V94" s="338" t="s">
        <v>912</v>
      </c>
      <c r="W94" s="338" t="s">
        <v>912</v>
      </c>
      <c r="X94" s="398">
        <f>MAX('3. Risk SxK'!$J$1815:$J$1826)</f>
        <v>0</v>
      </c>
      <c r="Y94" s="173">
        <f>MAX('3. Risk SxK'!$K$1815:$K$1826)</f>
        <v>0</v>
      </c>
    </row>
    <row r="95" spans="2:25" ht="54.75" customHeight="1" x14ac:dyDescent="0.25">
      <c r="B95" s="401">
        <v>88</v>
      </c>
      <c r="C95" s="469"/>
      <c r="D95" s="475"/>
      <c r="E95" s="475"/>
      <c r="F95" s="407" t="s">
        <v>912</v>
      </c>
      <c r="G95" s="363" t="s">
        <v>912</v>
      </c>
      <c r="H95" s="338" t="s">
        <v>912</v>
      </c>
      <c r="I95" s="171"/>
      <c r="J95" s="338" t="s">
        <v>912</v>
      </c>
      <c r="K95" s="338" t="s">
        <v>912</v>
      </c>
      <c r="L95" s="171"/>
      <c r="M95" s="171"/>
      <c r="N95" s="338" t="s">
        <v>912</v>
      </c>
      <c r="O95" s="338" t="s">
        <v>912</v>
      </c>
      <c r="P95" s="171"/>
      <c r="Q95" s="368" t="s">
        <v>912</v>
      </c>
      <c r="R95" s="338" t="s">
        <v>912</v>
      </c>
      <c r="S95" s="338" t="s">
        <v>912</v>
      </c>
      <c r="T95" s="338" t="s">
        <v>912</v>
      </c>
      <c r="U95" s="338" t="s">
        <v>912</v>
      </c>
      <c r="V95" s="338" t="s">
        <v>912</v>
      </c>
      <c r="W95" s="338" t="s">
        <v>912</v>
      </c>
      <c r="X95" s="398">
        <f>MAX('3. Risk SxK'!$J$1836:$J$1847)</f>
        <v>0</v>
      </c>
      <c r="Y95" s="173">
        <f>MAX('3. Risk SxK'!$K$1836:$K$1847)</f>
        <v>0</v>
      </c>
    </row>
    <row r="96" spans="2:25" ht="54.75" customHeight="1" x14ac:dyDescent="0.25">
      <c r="B96" s="401">
        <v>89</v>
      </c>
      <c r="C96" s="469"/>
      <c r="D96" s="475"/>
      <c r="E96" s="475"/>
      <c r="F96" s="407" t="s">
        <v>912</v>
      </c>
      <c r="G96" s="363" t="s">
        <v>912</v>
      </c>
      <c r="H96" s="338" t="s">
        <v>912</v>
      </c>
      <c r="I96" s="171"/>
      <c r="J96" s="338" t="s">
        <v>912</v>
      </c>
      <c r="K96" s="338" t="s">
        <v>912</v>
      </c>
      <c r="L96" s="171"/>
      <c r="M96" s="171"/>
      <c r="N96" s="338" t="s">
        <v>912</v>
      </c>
      <c r="O96" s="338" t="s">
        <v>912</v>
      </c>
      <c r="P96" s="171"/>
      <c r="Q96" s="368" t="s">
        <v>912</v>
      </c>
      <c r="R96" s="338" t="s">
        <v>912</v>
      </c>
      <c r="S96" s="338" t="s">
        <v>912</v>
      </c>
      <c r="T96" s="338" t="s">
        <v>912</v>
      </c>
      <c r="U96" s="338" t="s">
        <v>912</v>
      </c>
      <c r="V96" s="338" t="s">
        <v>912</v>
      </c>
      <c r="W96" s="338" t="s">
        <v>912</v>
      </c>
      <c r="X96" s="398">
        <f>MAX('3. Risk SxK'!$J$1857:$J$1868)</f>
        <v>0</v>
      </c>
      <c r="Y96" s="173">
        <f>MAX('3. Risk SxK'!$K$1857:$K$1868)</f>
        <v>0</v>
      </c>
    </row>
    <row r="97" spans="2:25" ht="54.75" customHeight="1" x14ac:dyDescent="0.25">
      <c r="B97" s="401">
        <v>90</v>
      </c>
      <c r="C97" s="469"/>
      <c r="D97" s="475"/>
      <c r="E97" s="475"/>
      <c r="F97" s="407" t="s">
        <v>912</v>
      </c>
      <c r="G97" s="363" t="s">
        <v>912</v>
      </c>
      <c r="H97" s="338" t="s">
        <v>912</v>
      </c>
      <c r="I97" s="171"/>
      <c r="J97" s="338" t="s">
        <v>912</v>
      </c>
      <c r="K97" s="338" t="s">
        <v>912</v>
      </c>
      <c r="L97" s="171"/>
      <c r="M97" s="171"/>
      <c r="N97" s="338" t="s">
        <v>912</v>
      </c>
      <c r="O97" s="338" t="s">
        <v>912</v>
      </c>
      <c r="P97" s="171"/>
      <c r="Q97" s="368" t="s">
        <v>912</v>
      </c>
      <c r="R97" s="338" t="s">
        <v>912</v>
      </c>
      <c r="S97" s="338" t="s">
        <v>912</v>
      </c>
      <c r="T97" s="338" t="s">
        <v>912</v>
      </c>
      <c r="U97" s="338" t="s">
        <v>912</v>
      </c>
      <c r="V97" s="338" t="s">
        <v>912</v>
      </c>
      <c r="W97" s="338" t="s">
        <v>912</v>
      </c>
      <c r="X97" s="398">
        <f>MAX('3. Risk SxK'!$J$1878:$J$1889)</f>
        <v>0</v>
      </c>
      <c r="Y97" s="173">
        <f>MAX('3. Risk SxK'!$K$1878:$K$1889)</f>
        <v>0</v>
      </c>
    </row>
    <row r="98" spans="2:25" ht="54.75" customHeight="1" x14ac:dyDescent="0.25">
      <c r="B98" s="401">
        <v>91</v>
      </c>
      <c r="C98" s="469"/>
      <c r="D98" s="475"/>
      <c r="E98" s="475"/>
      <c r="F98" s="407" t="s">
        <v>912</v>
      </c>
      <c r="G98" s="363" t="s">
        <v>912</v>
      </c>
      <c r="H98" s="338" t="s">
        <v>912</v>
      </c>
      <c r="I98" s="171"/>
      <c r="J98" s="338" t="s">
        <v>912</v>
      </c>
      <c r="K98" s="338" t="s">
        <v>912</v>
      </c>
      <c r="L98" s="171"/>
      <c r="M98" s="171"/>
      <c r="N98" s="338" t="s">
        <v>912</v>
      </c>
      <c r="O98" s="338" t="s">
        <v>912</v>
      </c>
      <c r="P98" s="171"/>
      <c r="Q98" s="368" t="s">
        <v>912</v>
      </c>
      <c r="R98" s="338" t="s">
        <v>912</v>
      </c>
      <c r="S98" s="338" t="s">
        <v>912</v>
      </c>
      <c r="T98" s="338" t="s">
        <v>912</v>
      </c>
      <c r="U98" s="338" t="s">
        <v>912</v>
      </c>
      <c r="V98" s="338" t="s">
        <v>912</v>
      </c>
      <c r="W98" s="338" t="s">
        <v>912</v>
      </c>
      <c r="X98" s="398">
        <f>MAX('3. Risk SxK'!$J$1899:$J$1910)</f>
        <v>0</v>
      </c>
      <c r="Y98" s="173">
        <f>MAX('3. Risk SxK'!$K$1899:$K$1910)</f>
        <v>0</v>
      </c>
    </row>
    <row r="99" spans="2:25" ht="54.75" customHeight="1" x14ac:dyDescent="0.25">
      <c r="B99" s="401">
        <v>92</v>
      </c>
      <c r="C99" s="469"/>
      <c r="D99" s="475"/>
      <c r="E99" s="475"/>
      <c r="F99" s="407" t="s">
        <v>912</v>
      </c>
      <c r="G99" s="363" t="s">
        <v>912</v>
      </c>
      <c r="H99" s="338" t="s">
        <v>912</v>
      </c>
      <c r="I99" s="171"/>
      <c r="J99" s="338" t="s">
        <v>912</v>
      </c>
      <c r="K99" s="338" t="s">
        <v>912</v>
      </c>
      <c r="L99" s="171"/>
      <c r="M99" s="171"/>
      <c r="N99" s="338" t="s">
        <v>912</v>
      </c>
      <c r="O99" s="338" t="s">
        <v>912</v>
      </c>
      <c r="P99" s="171"/>
      <c r="Q99" s="368" t="s">
        <v>912</v>
      </c>
      <c r="R99" s="338" t="s">
        <v>912</v>
      </c>
      <c r="S99" s="338" t="s">
        <v>912</v>
      </c>
      <c r="T99" s="338" t="s">
        <v>912</v>
      </c>
      <c r="U99" s="338" t="s">
        <v>912</v>
      </c>
      <c r="V99" s="338" t="s">
        <v>912</v>
      </c>
      <c r="W99" s="338" t="s">
        <v>912</v>
      </c>
      <c r="X99" s="398">
        <f>MAX('3. Risk SxK'!$J$1920:$J$1931)</f>
        <v>0</v>
      </c>
      <c r="Y99" s="173">
        <f>MAX('3. Risk SxK'!$K$1920:$K$1931)</f>
        <v>0</v>
      </c>
    </row>
    <row r="100" spans="2:25" ht="54.75" customHeight="1" x14ac:dyDescent="0.25">
      <c r="B100" s="401">
        <v>93</v>
      </c>
      <c r="C100" s="469"/>
      <c r="D100" s="475"/>
      <c r="E100" s="475"/>
      <c r="F100" s="407" t="s">
        <v>912</v>
      </c>
      <c r="G100" s="363" t="s">
        <v>912</v>
      </c>
      <c r="H100" s="338" t="s">
        <v>912</v>
      </c>
      <c r="I100" s="171"/>
      <c r="J100" s="338" t="s">
        <v>912</v>
      </c>
      <c r="K100" s="338" t="s">
        <v>912</v>
      </c>
      <c r="L100" s="171"/>
      <c r="M100" s="171"/>
      <c r="N100" s="338" t="s">
        <v>912</v>
      </c>
      <c r="O100" s="338" t="s">
        <v>912</v>
      </c>
      <c r="P100" s="171"/>
      <c r="Q100" s="368" t="s">
        <v>912</v>
      </c>
      <c r="R100" s="338" t="s">
        <v>912</v>
      </c>
      <c r="S100" s="338" t="s">
        <v>912</v>
      </c>
      <c r="T100" s="338" t="s">
        <v>912</v>
      </c>
      <c r="U100" s="338" t="s">
        <v>912</v>
      </c>
      <c r="V100" s="338" t="s">
        <v>912</v>
      </c>
      <c r="W100" s="338" t="s">
        <v>912</v>
      </c>
      <c r="X100" s="398">
        <f>MAX('3. Risk SxK'!$J$1941:$J$1952)</f>
        <v>0</v>
      </c>
      <c r="Y100" s="173">
        <f>MAX('3. Risk SxK'!$K$1941:$K$1952)</f>
        <v>0</v>
      </c>
    </row>
    <row r="101" spans="2:25" ht="54.75" customHeight="1" x14ac:dyDescent="0.25">
      <c r="B101" s="401">
        <v>94</v>
      </c>
      <c r="C101" s="469"/>
      <c r="D101" s="475"/>
      <c r="E101" s="475"/>
      <c r="F101" s="407" t="s">
        <v>912</v>
      </c>
      <c r="G101" s="363" t="s">
        <v>912</v>
      </c>
      <c r="H101" s="338" t="s">
        <v>912</v>
      </c>
      <c r="I101" s="171"/>
      <c r="J101" s="338" t="s">
        <v>912</v>
      </c>
      <c r="K101" s="338" t="s">
        <v>912</v>
      </c>
      <c r="L101" s="171"/>
      <c r="M101" s="171"/>
      <c r="N101" s="338" t="s">
        <v>912</v>
      </c>
      <c r="O101" s="338" t="s">
        <v>912</v>
      </c>
      <c r="P101" s="171"/>
      <c r="Q101" s="368" t="s">
        <v>912</v>
      </c>
      <c r="R101" s="338" t="s">
        <v>912</v>
      </c>
      <c r="S101" s="338" t="s">
        <v>912</v>
      </c>
      <c r="T101" s="338" t="s">
        <v>912</v>
      </c>
      <c r="U101" s="338" t="s">
        <v>912</v>
      </c>
      <c r="V101" s="338" t="s">
        <v>912</v>
      </c>
      <c r="W101" s="338" t="s">
        <v>912</v>
      </c>
      <c r="X101" s="398">
        <f>MAX('3. Risk SxK'!$J$1962:$J$1973)</f>
        <v>0</v>
      </c>
      <c r="Y101" s="173">
        <f>MAX('3. Risk SxK'!$K$1962:$K$1973)</f>
        <v>0</v>
      </c>
    </row>
    <row r="102" spans="2:25" ht="54.75" customHeight="1" x14ac:dyDescent="0.25">
      <c r="B102" s="401">
        <v>95</v>
      </c>
      <c r="C102" s="469"/>
      <c r="D102" s="475"/>
      <c r="E102" s="475"/>
      <c r="F102" s="407" t="s">
        <v>912</v>
      </c>
      <c r="G102" s="363" t="s">
        <v>912</v>
      </c>
      <c r="H102" s="338" t="s">
        <v>912</v>
      </c>
      <c r="I102" s="171"/>
      <c r="J102" s="338" t="s">
        <v>912</v>
      </c>
      <c r="K102" s="338" t="s">
        <v>912</v>
      </c>
      <c r="L102" s="171"/>
      <c r="M102" s="171"/>
      <c r="N102" s="338" t="s">
        <v>912</v>
      </c>
      <c r="O102" s="338" t="s">
        <v>912</v>
      </c>
      <c r="P102" s="171"/>
      <c r="Q102" s="368" t="s">
        <v>912</v>
      </c>
      <c r="R102" s="338" t="s">
        <v>912</v>
      </c>
      <c r="S102" s="338" t="s">
        <v>912</v>
      </c>
      <c r="T102" s="338" t="s">
        <v>912</v>
      </c>
      <c r="U102" s="338" t="s">
        <v>912</v>
      </c>
      <c r="V102" s="338" t="s">
        <v>912</v>
      </c>
      <c r="W102" s="338" t="s">
        <v>912</v>
      </c>
      <c r="X102" s="398">
        <f>MAX('3. Risk SxK'!$J$1983:$J$1994)</f>
        <v>0</v>
      </c>
      <c r="Y102" s="173">
        <f>MAX('3. Risk SxK'!$K$1983:$K$1994)</f>
        <v>0</v>
      </c>
    </row>
    <row r="103" spans="2:25" ht="54.75" customHeight="1" x14ac:dyDescent="0.25">
      <c r="B103" s="401">
        <v>96</v>
      </c>
      <c r="C103" s="469"/>
      <c r="D103" s="475"/>
      <c r="E103" s="475"/>
      <c r="F103" s="407" t="s">
        <v>912</v>
      </c>
      <c r="G103" s="363" t="s">
        <v>912</v>
      </c>
      <c r="H103" s="338" t="s">
        <v>912</v>
      </c>
      <c r="I103" s="171"/>
      <c r="J103" s="338" t="s">
        <v>912</v>
      </c>
      <c r="K103" s="338" t="s">
        <v>912</v>
      </c>
      <c r="L103" s="171"/>
      <c r="M103" s="171"/>
      <c r="N103" s="338" t="s">
        <v>912</v>
      </c>
      <c r="O103" s="338" t="s">
        <v>912</v>
      </c>
      <c r="P103" s="171"/>
      <c r="Q103" s="368" t="s">
        <v>912</v>
      </c>
      <c r="R103" s="338" t="s">
        <v>912</v>
      </c>
      <c r="S103" s="338" t="s">
        <v>912</v>
      </c>
      <c r="T103" s="338" t="s">
        <v>912</v>
      </c>
      <c r="U103" s="338" t="s">
        <v>912</v>
      </c>
      <c r="V103" s="338" t="s">
        <v>912</v>
      </c>
      <c r="W103" s="338" t="s">
        <v>912</v>
      </c>
      <c r="X103" s="398">
        <f>MAX('3. Risk SxK'!$J$2004:$J$2015)</f>
        <v>0</v>
      </c>
      <c r="Y103" s="173">
        <f>MAX('3. Risk SxK'!$K$2004:$K$2015)</f>
        <v>0</v>
      </c>
    </row>
    <row r="104" spans="2:25" ht="54.75" customHeight="1" x14ac:dyDescent="0.25">
      <c r="B104" s="401">
        <v>97</v>
      </c>
      <c r="C104" s="469"/>
      <c r="D104" s="475"/>
      <c r="E104" s="475"/>
      <c r="F104" s="407" t="s">
        <v>912</v>
      </c>
      <c r="G104" s="363" t="s">
        <v>912</v>
      </c>
      <c r="H104" s="338" t="s">
        <v>912</v>
      </c>
      <c r="I104" s="171"/>
      <c r="J104" s="338" t="s">
        <v>912</v>
      </c>
      <c r="K104" s="338" t="s">
        <v>912</v>
      </c>
      <c r="L104" s="171"/>
      <c r="M104" s="171"/>
      <c r="N104" s="338" t="s">
        <v>912</v>
      </c>
      <c r="O104" s="338" t="s">
        <v>912</v>
      </c>
      <c r="P104" s="171"/>
      <c r="Q104" s="368" t="s">
        <v>912</v>
      </c>
      <c r="R104" s="338" t="s">
        <v>912</v>
      </c>
      <c r="S104" s="338" t="s">
        <v>912</v>
      </c>
      <c r="T104" s="338" t="s">
        <v>912</v>
      </c>
      <c r="U104" s="338" t="s">
        <v>912</v>
      </c>
      <c r="V104" s="338" t="s">
        <v>912</v>
      </c>
      <c r="W104" s="338" t="s">
        <v>912</v>
      </c>
      <c r="X104" s="398">
        <f>MAX('3. Risk SxK'!$J$2025:$J$2036)</f>
        <v>0</v>
      </c>
      <c r="Y104" s="173">
        <f>MAX('3. Risk SxK'!$K$2025:$K$2036)</f>
        <v>0</v>
      </c>
    </row>
    <row r="105" spans="2:25" ht="54.75" customHeight="1" x14ac:dyDescent="0.25">
      <c r="B105" s="401">
        <v>98</v>
      </c>
      <c r="C105" s="469"/>
      <c r="D105" s="475"/>
      <c r="E105" s="475"/>
      <c r="F105" s="407" t="s">
        <v>912</v>
      </c>
      <c r="G105" s="363" t="s">
        <v>912</v>
      </c>
      <c r="H105" s="338" t="s">
        <v>912</v>
      </c>
      <c r="I105" s="171"/>
      <c r="J105" s="338" t="s">
        <v>912</v>
      </c>
      <c r="K105" s="338" t="s">
        <v>912</v>
      </c>
      <c r="L105" s="171"/>
      <c r="M105" s="171"/>
      <c r="N105" s="338" t="s">
        <v>912</v>
      </c>
      <c r="O105" s="338" t="s">
        <v>912</v>
      </c>
      <c r="P105" s="171"/>
      <c r="Q105" s="368" t="s">
        <v>912</v>
      </c>
      <c r="R105" s="338" t="s">
        <v>912</v>
      </c>
      <c r="S105" s="338" t="s">
        <v>912</v>
      </c>
      <c r="T105" s="338" t="s">
        <v>912</v>
      </c>
      <c r="U105" s="338" t="s">
        <v>912</v>
      </c>
      <c r="V105" s="338" t="s">
        <v>912</v>
      </c>
      <c r="W105" s="338" t="s">
        <v>912</v>
      </c>
      <c r="X105" s="398">
        <f>MAX('3. Risk SxK'!$J$2046:$J$2057)</f>
        <v>0</v>
      </c>
      <c r="Y105" s="173">
        <f>MAX('3. Risk SxK'!$K$2046:$K$2057)</f>
        <v>0</v>
      </c>
    </row>
    <row r="106" spans="2:25" ht="54.75" customHeight="1" x14ac:dyDescent="0.25">
      <c r="B106" s="401">
        <v>99</v>
      </c>
      <c r="C106" s="469"/>
      <c r="D106" s="475"/>
      <c r="E106" s="475"/>
      <c r="F106" s="407" t="s">
        <v>912</v>
      </c>
      <c r="G106" s="363" t="s">
        <v>912</v>
      </c>
      <c r="H106" s="338" t="s">
        <v>912</v>
      </c>
      <c r="I106" s="171"/>
      <c r="J106" s="338" t="s">
        <v>912</v>
      </c>
      <c r="K106" s="338" t="s">
        <v>912</v>
      </c>
      <c r="L106" s="171"/>
      <c r="M106" s="171"/>
      <c r="N106" s="338" t="s">
        <v>912</v>
      </c>
      <c r="O106" s="338" t="s">
        <v>912</v>
      </c>
      <c r="P106" s="171"/>
      <c r="Q106" s="368" t="s">
        <v>912</v>
      </c>
      <c r="R106" s="338" t="s">
        <v>912</v>
      </c>
      <c r="S106" s="338" t="s">
        <v>912</v>
      </c>
      <c r="T106" s="338" t="s">
        <v>912</v>
      </c>
      <c r="U106" s="338" t="s">
        <v>912</v>
      </c>
      <c r="V106" s="338" t="s">
        <v>912</v>
      </c>
      <c r="W106" s="338" t="s">
        <v>912</v>
      </c>
      <c r="X106" s="398">
        <f>MAX('3. Risk SxK'!$J$2067:$J$2078)</f>
        <v>0</v>
      </c>
      <c r="Y106" s="173">
        <f>MAX('3. Risk SxK'!$K$2067:$K$2078)</f>
        <v>0</v>
      </c>
    </row>
    <row r="107" spans="2:25" ht="54.75" customHeight="1" thickBot="1" x14ac:dyDescent="0.3">
      <c r="B107" s="403">
        <v>100</v>
      </c>
      <c r="C107" s="470"/>
      <c r="D107" s="476"/>
      <c r="E107" s="476"/>
      <c r="F107" s="409" t="s">
        <v>912</v>
      </c>
      <c r="G107" s="364" t="s">
        <v>912</v>
      </c>
      <c r="H107" s="355" t="s">
        <v>912</v>
      </c>
      <c r="I107" s="174"/>
      <c r="J107" s="355" t="s">
        <v>912</v>
      </c>
      <c r="K107" s="355" t="s">
        <v>912</v>
      </c>
      <c r="L107" s="174"/>
      <c r="M107" s="174"/>
      <c r="N107" s="355" t="s">
        <v>912</v>
      </c>
      <c r="O107" s="355" t="s">
        <v>912</v>
      </c>
      <c r="P107" s="174"/>
      <c r="Q107" s="369" t="s">
        <v>912</v>
      </c>
      <c r="R107" s="355" t="s">
        <v>912</v>
      </c>
      <c r="S107" s="355" t="s">
        <v>912</v>
      </c>
      <c r="T107" s="355" t="s">
        <v>912</v>
      </c>
      <c r="U107" s="355" t="s">
        <v>912</v>
      </c>
      <c r="V107" s="355" t="s">
        <v>912</v>
      </c>
      <c r="W107" s="355" t="s">
        <v>912</v>
      </c>
      <c r="X107" s="399">
        <f>MAX('3. Risk SxK'!$J$2088:$J$2099)</f>
        <v>0</v>
      </c>
      <c r="Y107" s="175">
        <f>MAX('3. Risk SxK'!$K$2088:$K$2099)</f>
        <v>0</v>
      </c>
    </row>
    <row r="108" spans="2:25" x14ac:dyDescent="0.25">
      <c r="F108" s="293" t="s">
        <v>912</v>
      </c>
      <c r="G108" s="293" t="s">
        <v>912</v>
      </c>
      <c r="H108" s="365" t="s">
        <v>912</v>
      </c>
      <c r="J108" s="293" t="s">
        <v>912</v>
      </c>
      <c r="K108" s="293" t="s">
        <v>912</v>
      </c>
      <c r="N108" s="293" t="s">
        <v>912</v>
      </c>
      <c r="O108" s="293" t="s">
        <v>912</v>
      </c>
      <c r="Q108" s="366" t="s">
        <v>912</v>
      </c>
      <c r="R108" s="293" t="s">
        <v>912</v>
      </c>
      <c r="S108" s="293" t="s">
        <v>912</v>
      </c>
      <c r="T108" s="293" t="s">
        <v>912</v>
      </c>
      <c r="U108" s="293" t="s">
        <v>912</v>
      </c>
      <c r="V108" s="293" t="s">
        <v>912</v>
      </c>
      <c r="W108" s="293" t="s">
        <v>912</v>
      </c>
    </row>
    <row r="109" spans="2:25" x14ac:dyDescent="0.25">
      <c r="F109" s="293" t="s">
        <v>912</v>
      </c>
      <c r="G109" s="293" t="s">
        <v>912</v>
      </c>
      <c r="H109" s="365" t="s">
        <v>912</v>
      </c>
      <c r="J109" s="293" t="s">
        <v>912</v>
      </c>
      <c r="K109" s="293" t="s">
        <v>912</v>
      </c>
      <c r="N109" s="293" t="s">
        <v>912</v>
      </c>
      <c r="O109" s="293" t="s">
        <v>912</v>
      </c>
      <c r="Q109" s="366" t="s">
        <v>912</v>
      </c>
      <c r="R109" s="293" t="s">
        <v>912</v>
      </c>
      <c r="S109" s="293" t="s">
        <v>912</v>
      </c>
      <c r="T109" s="293" t="s">
        <v>912</v>
      </c>
      <c r="U109" s="293" t="s">
        <v>912</v>
      </c>
      <c r="V109" s="293" t="s">
        <v>912</v>
      </c>
      <c r="W109" s="293" t="s">
        <v>912</v>
      </c>
    </row>
    <row r="110" spans="2:25" x14ac:dyDescent="0.25">
      <c r="F110" s="293" t="s">
        <v>912</v>
      </c>
      <c r="G110" s="293" t="s">
        <v>912</v>
      </c>
      <c r="H110" s="365" t="s">
        <v>912</v>
      </c>
      <c r="J110" s="293" t="s">
        <v>912</v>
      </c>
      <c r="K110" s="293" t="s">
        <v>912</v>
      </c>
      <c r="N110" s="293" t="s">
        <v>912</v>
      </c>
      <c r="O110" s="293" t="s">
        <v>912</v>
      </c>
      <c r="Q110" s="366" t="s">
        <v>912</v>
      </c>
      <c r="R110" s="293" t="s">
        <v>912</v>
      </c>
      <c r="S110" s="293" t="s">
        <v>912</v>
      </c>
      <c r="T110" s="293" t="s">
        <v>912</v>
      </c>
      <c r="U110" s="293" t="s">
        <v>912</v>
      </c>
      <c r="V110" s="293" t="s">
        <v>912</v>
      </c>
      <c r="W110" s="293" t="s">
        <v>912</v>
      </c>
    </row>
    <row r="111" spans="2:25" x14ac:dyDescent="0.25">
      <c r="F111" s="293" t="s">
        <v>912</v>
      </c>
      <c r="G111" s="293" t="s">
        <v>912</v>
      </c>
      <c r="H111" s="365" t="s">
        <v>912</v>
      </c>
      <c r="J111" s="293" t="s">
        <v>912</v>
      </c>
      <c r="K111" s="293" t="s">
        <v>912</v>
      </c>
      <c r="N111" s="293" t="s">
        <v>912</v>
      </c>
      <c r="O111" s="293" t="s">
        <v>912</v>
      </c>
      <c r="Q111" s="366" t="s">
        <v>912</v>
      </c>
      <c r="R111" s="293" t="s">
        <v>912</v>
      </c>
      <c r="S111" s="293" t="s">
        <v>912</v>
      </c>
      <c r="T111" s="293" t="s">
        <v>912</v>
      </c>
      <c r="U111" s="293" t="s">
        <v>912</v>
      </c>
      <c r="V111" s="293" t="s">
        <v>912</v>
      </c>
      <c r="W111" s="293" t="s">
        <v>912</v>
      </c>
    </row>
    <row r="112" spans="2:25" x14ac:dyDescent="0.25">
      <c r="F112" s="293" t="s">
        <v>912</v>
      </c>
      <c r="G112" s="293" t="s">
        <v>912</v>
      </c>
      <c r="H112" s="365" t="s">
        <v>912</v>
      </c>
      <c r="J112" s="293" t="s">
        <v>912</v>
      </c>
      <c r="K112" s="293" t="s">
        <v>912</v>
      </c>
      <c r="N112" s="293" t="s">
        <v>912</v>
      </c>
      <c r="O112" s="293" t="s">
        <v>912</v>
      </c>
      <c r="Q112" s="366" t="s">
        <v>912</v>
      </c>
      <c r="R112" s="293" t="s">
        <v>912</v>
      </c>
      <c r="S112" s="293" t="s">
        <v>912</v>
      </c>
      <c r="T112" s="293" t="s">
        <v>912</v>
      </c>
      <c r="U112" s="293" t="s">
        <v>912</v>
      </c>
      <c r="V112" s="293" t="s">
        <v>912</v>
      </c>
      <c r="W112" s="293" t="s">
        <v>912</v>
      </c>
    </row>
    <row r="113" spans="6:23" x14ac:dyDescent="0.25">
      <c r="F113" s="293" t="s">
        <v>912</v>
      </c>
      <c r="G113" s="293" t="s">
        <v>912</v>
      </c>
      <c r="H113" s="365" t="s">
        <v>912</v>
      </c>
      <c r="J113" s="293" t="s">
        <v>912</v>
      </c>
      <c r="K113" s="293" t="s">
        <v>912</v>
      </c>
      <c r="N113" s="293" t="s">
        <v>912</v>
      </c>
      <c r="O113" s="293" t="s">
        <v>912</v>
      </c>
      <c r="Q113" s="366" t="s">
        <v>912</v>
      </c>
      <c r="R113" s="293" t="s">
        <v>912</v>
      </c>
      <c r="S113" s="293" t="s">
        <v>912</v>
      </c>
      <c r="T113" s="293" t="s">
        <v>912</v>
      </c>
      <c r="U113" s="293" t="s">
        <v>912</v>
      </c>
      <c r="V113" s="293" t="s">
        <v>912</v>
      </c>
      <c r="W113" s="293" t="s">
        <v>912</v>
      </c>
    </row>
    <row r="114" spans="6:23" x14ac:dyDescent="0.25">
      <c r="F114" s="293" t="s">
        <v>912</v>
      </c>
      <c r="G114" s="293" t="s">
        <v>912</v>
      </c>
      <c r="H114" s="365" t="s">
        <v>912</v>
      </c>
      <c r="J114" s="293" t="s">
        <v>912</v>
      </c>
      <c r="K114" s="293" t="s">
        <v>912</v>
      </c>
      <c r="N114" s="293" t="s">
        <v>912</v>
      </c>
      <c r="O114" s="293" t="s">
        <v>912</v>
      </c>
      <c r="Q114" s="366" t="s">
        <v>912</v>
      </c>
      <c r="R114" s="293" t="s">
        <v>912</v>
      </c>
      <c r="S114" s="293" t="s">
        <v>912</v>
      </c>
      <c r="T114" s="293" t="s">
        <v>912</v>
      </c>
      <c r="U114" s="293" t="s">
        <v>912</v>
      </c>
      <c r="V114" s="293" t="s">
        <v>912</v>
      </c>
      <c r="W114" s="293" t="s">
        <v>912</v>
      </c>
    </row>
    <row r="115" spans="6:23" x14ac:dyDescent="0.25">
      <c r="F115" s="293" t="s">
        <v>912</v>
      </c>
      <c r="G115" s="293" t="s">
        <v>912</v>
      </c>
      <c r="H115" s="365" t="s">
        <v>912</v>
      </c>
      <c r="J115" s="293" t="s">
        <v>912</v>
      </c>
      <c r="K115" s="293" t="s">
        <v>912</v>
      </c>
      <c r="N115" s="293" t="s">
        <v>912</v>
      </c>
      <c r="O115" s="293" t="s">
        <v>912</v>
      </c>
      <c r="Q115" s="366" t="s">
        <v>912</v>
      </c>
      <c r="R115" s="293" t="s">
        <v>912</v>
      </c>
      <c r="S115" s="293" t="s">
        <v>912</v>
      </c>
      <c r="T115" s="293" t="s">
        <v>912</v>
      </c>
      <c r="U115" s="293" t="s">
        <v>912</v>
      </c>
      <c r="V115" s="293" t="s">
        <v>912</v>
      </c>
      <c r="W115" s="293" t="s">
        <v>912</v>
      </c>
    </row>
    <row r="116" spans="6:23" x14ac:dyDescent="0.25">
      <c r="F116" s="293" t="s">
        <v>912</v>
      </c>
      <c r="G116" s="293" t="s">
        <v>912</v>
      </c>
      <c r="H116" s="365" t="s">
        <v>912</v>
      </c>
      <c r="J116" s="293" t="s">
        <v>912</v>
      </c>
      <c r="K116" s="293" t="s">
        <v>912</v>
      </c>
      <c r="N116" s="293" t="s">
        <v>912</v>
      </c>
      <c r="O116" s="293" t="s">
        <v>912</v>
      </c>
      <c r="Q116" s="366" t="s">
        <v>912</v>
      </c>
      <c r="R116" s="293" t="s">
        <v>912</v>
      </c>
      <c r="S116" s="293" t="s">
        <v>912</v>
      </c>
      <c r="T116" s="293" t="s">
        <v>912</v>
      </c>
      <c r="U116" s="293" t="s">
        <v>912</v>
      </c>
      <c r="V116" s="293" t="s">
        <v>912</v>
      </c>
      <c r="W116" s="293" t="s">
        <v>912</v>
      </c>
    </row>
    <row r="117" spans="6:23" x14ac:dyDescent="0.25">
      <c r="F117" s="293" t="s">
        <v>912</v>
      </c>
      <c r="G117" s="293" t="s">
        <v>912</v>
      </c>
      <c r="H117" s="365" t="s">
        <v>912</v>
      </c>
      <c r="J117" s="293" t="s">
        <v>912</v>
      </c>
      <c r="K117" s="293" t="s">
        <v>912</v>
      </c>
      <c r="N117" s="293" t="s">
        <v>912</v>
      </c>
      <c r="O117" s="293" t="s">
        <v>912</v>
      </c>
      <c r="Q117" s="366" t="s">
        <v>912</v>
      </c>
      <c r="R117" s="293" t="s">
        <v>912</v>
      </c>
      <c r="S117" s="293" t="s">
        <v>912</v>
      </c>
      <c r="T117" s="293" t="s">
        <v>912</v>
      </c>
      <c r="U117" s="293" t="s">
        <v>912</v>
      </c>
      <c r="V117" s="293" t="s">
        <v>912</v>
      </c>
      <c r="W117" s="293" t="s">
        <v>912</v>
      </c>
    </row>
    <row r="118" spans="6:23" x14ac:dyDescent="0.25">
      <c r="F118" s="293" t="s">
        <v>912</v>
      </c>
      <c r="G118" s="293" t="s">
        <v>912</v>
      </c>
      <c r="H118" s="365" t="s">
        <v>912</v>
      </c>
      <c r="J118" s="293" t="s">
        <v>912</v>
      </c>
      <c r="K118" s="293" t="s">
        <v>912</v>
      </c>
      <c r="N118" s="293" t="s">
        <v>912</v>
      </c>
      <c r="O118" s="293" t="s">
        <v>912</v>
      </c>
      <c r="Q118" s="366" t="s">
        <v>912</v>
      </c>
      <c r="R118" s="293" t="s">
        <v>912</v>
      </c>
      <c r="S118" s="293" t="s">
        <v>912</v>
      </c>
      <c r="T118" s="293" t="s">
        <v>912</v>
      </c>
      <c r="U118" s="293" t="s">
        <v>912</v>
      </c>
      <c r="V118" s="293" t="s">
        <v>912</v>
      </c>
      <c r="W118" s="293" t="s">
        <v>912</v>
      </c>
    </row>
    <row r="119" spans="6:23" x14ac:dyDescent="0.25">
      <c r="F119" s="293" t="s">
        <v>912</v>
      </c>
      <c r="G119" s="293" t="s">
        <v>912</v>
      </c>
      <c r="H119" s="365" t="s">
        <v>912</v>
      </c>
      <c r="J119" s="293" t="s">
        <v>912</v>
      </c>
      <c r="K119" s="293" t="s">
        <v>912</v>
      </c>
      <c r="N119" s="293" t="s">
        <v>912</v>
      </c>
      <c r="O119" s="293" t="s">
        <v>912</v>
      </c>
      <c r="Q119" s="366" t="s">
        <v>912</v>
      </c>
      <c r="R119" s="293" t="s">
        <v>912</v>
      </c>
      <c r="S119" s="293" t="s">
        <v>912</v>
      </c>
      <c r="T119" s="293" t="s">
        <v>912</v>
      </c>
      <c r="U119" s="293" t="s">
        <v>912</v>
      </c>
      <c r="V119" s="293" t="s">
        <v>912</v>
      </c>
      <c r="W119" s="293" t="s">
        <v>912</v>
      </c>
    </row>
    <row r="120" spans="6:23" x14ac:dyDescent="0.25">
      <c r="F120" s="293" t="s">
        <v>912</v>
      </c>
      <c r="G120" s="293" t="s">
        <v>912</v>
      </c>
      <c r="H120" s="365" t="s">
        <v>912</v>
      </c>
      <c r="J120" s="293" t="s">
        <v>912</v>
      </c>
      <c r="K120" s="293" t="s">
        <v>912</v>
      </c>
      <c r="N120" s="293" t="s">
        <v>912</v>
      </c>
      <c r="O120" s="293" t="s">
        <v>912</v>
      </c>
      <c r="Q120" s="366" t="s">
        <v>912</v>
      </c>
      <c r="R120" s="293" t="s">
        <v>912</v>
      </c>
      <c r="S120" s="293" t="s">
        <v>912</v>
      </c>
      <c r="T120" s="293" t="s">
        <v>912</v>
      </c>
      <c r="U120" s="293" t="s">
        <v>912</v>
      </c>
      <c r="V120" s="293" t="s">
        <v>912</v>
      </c>
      <c r="W120" s="293" t="s">
        <v>912</v>
      </c>
    </row>
    <row r="121" spans="6:23" x14ac:dyDescent="0.25">
      <c r="F121" s="293" t="s">
        <v>912</v>
      </c>
      <c r="G121" s="293" t="s">
        <v>912</v>
      </c>
      <c r="H121" s="365" t="s">
        <v>912</v>
      </c>
      <c r="J121" s="293" t="s">
        <v>912</v>
      </c>
      <c r="K121" s="293" t="s">
        <v>912</v>
      </c>
      <c r="N121" s="293" t="s">
        <v>912</v>
      </c>
      <c r="O121" s="293" t="s">
        <v>912</v>
      </c>
      <c r="Q121" s="366" t="s">
        <v>912</v>
      </c>
      <c r="R121" s="293" t="s">
        <v>912</v>
      </c>
      <c r="S121" s="293" t="s">
        <v>912</v>
      </c>
      <c r="T121" s="293" t="s">
        <v>912</v>
      </c>
      <c r="U121" s="293" t="s">
        <v>912</v>
      </c>
      <c r="V121" s="293" t="s">
        <v>912</v>
      </c>
      <c r="W121" s="293" t="s">
        <v>912</v>
      </c>
    </row>
    <row r="122" spans="6:23" x14ac:dyDescent="0.25">
      <c r="F122" s="293" t="s">
        <v>912</v>
      </c>
      <c r="G122" s="293" t="s">
        <v>912</v>
      </c>
      <c r="H122" s="365" t="s">
        <v>912</v>
      </c>
      <c r="J122" s="293" t="s">
        <v>912</v>
      </c>
      <c r="K122" s="293" t="s">
        <v>912</v>
      </c>
      <c r="N122" s="293" t="s">
        <v>912</v>
      </c>
      <c r="O122" s="293" t="s">
        <v>912</v>
      </c>
      <c r="Q122" s="366" t="s">
        <v>912</v>
      </c>
      <c r="R122" s="293" t="s">
        <v>912</v>
      </c>
      <c r="S122" s="293" t="s">
        <v>912</v>
      </c>
      <c r="T122" s="293" t="s">
        <v>912</v>
      </c>
      <c r="U122" s="293" t="s">
        <v>912</v>
      </c>
      <c r="V122" s="293" t="s">
        <v>912</v>
      </c>
      <c r="W122" s="293" t="s">
        <v>912</v>
      </c>
    </row>
    <row r="123" spans="6:23" x14ac:dyDescent="0.25">
      <c r="F123" s="293" t="s">
        <v>912</v>
      </c>
      <c r="G123" s="293" t="s">
        <v>912</v>
      </c>
      <c r="H123" s="365" t="s">
        <v>912</v>
      </c>
      <c r="J123" s="293" t="s">
        <v>912</v>
      </c>
      <c r="K123" s="293" t="s">
        <v>912</v>
      </c>
      <c r="N123" s="293" t="s">
        <v>912</v>
      </c>
      <c r="O123" s="293" t="s">
        <v>912</v>
      </c>
      <c r="Q123" s="366" t="s">
        <v>912</v>
      </c>
      <c r="R123" s="293" t="s">
        <v>912</v>
      </c>
      <c r="S123" s="293" t="s">
        <v>912</v>
      </c>
      <c r="T123" s="293" t="s">
        <v>912</v>
      </c>
      <c r="U123" s="293" t="s">
        <v>912</v>
      </c>
      <c r="V123" s="293" t="s">
        <v>912</v>
      </c>
      <c r="W123" s="293" t="s">
        <v>912</v>
      </c>
    </row>
    <row r="124" spans="6:23" x14ac:dyDescent="0.25">
      <c r="F124" s="293" t="s">
        <v>912</v>
      </c>
      <c r="G124" s="293" t="s">
        <v>912</v>
      </c>
      <c r="H124" s="365" t="s">
        <v>912</v>
      </c>
      <c r="J124" s="293" t="s">
        <v>912</v>
      </c>
      <c r="K124" s="293" t="s">
        <v>912</v>
      </c>
      <c r="N124" s="293" t="s">
        <v>912</v>
      </c>
      <c r="O124" s="293" t="s">
        <v>912</v>
      </c>
      <c r="Q124" s="366" t="s">
        <v>912</v>
      </c>
      <c r="R124" s="293" t="s">
        <v>912</v>
      </c>
      <c r="S124" s="293" t="s">
        <v>912</v>
      </c>
      <c r="T124" s="293" t="s">
        <v>912</v>
      </c>
      <c r="U124" s="293" t="s">
        <v>912</v>
      </c>
      <c r="V124" s="293" t="s">
        <v>912</v>
      </c>
      <c r="W124" s="293" t="s">
        <v>912</v>
      </c>
    </row>
    <row r="125" spans="6:23" x14ac:dyDescent="0.25">
      <c r="F125" s="293" t="s">
        <v>912</v>
      </c>
      <c r="G125" s="293" t="s">
        <v>912</v>
      </c>
      <c r="H125" s="365" t="s">
        <v>912</v>
      </c>
      <c r="J125" s="293" t="s">
        <v>912</v>
      </c>
      <c r="K125" s="293" t="s">
        <v>912</v>
      </c>
      <c r="N125" s="293" t="s">
        <v>912</v>
      </c>
      <c r="O125" s="293" t="s">
        <v>912</v>
      </c>
      <c r="Q125" s="366" t="s">
        <v>912</v>
      </c>
      <c r="R125" s="293" t="s">
        <v>912</v>
      </c>
      <c r="S125" s="293" t="s">
        <v>912</v>
      </c>
      <c r="T125" s="293" t="s">
        <v>912</v>
      </c>
      <c r="U125" s="293" t="s">
        <v>912</v>
      </c>
      <c r="V125" s="293" t="s">
        <v>912</v>
      </c>
      <c r="W125" s="293" t="s">
        <v>912</v>
      </c>
    </row>
    <row r="126" spans="6:23" x14ac:dyDescent="0.25">
      <c r="F126" s="293" t="s">
        <v>912</v>
      </c>
      <c r="G126" s="293" t="s">
        <v>912</v>
      </c>
      <c r="H126" s="365" t="s">
        <v>912</v>
      </c>
      <c r="J126" s="293" t="s">
        <v>912</v>
      </c>
      <c r="K126" s="293" t="s">
        <v>912</v>
      </c>
      <c r="N126" s="293" t="s">
        <v>912</v>
      </c>
      <c r="O126" s="293" t="s">
        <v>912</v>
      </c>
      <c r="Q126" s="366" t="s">
        <v>912</v>
      </c>
      <c r="R126" s="293" t="s">
        <v>912</v>
      </c>
      <c r="S126" s="293" t="s">
        <v>912</v>
      </c>
      <c r="T126" s="293" t="s">
        <v>912</v>
      </c>
      <c r="U126" s="293" t="s">
        <v>912</v>
      </c>
      <c r="V126" s="293" t="s">
        <v>912</v>
      </c>
      <c r="W126" s="293" t="s">
        <v>912</v>
      </c>
    </row>
    <row r="127" spans="6:23" x14ac:dyDescent="0.25">
      <c r="F127" s="293" t="s">
        <v>912</v>
      </c>
      <c r="G127" s="293" t="s">
        <v>912</v>
      </c>
      <c r="H127" s="365" t="s">
        <v>912</v>
      </c>
      <c r="J127" s="293" t="s">
        <v>912</v>
      </c>
      <c r="K127" s="293" t="s">
        <v>912</v>
      </c>
      <c r="N127" s="293" t="s">
        <v>912</v>
      </c>
      <c r="O127" s="293" t="s">
        <v>912</v>
      </c>
      <c r="Q127" s="366" t="s">
        <v>912</v>
      </c>
      <c r="R127" s="293" t="s">
        <v>912</v>
      </c>
      <c r="S127" s="293" t="s">
        <v>912</v>
      </c>
      <c r="T127" s="293" t="s">
        <v>912</v>
      </c>
      <c r="U127" s="293" t="s">
        <v>912</v>
      </c>
      <c r="V127" s="293" t="s">
        <v>912</v>
      </c>
      <c r="W127" s="293" t="s">
        <v>912</v>
      </c>
    </row>
    <row r="128" spans="6:23" x14ac:dyDescent="0.25">
      <c r="F128" s="293" t="s">
        <v>912</v>
      </c>
      <c r="G128" s="293" t="s">
        <v>912</v>
      </c>
      <c r="H128" s="365" t="s">
        <v>912</v>
      </c>
      <c r="J128" s="293" t="s">
        <v>912</v>
      </c>
      <c r="K128" s="293" t="s">
        <v>912</v>
      </c>
      <c r="N128" s="293" t="s">
        <v>912</v>
      </c>
      <c r="O128" s="293" t="s">
        <v>912</v>
      </c>
      <c r="Q128" s="366" t="s">
        <v>912</v>
      </c>
      <c r="R128" s="293" t="s">
        <v>912</v>
      </c>
      <c r="S128" s="293" t="s">
        <v>912</v>
      </c>
      <c r="T128" s="293" t="s">
        <v>912</v>
      </c>
      <c r="U128" s="293" t="s">
        <v>912</v>
      </c>
      <c r="V128" s="293" t="s">
        <v>912</v>
      </c>
      <c r="W128" s="293" t="s">
        <v>912</v>
      </c>
    </row>
    <row r="129" spans="6:23" x14ac:dyDescent="0.25">
      <c r="F129" s="293" t="s">
        <v>912</v>
      </c>
      <c r="G129" s="293" t="s">
        <v>912</v>
      </c>
      <c r="H129" s="365" t="s">
        <v>912</v>
      </c>
      <c r="J129" s="293" t="s">
        <v>912</v>
      </c>
      <c r="K129" s="293" t="s">
        <v>912</v>
      </c>
      <c r="N129" s="293" t="s">
        <v>912</v>
      </c>
      <c r="O129" s="293" t="s">
        <v>912</v>
      </c>
      <c r="Q129" s="366" t="s">
        <v>912</v>
      </c>
      <c r="R129" s="293" t="s">
        <v>912</v>
      </c>
      <c r="S129" s="293" t="s">
        <v>912</v>
      </c>
      <c r="T129" s="293" t="s">
        <v>912</v>
      </c>
      <c r="U129" s="293" t="s">
        <v>912</v>
      </c>
      <c r="V129" s="293" t="s">
        <v>912</v>
      </c>
      <c r="W129" s="293" t="s">
        <v>912</v>
      </c>
    </row>
    <row r="130" spans="6:23" x14ac:dyDescent="0.25">
      <c r="F130" s="293" t="s">
        <v>912</v>
      </c>
      <c r="G130" s="293" t="s">
        <v>912</v>
      </c>
      <c r="H130" s="365" t="s">
        <v>912</v>
      </c>
      <c r="J130" s="293" t="s">
        <v>912</v>
      </c>
      <c r="K130" s="293" t="s">
        <v>912</v>
      </c>
      <c r="N130" s="293" t="s">
        <v>912</v>
      </c>
      <c r="O130" s="293" t="s">
        <v>912</v>
      </c>
      <c r="Q130" s="366" t="s">
        <v>912</v>
      </c>
      <c r="R130" s="293" t="s">
        <v>912</v>
      </c>
      <c r="S130" s="293" t="s">
        <v>912</v>
      </c>
      <c r="T130" s="293" t="s">
        <v>912</v>
      </c>
      <c r="U130" s="293" t="s">
        <v>912</v>
      </c>
      <c r="V130" s="293" t="s">
        <v>912</v>
      </c>
      <c r="W130" s="293" t="s">
        <v>912</v>
      </c>
    </row>
    <row r="131" spans="6:23" x14ac:dyDescent="0.25">
      <c r="F131" s="293" t="s">
        <v>912</v>
      </c>
      <c r="G131" s="293" t="s">
        <v>912</v>
      </c>
      <c r="H131" s="365" t="s">
        <v>912</v>
      </c>
      <c r="J131" s="293" t="s">
        <v>912</v>
      </c>
      <c r="K131" s="293" t="s">
        <v>912</v>
      </c>
      <c r="N131" s="293" t="s">
        <v>912</v>
      </c>
      <c r="O131" s="293" t="s">
        <v>912</v>
      </c>
      <c r="Q131" s="366" t="s">
        <v>912</v>
      </c>
      <c r="R131" s="293" t="s">
        <v>912</v>
      </c>
      <c r="S131" s="293" t="s">
        <v>912</v>
      </c>
      <c r="T131" s="293" t="s">
        <v>912</v>
      </c>
      <c r="U131" s="293" t="s">
        <v>912</v>
      </c>
      <c r="V131" s="293" t="s">
        <v>912</v>
      </c>
      <c r="W131" s="293" t="s">
        <v>912</v>
      </c>
    </row>
    <row r="132" spans="6:23" x14ac:dyDescent="0.25">
      <c r="F132" s="293" t="s">
        <v>912</v>
      </c>
      <c r="G132" s="293" t="s">
        <v>912</v>
      </c>
      <c r="H132" s="365" t="s">
        <v>912</v>
      </c>
      <c r="J132" s="293" t="s">
        <v>912</v>
      </c>
      <c r="K132" s="293" t="s">
        <v>912</v>
      </c>
      <c r="N132" s="293" t="s">
        <v>912</v>
      </c>
      <c r="O132" s="293" t="s">
        <v>912</v>
      </c>
      <c r="Q132" s="366" t="s">
        <v>912</v>
      </c>
      <c r="R132" s="293" t="s">
        <v>912</v>
      </c>
      <c r="S132" s="293" t="s">
        <v>912</v>
      </c>
      <c r="T132" s="293" t="s">
        <v>912</v>
      </c>
      <c r="U132" s="293" t="s">
        <v>912</v>
      </c>
      <c r="V132" s="293" t="s">
        <v>912</v>
      </c>
      <c r="W132" s="293" t="s">
        <v>912</v>
      </c>
    </row>
    <row r="133" spans="6:23" x14ac:dyDescent="0.25">
      <c r="F133" s="293" t="s">
        <v>912</v>
      </c>
      <c r="G133" s="293" t="s">
        <v>912</v>
      </c>
      <c r="H133" s="365" t="s">
        <v>912</v>
      </c>
      <c r="J133" s="293" t="s">
        <v>912</v>
      </c>
      <c r="K133" s="293" t="s">
        <v>912</v>
      </c>
      <c r="N133" s="293" t="s">
        <v>912</v>
      </c>
      <c r="O133" s="293" t="s">
        <v>912</v>
      </c>
      <c r="Q133" s="366" t="s">
        <v>912</v>
      </c>
      <c r="R133" s="293" t="s">
        <v>912</v>
      </c>
      <c r="S133" s="293" t="s">
        <v>912</v>
      </c>
      <c r="T133" s="293" t="s">
        <v>912</v>
      </c>
      <c r="U133" s="293" t="s">
        <v>912</v>
      </c>
      <c r="V133" s="293" t="s">
        <v>912</v>
      </c>
      <c r="W133" s="293" t="s">
        <v>912</v>
      </c>
    </row>
    <row r="134" spans="6:23" x14ac:dyDescent="0.25">
      <c r="F134" s="293" t="s">
        <v>912</v>
      </c>
      <c r="G134" s="293" t="s">
        <v>912</v>
      </c>
      <c r="H134" s="365" t="s">
        <v>912</v>
      </c>
      <c r="J134" s="293" t="s">
        <v>912</v>
      </c>
      <c r="K134" s="293" t="s">
        <v>912</v>
      </c>
      <c r="N134" s="293" t="s">
        <v>912</v>
      </c>
      <c r="O134" s="293" t="s">
        <v>912</v>
      </c>
      <c r="Q134" s="366" t="s">
        <v>912</v>
      </c>
      <c r="R134" s="293" t="s">
        <v>912</v>
      </c>
      <c r="S134" s="293" t="s">
        <v>912</v>
      </c>
      <c r="T134" s="293" t="s">
        <v>912</v>
      </c>
      <c r="U134" s="293" t="s">
        <v>912</v>
      </c>
      <c r="V134" s="293" t="s">
        <v>912</v>
      </c>
      <c r="W134" s="293" t="s">
        <v>912</v>
      </c>
    </row>
    <row r="135" spans="6:23" x14ac:dyDescent="0.25">
      <c r="F135" s="293" t="s">
        <v>912</v>
      </c>
      <c r="G135" s="293" t="s">
        <v>912</v>
      </c>
      <c r="H135" s="365" t="s">
        <v>912</v>
      </c>
      <c r="J135" s="293" t="s">
        <v>912</v>
      </c>
      <c r="K135" s="293" t="s">
        <v>912</v>
      </c>
      <c r="N135" s="293" t="s">
        <v>912</v>
      </c>
      <c r="O135" s="293" t="s">
        <v>912</v>
      </c>
      <c r="Q135" s="366" t="s">
        <v>912</v>
      </c>
      <c r="R135" s="293" t="s">
        <v>912</v>
      </c>
      <c r="S135" s="293" t="s">
        <v>912</v>
      </c>
      <c r="T135" s="293" t="s">
        <v>912</v>
      </c>
      <c r="U135" s="293" t="s">
        <v>912</v>
      </c>
      <c r="V135" s="293" t="s">
        <v>912</v>
      </c>
      <c r="W135" s="293" t="s">
        <v>912</v>
      </c>
    </row>
    <row r="136" spans="6:23" x14ac:dyDescent="0.25">
      <c r="F136" s="293" t="s">
        <v>912</v>
      </c>
      <c r="G136" s="293" t="s">
        <v>912</v>
      </c>
      <c r="H136" s="365" t="s">
        <v>912</v>
      </c>
      <c r="J136" s="293" t="s">
        <v>912</v>
      </c>
      <c r="K136" s="293" t="s">
        <v>912</v>
      </c>
      <c r="N136" s="293" t="s">
        <v>912</v>
      </c>
      <c r="O136" s="293" t="s">
        <v>912</v>
      </c>
      <c r="Q136" s="366" t="s">
        <v>912</v>
      </c>
      <c r="R136" s="293" t="s">
        <v>912</v>
      </c>
      <c r="S136" s="293" t="s">
        <v>912</v>
      </c>
      <c r="T136" s="293" t="s">
        <v>912</v>
      </c>
      <c r="U136" s="293" t="s">
        <v>912</v>
      </c>
      <c r="V136" s="293" t="s">
        <v>912</v>
      </c>
      <c r="W136" s="293" t="s">
        <v>912</v>
      </c>
    </row>
    <row r="137" spans="6:23" x14ac:dyDescent="0.25">
      <c r="F137" s="293" t="s">
        <v>912</v>
      </c>
      <c r="G137" s="293" t="s">
        <v>912</v>
      </c>
      <c r="H137" s="365" t="s">
        <v>912</v>
      </c>
      <c r="J137" s="293" t="s">
        <v>912</v>
      </c>
      <c r="K137" s="293" t="s">
        <v>912</v>
      </c>
      <c r="N137" s="293" t="s">
        <v>912</v>
      </c>
      <c r="O137" s="293" t="s">
        <v>912</v>
      </c>
      <c r="Q137" s="366" t="s">
        <v>912</v>
      </c>
      <c r="R137" s="293" t="s">
        <v>912</v>
      </c>
      <c r="S137" s="293" t="s">
        <v>912</v>
      </c>
      <c r="T137" s="293" t="s">
        <v>912</v>
      </c>
      <c r="U137" s="293" t="s">
        <v>912</v>
      </c>
      <c r="V137" s="293" t="s">
        <v>912</v>
      </c>
      <c r="W137" s="293" t="s">
        <v>912</v>
      </c>
    </row>
    <row r="138" spans="6:23" x14ac:dyDescent="0.25">
      <c r="F138" s="293" t="s">
        <v>912</v>
      </c>
      <c r="G138" s="293" t="s">
        <v>912</v>
      </c>
      <c r="H138" s="365" t="s">
        <v>912</v>
      </c>
      <c r="J138" s="293" t="s">
        <v>912</v>
      </c>
      <c r="K138" s="293" t="s">
        <v>912</v>
      </c>
      <c r="N138" s="293" t="s">
        <v>912</v>
      </c>
      <c r="O138" s="293" t="s">
        <v>912</v>
      </c>
      <c r="Q138" s="366" t="s">
        <v>912</v>
      </c>
      <c r="R138" s="293" t="s">
        <v>912</v>
      </c>
      <c r="S138" s="293" t="s">
        <v>912</v>
      </c>
      <c r="T138" s="293" t="s">
        <v>912</v>
      </c>
      <c r="U138" s="293" t="s">
        <v>912</v>
      </c>
      <c r="V138" s="293" t="s">
        <v>912</v>
      </c>
      <c r="W138" s="293" t="s">
        <v>912</v>
      </c>
    </row>
    <row r="139" spans="6:23" x14ac:dyDescent="0.25">
      <c r="F139" s="293" t="s">
        <v>912</v>
      </c>
      <c r="G139" s="293" t="s">
        <v>912</v>
      </c>
      <c r="H139" s="365" t="s">
        <v>912</v>
      </c>
      <c r="J139" s="293" t="s">
        <v>912</v>
      </c>
      <c r="K139" s="293" t="s">
        <v>912</v>
      </c>
      <c r="N139" s="293" t="s">
        <v>912</v>
      </c>
      <c r="O139" s="293" t="s">
        <v>912</v>
      </c>
      <c r="Q139" s="366" t="s">
        <v>912</v>
      </c>
      <c r="R139" s="293" t="s">
        <v>912</v>
      </c>
      <c r="S139" s="293" t="s">
        <v>912</v>
      </c>
      <c r="T139" s="293" t="s">
        <v>912</v>
      </c>
      <c r="U139" s="293" t="s">
        <v>912</v>
      </c>
      <c r="V139" s="293" t="s">
        <v>912</v>
      </c>
      <c r="W139" s="293" t="s">
        <v>912</v>
      </c>
    </row>
    <row r="140" spans="6:23" x14ac:dyDescent="0.25">
      <c r="F140" s="293" t="s">
        <v>912</v>
      </c>
      <c r="G140" s="293" t="s">
        <v>912</v>
      </c>
      <c r="H140" s="365" t="s">
        <v>912</v>
      </c>
      <c r="J140" s="293" t="s">
        <v>912</v>
      </c>
      <c r="K140" s="293" t="s">
        <v>912</v>
      </c>
      <c r="N140" s="293" t="s">
        <v>912</v>
      </c>
      <c r="O140" s="293" t="s">
        <v>912</v>
      </c>
      <c r="Q140" s="366" t="s">
        <v>912</v>
      </c>
      <c r="R140" s="293" t="s">
        <v>912</v>
      </c>
      <c r="S140" s="293" t="s">
        <v>912</v>
      </c>
      <c r="T140" s="293" t="s">
        <v>912</v>
      </c>
      <c r="U140" s="293" t="s">
        <v>912</v>
      </c>
      <c r="V140" s="293" t="s">
        <v>912</v>
      </c>
      <c r="W140" s="293" t="s">
        <v>912</v>
      </c>
    </row>
    <row r="141" spans="6:23" x14ac:dyDescent="0.25">
      <c r="F141" s="293" t="s">
        <v>912</v>
      </c>
      <c r="G141" s="293" t="s">
        <v>912</v>
      </c>
      <c r="H141" s="365" t="s">
        <v>912</v>
      </c>
      <c r="J141" s="293" t="s">
        <v>912</v>
      </c>
      <c r="K141" s="293" t="s">
        <v>912</v>
      </c>
      <c r="N141" s="293" t="s">
        <v>912</v>
      </c>
      <c r="O141" s="293" t="s">
        <v>912</v>
      </c>
      <c r="Q141" s="366" t="s">
        <v>912</v>
      </c>
      <c r="R141" s="293" t="s">
        <v>912</v>
      </c>
      <c r="S141" s="293" t="s">
        <v>912</v>
      </c>
      <c r="T141" s="293" t="s">
        <v>912</v>
      </c>
      <c r="U141" s="293" t="s">
        <v>912</v>
      </c>
      <c r="V141" s="293" t="s">
        <v>912</v>
      </c>
      <c r="W141" s="293" t="s">
        <v>912</v>
      </c>
    </row>
    <row r="142" spans="6:23" x14ac:dyDescent="0.25">
      <c r="F142" s="293" t="s">
        <v>912</v>
      </c>
      <c r="G142" s="293" t="s">
        <v>912</v>
      </c>
      <c r="H142" s="365" t="s">
        <v>912</v>
      </c>
      <c r="J142" s="293" t="s">
        <v>912</v>
      </c>
      <c r="K142" s="293" t="s">
        <v>912</v>
      </c>
      <c r="N142" s="293" t="s">
        <v>912</v>
      </c>
      <c r="O142" s="293" t="s">
        <v>912</v>
      </c>
      <c r="Q142" s="366" t="s">
        <v>912</v>
      </c>
      <c r="R142" s="293" t="s">
        <v>912</v>
      </c>
      <c r="S142" s="293" t="s">
        <v>912</v>
      </c>
      <c r="T142" s="293" t="s">
        <v>912</v>
      </c>
      <c r="U142" s="293" t="s">
        <v>912</v>
      </c>
      <c r="V142" s="293" t="s">
        <v>912</v>
      </c>
      <c r="W142" s="293" t="s">
        <v>912</v>
      </c>
    </row>
    <row r="143" spans="6:23" x14ac:dyDescent="0.25">
      <c r="F143" s="293" t="s">
        <v>912</v>
      </c>
      <c r="G143" s="293" t="s">
        <v>912</v>
      </c>
      <c r="H143" s="365" t="s">
        <v>912</v>
      </c>
      <c r="J143" s="293" t="s">
        <v>912</v>
      </c>
      <c r="K143" s="293" t="s">
        <v>912</v>
      </c>
      <c r="N143" s="293" t="s">
        <v>912</v>
      </c>
      <c r="O143" s="293" t="s">
        <v>912</v>
      </c>
      <c r="Q143" s="366" t="s">
        <v>912</v>
      </c>
      <c r="R143" s="293" t="s">
        <v>912</v>
      </c>
      <c r="S143" s="293" t="s">
        <v>912</v>
      </c>
      <c r="T143" s="293" t="s">
        <v>912</v>
      </c>
      <c r="U143" s="293" t="s">
        <v>912</v>
      </c>
      <c r="V143" s="293" t="s">
        <v>912</v>
      </c>
      <c r="W143" s="293" t="s">
        <v>912</v>
      </c>
    </row>
    <row r="144" spans="6:23" x14ac:dyDescent="0.25">
      <c r="F144" s="293" t="s">
        <v>912</v>
      </c>
      <c r="G144" s="293" t="s">
        <v>912</v>
      </c>
      <c r="H144" s="365" t="s">
        <v>912</v>
      </c>
      <c r="J144" s="293" t="s">
        <v>912</v>
      </c>
      <c r="K144" s="293" t="s">
        <v>912</v>
      </c>
      <c r="N144" s="293" t="s">
        <v>912</v>
      </c>
      <c r="O144" s="293" t="s">
        <v>912</v>
      </c>
      <c r="Q144" s="366" t="s">
        <v>912</v>
      </c>
      <c r="R144" s="293" t="s">
        <v>912</v>
      </c>
      <c r="S144" s="293" t="s">
        <v>912</v>
      </c>
      <c r="T144" s="293" t="s">
        <v>912</v>
      </c>
      <c r="U144" s="293" t="s">
        <v>912</v>
      </c>
      <c r="V144" s="293" t="s">
        <v>912</v>
      </c>
      <c r="W144" s="293" t="s">
        <v>912</v>
      </c>
    </row>
    <row r="145" spans="6:23" x14ac:dyDescent="0.25">
      <c r="F145" s="293" t="s">
        <v>912</v>
      </c>
      <c r="G145" s="293" t="s">
        <v>912</v>
      </c>
      <c r="H145" s="365" t="s">
        <v>912</v>
      </c>
      <c r="J145" s="293" t="s">
        <v>912</v>
      </c>
      <c r="K145" s="293" t="s">
        <v>912</v>
      </c>
      <c r="N145" s="293" t="s">
        <v>912</v>
      </c>
      <c r="O145" s="293" t="s">
        <v>912</v>
      </c>
      <c r="Q145" s="366" t="s">
        <v>912</v>
      </c>
      <c r="R145" s="293" t="s">
        <v>912</v>
      </c>
      <c r="S145" s="293" t="s">
        <v>912</v>
      </c>
      <c r="T145" s="293" t="s">
        <v>912</v>
      </c>
      <c r="U145" s="293" t="s">
        <v>912</v>
      </c>
      <c r="V145" s="293" t="s">
        <v>912</v>
      </c>
      <c r="W145" s="293" t="s">
        <v>912</v>
      </c>
    </row>
    <row r="146" spans="6:23" x14ac:dyDescent="0.25">
      <c r="F146" s="293" t="s">
        <v>912</v>
      </c>
      <c r="G146" s="293" t="s">
        <v>912</v>
      </c>
      <c r="H146" s="365" t="s">
        <v>912</v>
      </c>
      <c r="J146" s="293" t="s">
        <v>912</v>
      </c>
      <c r="K146" s="293" t="s">
        <v>912</v>
      </c>
      <c r="N146" s="293" t="s">
        <v>912</v>
      </c>
      <c r="O146" s="293" t="s">
        <v>912</v>
      </c>
      <c r="Q146" s="366" t="s">
        <v>912</v>
      </c>
      <c r="R146" s="293" t="s">
        <v>912</v>
      </c>
      <c r="S146" s="293" t="s">
        <v>912</v>
      </c>
      <c r="T146" s="293" t="s">
        <v>912</v>
      </c>
      <c r="U146" s="293" t="s">
        <v>912</v>
      </c>
      <c r="V146" s="293" t="s">
        <v>912</v>
      </c>
      <c r="W146" s="293" t="s">
        <v>912</v>
      </c>
    </row>
    <row r="147" spans="6:23" x14ac:dyDescent="0.25">
      <c r="F147" s="293" t="s">
        <v>912</v>
      </c>
      <c r="G147" s="293" t="s">
        <v>912</v>
      </c>
      <c r="H147" s="365" t="s">
        <v>912</v>
      </c>
      <c r="J147" s="293" t="s">
        <v>912</v>
      </c>
      <c r="K147" s="293" t="s">
        <v>912</v>
      </c>
      <c r="N147" s="293" t="s">
        <v>912</v>
      </c>
      <c r="O147" s="293" t="s">
        <v>912</v>
      </c>
      <c r="Q147" s="366" t="s">
        <v>912</v>
      </c>
      <c r="R147" s="293" t="s">
        <v>912</v>
      </c>
      <c r="S147" s="293" t="s">
        <v>912</v>
      </c>
      <c r="T147" s="293" t="s">
        <v>912</v>
      </c>
      <c r="U147" s="293" t="s">
        <v>912</v>
      </c>
      <c r="V147" s="293" t="s">
        <v>912</v>
      </c>
      <c r="W147" s="293" t="s">
        <v>912</v>
      </c>
    </row>
    <row r="148" spans="6:23" x14ac:dyDescent="0.25">
      <c r="F148" s="293" t="s">
        <v>912</v>
      </c>
      <c r="G148" s="293" t="s">
        <v>912</v>
      </c>
      <c r="H148" s="365" t="s">
        <v>912</v>
      </c>
      <c r="J148" s="293" t="s">
        <v>912</v>
      </c>
      <c r="K148" s="293" t="s">
        <v>912</v>
      </c>
      <c r="N148" s="293" t="s">
        <v>912</v>
      </c>
      <c r="O148" s="293" t="s">
        <v>912</v>
      </c>
      <c r="Q148" s="366" t="s">
        <v>912</v>
      </c>
      <c r="R148" s="293" t="s">
        <v>912</v>
      </c>
      <c r="S148" s="293" t="s">
        <v>912</v>
      </c>
      <c r="T148" s="293" t="s">
        <v>912</v>
      </c>
      <c r="U148" s="293" t="s">
        <v>912</v>
      </c>
      <c r="V148" s="293" t="s">
        <v>912</v>
      </c>
      <c r="W148" s="293" t="s">
        <v>912</v>
      </c>
    </row>
    <row r="149" spans="6:23" x14ac:dyDescent="0.25">
      <c r="F149" s="293" t="s">
        <v>912</v>
      </c>
      <c r="G149" s="293" t="s">
        <v>912</v>
      </c>
      <c r="H149" s="365" t="s">
        <v>912</v>
      </c>
      <c r="J149" s="293" t="s">
        <v>912</v>
      </c>
      <c r="K149" s="293" t="s">
        <v>912</v>
      </c>
      <c r="N149" s="293" t="s">
        <v>912</v>
      </c>
      <c r="O149" s="293" t="s">
        <v>912</v>
      </c>
      <c r="Q149" s="366" t="s">
        <v>912</v>
      </c>
      <c r="R149" s="293" t="s">
        <v>912</v>
      </c>
      <c r="S149" s="293" t="s">
        <v>912</v>
      </c>
      <c r="T149" s="293" t="s">
        <v>912</v>
      </c>
      <c r="U149" s="293" t="s">
        <v>912</v>
      </c>
      <c r="V149" s="293" t="s">
        <v>912</v>
      </c>
      <c r="W149" s="293" t="s">
        <v>912</v>
      </c>
    </row>
    <row r="150" spans="6:23" x14ac:dyDescent="0.25">
      <c r="F150" s="293" t="s">
        <v>912</v>
      </c>
      <c r="G150" s="293" t="s">
        <v>912</v>
      </c>
      <c r="H150" s="365" t="s">
        <v>912</v>
      </c>
      <c r="J150" s="293" t="s">
        <v>912</v>
      </c>
      <c r="K150" s="293" t="s">
        <v>912</v>
      </c>
      <c r="N150" s="293" t="s">
        <v>912</v>
      </c>
      <c r="O150" s="293" t="s">
        <v>912</v>
      </c>
      <c r="Q150" s="366" t="s">
        <v>912</v>
      </c>
      <c r="R150" s="293" t="s">
        <v>912</v>
      </c>
      <c r="S150" s="293" t="s">
        <v>912</v>
      </c>
      <c r="T150" s="293" t="s">
        <v>912</v>
      </c>
      <c r="U150" s="293" t="s">
        <v>912</v>
      </c>
      <c r="V150" s="293" t="s">
        <v>912</v>
      </c>
      <c r="W150" s="293" t="s">
        <v>912</v>
      </c>
    </row>
    <row r="151" spans="6:23" x14ac:dyDescent="0.25">
      <c r="F151" s="293" t="s">
        <v>912</v>
      </c>
      <c r="G151" s="293" t="s">
        <v>912</v>
      </c>
      <c r="H151" s="365" t="s">
        <v>912</v>
      </c>
      <c r="J151" s="293" t="s">
        <v>912</v>
      </c>
      <c r="K151" s="293" t="s">
        <v>912</v>
      </c>
      <c r="N151" s="293" t="s">
        <v>912</v>
      </c>
      <c r="O151" s="293" t="s">
        <v>912</v>
      </c>
      <c r="Q151" s="366" t="s">
        <v>912</v>
      </c>
      <c r="R151" s="293" t="s">
        <v>912</v>
      </c>
      <c r="S151" s="293" t="s">
        <v>912</v>
      </c>
      <c r="T151" s="293" t="s">
        <v>912</v>
      </c>
      <c r="U151" s="293" t="s">
        <v>912</v>
      </c>
      <c r="V151" s="293" t="s">
        <v>912</v>
      </c>
      <c r="W151" s="293" t="s">
        <v>912</v>
      </c>
    </row>
    <row r="152" spans="6:23" x14ac:dyDescent="0.25">
      <c r="F152" s="293" t="s">
        <v>912</v>
      </c>
      <c r="G152" s="293" t="s">
        <v>912</v>
      </c>
      <c r="H152" s="365" t="s">
        <v>912</v>
      </c>
      <c r="J152" s="293" t="s">
        <v>912</v>
      </c>
      <c r="K152" s="293" t="s">
        <v>912</v>
      </c>
      <c r="N152" s="293" t="s">
        <v>912</v>
      </c>
      <c r="O152" s="293" t="s">
        <v>912</v>
      </c>
      <c r="Q152" s="366" t="s">
        <v>912</v>
      </c>
      <c r="R152" s="293" t="s">
        <v>912</v>
      </c>
      <c r="S152" s="293" t="s">
        <v>912</v>
      </c>
      <c r="T152" s="293" t="s">
        <v>912</v>
      </c>
      <c r="U152" s="293" t="s">
        <v>912</v>
      </c>
      <c r="V152" s="293" t="s">
        <v>912</v>
      </c>
      <c r="W152" s="293" t="s">
        <v>912</v>
      </c>
    </row>
    <row r="153" spans="6:23" x14ac:dyDescent="0.25">
      <c r="F153" s="293" t="s">
        <v>912</v>
      </c>
      <c r="G153" s="293" t="s">
        <v>912</v>
      </c>
      <c r="H153" s="365" t="s">
        <v>912</v>
      </c>
      <c r="J153" s="293" t="s">
        <v>912</v>
      </c>
      <c r="K153" s="293" t="s">
        <v>912</v>
      </c>
      <c r="N153" s="293" t="s">
        <v>912</v>
      </c>
      <c r="O153" s="293" t="s">
        <v>912</v>
      </c>
      <c r="Q153" s="366" t="s">
        <v>912</v>
      </c>
      <c r="R153" s="293" t="s">
        <v>912</v>
      </c>
      <c r="S153" s="293" t="s">
        <v>912</v>
      </c>
      <c r="T153" s="293" t="s">
        <v>912</v>
      </c>
      <c r="U153" s="293" t="s">
        <v>912</v>
      </c>
      <c r="V153" s="293" t="s">
        <v>912</v>
      </c>
      <c r="W153" s="293" t="s">
        <v>912</v>
      </c>
    </row>
    <row r="154" spans="6:23" x14ac:dyDescent="0.25">
      <c r="F154" s="293" t="s">
        <v>912</v>
      </c>
      <c r="G154" s="293" t="s">
        <v>912</v>
      </c>
      <c r="H154" s="365" t="s">
        <v>912</v>
      </c>
      <c r="J154" s="293" t="s">
        <v>912</v>
      </c>
      <c r="K154" s="293" t="s">
        <v>912</v>
      </c>
      <c r="N154" s="293" t="s">
        <v>912</v>
      </c>
      <c r="O154" s="293" t="s">
        <v>912</v>
      </c>
      <c r="Q154" s="366" t="s">
        <v>912</v>
      </c>
      <c r="R154" s="293" t="s">
        <v>912</v>
      </c>
      <c r="S154" s="293" t="s">
        <v>912</v>
      </c>
      <c r="T154" s="293" t="s">
        <v>912</v>
      </c>
      <c r="U154" s="293" t="s">
        <v>912</v>
      </c>
      <c r="V154" s="293" t="s">
        <v>912</v>
      </c>
      <c r="W154" s="293" t="s">
        <v>912</v>
      </c>
    </row>
    <row r="155" spans="6:23" x14ac:dyDescent="0.25">
      <c r="F155" s="293" t="s">
        <v>912</v>
      </c>
      <c r="G155" s="293" t="s">
        <v>912</v>
      </c>
      <c r="H155" s="365" t="s">
        <v>912</v>
      </c>
      <c r="J155" s="293" t="s">
        <v>912</v>
      </c>
      <c r="K155" s="293" t="s">
        <v>912</v>
      </c>
      <c r="N155" s="293" t="s">
        <v>912</v>
      </c>
      <c r="O155" s="293" t="s">
        <v>912</v>
      </c>
      <c r="Q155" s="366" t="s">
        <v>912</v>
      </c>
      <c r="R155" s="293" t="s">
        <v>912</v>
      </c>
      <c r="S155" s="293" t="s">
        <v>912</v>
      </c>
      <c r="T155" s="293" t="s">
        <v>912</v>
      </c>
      <c r="U155" s="293" t="s">
        <v>912</v>
      </c>
      <c r="V155" s="293" t="s">
        <v>912</v>
      </c>
      <c r="W155" s="293" t="s">
        <v>912</v>
      </c>
    </row>
    <row r="156" spans="6:23" x14ac:dyDescent="0.25">
      <c r="F156" s="293" t="s">
        <v>912</v>
      </c>
      <c r="G156" s="293" t="s">
        <v>912</v>
      </c>
      <c r="H156" s="365" t="s">
        <v>912</v>
      </c>
      <c r="J156" s="293" t="s">
        <v>912</v>
      </c>
      <c r="K156" s="293" t="s">
        <v>912</v>
      </c>
      <c r="N156" s="293" t="s">
        <v>912</v>
      </c>
      <c r="O156" s="293" t="s">
        <v>912</v>
      </c>
      <c r="Q156" s="366" t="s">
        <v>912</v>
      </c>
      <c r="R156" s="293" t="s">
        <v>912</v>
      </c>
      <c r="S156" s="293" t="s">
        <v>912</v>
      </c>
      <c r="T156" s="293" t="s">
        <v>912</v>
      </c>
      <c r="U156" s="293" t="s">
        <v>912</v>
      </c>
      <c r="V156" s="293" t="s">
        <v>912</v>
      </c>
      <c r="W156" s="293" t="s">
        <v>912</v>
      </c>
    </row>
    <row r="157" spans="6:23" x14ac:dyDescent="0.25">
      <c r="F157" s="293" t="s">
        <v>912</v>
      </c>
      <c r="G157" s="293" t="s">
        <v>912</v>
      </c>
      <c r="H157" s="365" t="s">
        <v>912</v>
      </c>
      <c r="J157" s="293" t="s">
        <v>912</v>
      </c>
      <c r="K157" s="293" t="s">
        <v>912</v>
      </c>
      <c r="N157" s="293" t="s">
        <v>912</v>
      </c>
      <c r="O157" s="293" t="s">
        <v>912</v>
      </c>
      <c r="Q157" s="366" t="s">
        <v>912</v>
      </c>
      <c r="R157" s="293" t="s">
        <v>912</v>
      </c>
      <c r="S157" s="293" t="s">
        <v>912</v>
      </c>
      <c r="T157" s="293" t="s">
        <v>912</v>
      </c>
      <c r="U157" s="293" t="s">
        <v>912</v>
      </c>
      <c r="V157" s="293" t="s">
        <v>912</v>
      </c>
      <c r="W157" s="293" t="s">
        <v>912</v>
      </c>
    </row>
    <row r="158" spans="6:23" x14ac:dyDescent="0.25">
      <c r="F158" s="293" t="s">
        <v>912</v>
      </c>
      <c r="G158" s="293" t="s">
        <v>912</v>
      </c>
      <c r="H158" s="365" t="s">
        <v>912</v>
      </c>
      <c r="J158" s="293" t="s">
        <v>912</v>
      </c>
      <c r="K158" s="293" t="s">
        <v>912</v>
      </c>
      <c r="N158" s="293" t="s">
        <v>912</v>
      </c>
      <c r="O158" s="293" t="s">
        <v>912</v>
      </c>
      <c r="Q158" s="366" t="s">
        <v>912</v>
      </c>
      <c r="R158" s="293" t="s">
        <v>912</v>
      </c>
      <c r="S158" s="293" t="s">
        <v>912</v>
      </c>
      <c r="T158" s="293" t="s">
        <v>912</v>
      </c>
      <c r="U158" s="293" t="s">
        <v>912</v>
      </c>
      <c r="V158" s="293" t="s">
        <v>912</v>
      </c>
      <c r="W158" s="293" t="s">
        <v>912</v>
      </c>
    </row>
    <row r="159" spans="6:23" x14ac:dyDescent="0.25">
      <c r="F159" s="293" t="s">
        <v>912</v>
      </c>
      <c r="G159" s="293" t="s">
        <v>912</v>
      </c>
      <c r="H159" s="365" t="s">
        <v>912</v>
      </c>
      <c r="J159" s="293" t="s">
        <v>912</v>
      </c>
      <c r="K159" s="293" t="s">
        <v>912</v>
      </c>
      <c r="N159" s="293" t="s">
        <v>912</v>
      </c>
      <c r="O159" s="293" t="s">
        <v>912</v>
      </c>
      <c r="Q159" s="366" t="s">
        <v>912</v>
      </c>
      <c r="R159" s="293" t="s">
        <v>912</v>
      </c>
      <c r="S159" s="293" t="s">
        <v>912</v>
      </c>
      <c r="T159" s="293" t="s">
        <v>912</v>
      </c>
      <c r="U159" s="293" t="s">
        <v>912</v>
      </c>
      <c r="V159" s="293" t="s">
        <v>912</v>
      </c>
      <c r="W159" s="293" t="s">
        <v>912</v>
      </c>
    </row>
    <row r="160" spans="6:23" x14ac:dyDescent="0.25">
      <c r="F160" s="293" t="s">
        <v>912</v>
      </c>
      <c r="G160" s="293" t="s">
        <v>912</v>
      </c>
      <c r="H160" s="365" t="s">
        <v>912</v>
      </c>
      <c r="J160" s="293" t="s">
        <v>912</v>
      </c>
      <c r="K160" s="293" t="s">
        <v>912</v>
      </c>
      <c r="N160" s="293" t="s">
        <v>912</v>
      </c>
      <c r="O160" s="293" t="s">
        <v>912</v>
      </c>
      <c r="Q160" s="366" t="s">
        <v>912</v>
      </c>
      <c r="R160" s="293" t="s">
        <v>912</v>
      </c>
      <c r="S160" s="293" t="s">
        <v>912</v>
      </c>
      <c r="T160" s="293" t="s">
        <v>912</v>
      </c>
      <c r="U160" s="293" t="s">
        <v>912</v>
      </c>
      <c r="V160" s="293" t="s">
        <v>912</v>
      </c>
      <c r="W160" s="293" t="s">
        <v>912</v>
      </c>
    </row>
    <row r="161" spans="6:23" x14ac:dyDescent="0.25">
      <c r="F161" s="293" t="s">
        <v>912</v>
      </c>
      <c r="G161" s="293" t="s">
        <v>912</v>
      </c>
      <c r="H161" s="365" t="s">
        <v>912</v>
      </c>
      <c r="J161" s="293" t="s">
        <v>912</v>
      </c>
      <c r="K161" s="293" t="s">
        <v>912</v>
      </c>
      <c r="N161" s="293" t="s">
        <v>912</v>
      </c>
      <c r="O161" s="293" t="s">
        <v>912</v>
      </c>
      <c r="Q161" s="366" t="s">
        <v>912</v>
      </c>
      <c r="R161" s="293" t="s">
        <v>912</v>
      </c>
      <c r="S161" s="293" t="s">
        <v>912</v>
      </c>
      <c r="T161" s="293" t="s">
        <v>912</v>
      </c>
      <c r="U161" s="293" t="s">
        <v>912</v>
      </c>
      <c r="V161" s="293" t="s">
        <v>912</v>
      </c>
      <c r="W161" s="293" t="s">
        <v>912</v>
      </c>
    </row>
    <row r="162" spans="6:23" x14ac:dyDescent="0.25">
      <c r="F162" s="293" t="s">
        <v>912</v>
      </c>
      <c r="G162" s="293" t="s">
        <v>912</v>
      </c>
      <c r="H162" s="365" t="s">
        <v>912</v>
      </c>
      <c r="J162" s="293" t="s">
        <v>912</v>
      </c>
      <c r="K162" s="293" t="s">
        <v>912</v>
      </c>
      <c r="N162" s="293" t="s">
        <v>912</v>
      </c>
      <c r="O162" s="293" t="s">
        <v>912</v>
      </c>
      <c r="Q162" s="366" t="s">
        <v>912</v>
      </c>
      <c r="R162" s="293" t="s">
        <v>912</v>
      </c>
      <c r="S162" s="293" t="s">
        <v>912</v>
      </c>
      <c r="T162" s="293" t="s">
        <v>912</v>
      </c>
      <c r="U162" s="293" t="s">
        <v>912</v>
      </c>
      <c r="V162" s="293" t="s">
        <v>912</v>
      </c>
      <c r="W162" s="293" t="s">
        <v>912</v>
      </c>
    </row>
    <row r="163" spans="6:23" x14ac:dyDescent="0.25">
      <c r="F163" s="293" t="s">
        <v>912</v>
      </c>
      <c r="G163" s="293" t="s">
        <v>912</v>
      </c>
      <c r="H163" s="365" t="s">
        <v>912</v>
      </c>
      <c r="J163" s="293" t="s">
        <v>912</v>
      </c>
      <c r="K163" s="293" t="s">
        <v>912</v>
      </c>
      <c r="N163" s="293" t="s">
        <v>912</v>
      </c>
      <c r="O163" s="293" t="s">
        <v>912</v>
      </c>
      <c r="Q163" s="366" t="s">
        <v>912</v>
      </c>
      <c r="R163" s="293" t="s">
        <v>912</v>
      </c>
      <c r="S163" s="293" t="s">
        <v>912</v>
      </c>
      <c r="T163" s="293" t="s">
        <v>912</v>
      </c>
      <c r="U163" s="293" t="s">
        <v>912</v>
      </c>
      <c r="V163" s="293" t="s">
        <v>912</v>
      </c>
      <c r="W163" s="293" t="s">
        <v>912</v>
      </c>
    </row>
    <row r="164" spans="6:23" x14ac:dyDescent="0.25">
      <c r="F164" s="293" t="s">
        <v>912</v>
      </c>
      <c r="G164" s="293" t="s">
        <v>912</v>
      </c>
      <c r="H164" s="365" t="s">
        <v>912</v>
      </c>
      <c r="J164" s="293" t="s">
        <v>912</v>
      </c>
      <c r="K164" s="293" t="s">
        <v>912</v>
      </c>
      <c r="N164" s="293" t="s">
        <v>912</v>
      </c>
      <c r="O164" s="293" t="s">
        <v>912</v>
      </c>
      <c r="Q164" s="366" t="s">
        <v>912</v>
      </c>
      <c r="R164" s="293" t="s">
        <v>912</v>
      </c>
      <c r="S164" s="293" t="s">
        <v>912</v>
      </c>
      <c r="T164" s="293" t="s">
        <v>912</v>
      </c>
      <c r="U164" s="293" t="s">
        <v>912</v>
      </c>
      <c r="V164" s="293" t="s">
        <v>912</v>
      </c>
      <c r="W164" s="293" t="s">
        <v>912</v>
      </c>
    </row>
    <row r="165" spans="6:23" x14ac:dyDescent="0.25">
      <c r="F165" s="293" t="s">
        <v>912</v>
      </c>
      <c r="G165" s="293" t="s">
        <v>912</v>
      </c>
      <c r="H165" s="365" t="s">
        <v>912</v>
      </c>
      <c r="J165" s="293" t="s">
        <v>912</v>
      </c>
      <c r="K165" s="293" t="s">
        <v>912</v>
      </c>
      <c r="N165" s="293" t="s">
        <v>912</v>
      </c>
      <c r="O165" s="293" t="s">
        <v>912</v>
      </c>
      <c r="Q165" s="366" t="s">
        <v>912</v>
      </c>
      <c r="R165" s="293" t="s">
        <v>912</v>
      </c>
      <c r="S165" s="293" t="s">
        <v>912</v>
      </c>
      <c r="T165" s="293" t="s">
        <v>912</v>
      </c>
      <c r="U165" s="293" t="s">
        <v>912</v>
      </c>
      <c r="V165" s="293" t="s">
        <v>912</v>
      </c>
      <c r="W165" s="293" t="s">
        <v>912</v>
      </c>
    </row>
    <row r="166" spans="6:23" x14ac:dyDescent="0.25">
      <c r="F166" s="293" t="s">
        <v>912</v>
      </c>
      <c r="G166" s="293" t="s">
        <v>912</v>
      </c>
      <c r="H166" s="365" t="s">
        <v>912</v>
      </c>
      <c r="J166" s="293" t="s">
        <v>912</v>
      </c>
      <c r="K166" s="293" t="s">
        <v>912</v>
      </c>
      <c r="N166" s="293" t="s">
        <v>912</v>
      </c>
      <c r="O166" s="293" t="s">
        <v>912</v>
      </c>
      <c r="Q166" s="366" t="s">
        <v>912</v>
      </c>
      <c r="R166" s="293" t="s">
        <v>912</v>
      </c>
      <c r="S166" s="293" t="s">
        <v>912</v>
      </c>
      <c r="T166" s="293" t="s">
        <v>912</v>
      </c>
      <c r="U166" s="293" t="s">
        <v>912</v>
      </c>
      <c r="V166" s="293" t="s">
        <v>912</v>
      </c>
      <c r="W166" s="293" t="s">
        <v>912</v>
      </c>
    </row>
    <row r="167" spans="6:23" x14ac:dyDescent="0.25">
      <c r="F167" s="293" t="s">
        <v>912</v>
      </c>
      <c r="G167" s="293" t="s">
        <v>912</v>
      </c>
      <c r="H167" s="365" t="s">
        <v>912</v>
      </c>
      <c r="J167" s="293" t="s">
        <v>912</v>
      </c>
      <c r="K167" s="293" t="s">
        <v>912</v>
      </c>
      <c r="N167" s="293" t="s">
        <v>912</v>
      </c>
      <c r="O167" s="293" t="s">
        <v>912</v>
      </c>
      <c r="Q167" s="366" t="s">
        <v>912</v>
      </c>
      <c r="R167" s="293" t="s">
        <v>912</v>
      </c>
      <c r="S167" s="293" t="s">
        <v>912</v>
      </c>
      <c r="T167" s="293" t="s">
        <v>912</v>
      </c>
      <c r="U167" s="293" t="s">
        <v>912</v>
      </c>
      <c r="V167" s="293" t="s">
        <v>912</v>
      </c>
      <c r="W167" s="293" t="s">
        <v>912</v>
      </c>
    </row>
    <row r="168" spans="6:23" x14ac:dyDescent="0.25">
      <c r="F168" s="293" t="s">
        <v>912</v>
      </c>
      <c r="G168" s="293" t="s">
        <v>912</v>
      </c>
      <c r="H168" s="365" t="s">
        <v>912</v>
      </c>
      <c r="J168" s="293" t="s">
        <v>912</v>
      </c>
      <c r="K168" s="293" t="s">
        <v>912</v>
      </c>
      <c r="N168" s="293" t="s">
        <v>912</v>
      </c>
      <c r="O168" s="293" t="s">
        <v>912</v>
      </c>
      <c r="Q168" s="366" t="s">
        <v>912</v>
      </c>
      <c r="R168" s="293" t="s">
        <v>912</v>
      </c>
      <c r="S168" s="293" t="s">
        <v>912</v>
      </c>
      <c r="T168" s="293" t="s">
        <v>912</v>
      </c>
      <c r="U168" s="293" t="s">
        <v>912</v>
      </c>
      <c r="V168" s="293" t="s">
        <v>912</v>
      </c>
      <c r="W168" s="293" t="s">
        <v>912</v>
      </c>
    </row>
    <row r="169" spans="6:23" x14ac:dyDescent="0.25">
      <c r="F169" s="293" t="s">
        <v>912</v>
      </c>
      <c r="G169" s="293" t="s">
        <v>912</v>
      </c>
      <c r="H169" s="365" t="s">
        <v>912</v>
      </c>
      <c r="J169" s="293" t="s">
        <v>912</v>
      </c>
      <c r="K169" s="293" t="s">
        <v>912</v>
      </c>
      <c r="N169" s="293" t="s">
        <v>912</v>
      </c>
      <c r="O169" s="293" t="s">
        <v>912</v>
      </c>
      <c r="Q169" s="366" t="s">
        <v>912</v>
      </c>
      <c r="R169" s="293" t="s">
        <v>912</v>
      </c>
      <c r="S169" s="293" t="s">
        <v>912</v>
      </c>
      <c r="T169" s="293" t="s">
        <v>912</v>
      </c>
      <c r="U169" s="293" t="s">
        <v>912</v>
      </c>
      <c r="V169" s="293" t="s">
        <v>912</v>
      </c>
      <c r="W169" s="293" t="s">
        <v>912</v>
      </c>
    </row>
    <row r="170" spans="6:23" x14ac:dyDescent="0.25">
      <c r="F170" s="293" t="s">
        <v>912</v>
      </c>
      <c r="G170" s="293" t="s">
        <v>912</v>
      </c>
      <c r="H170" s="365" t="s">
        <v>912</v>
      </c>
      <c r="J170" s="293" t="s">
        <v>912</v>
      </c>
      <c r="K170" s="293" t="s">
        <v>912</v>
      </c>
      <c r="N170" s="293" t="s">
        <v>912</v>
      </c>
      <c r="O170" s="293" t="s">
        <v>912</v>
      </c>
      <c r="Q170" s="366" t="s">
        <v>912</v>
      </c>
      <c r="R170" s="293" t="s">
        <v>912</v>
      </c>
      <c r="S170" s="293" t="s">
        <v>912</v>
      </c>
      <c r="T170" s="293" t="s">
        <v>912</v>
      </c>
      <c r="U170" s="293" t="s">
        <v>912</v>
      </c>
      <c r="V170" s="293" t="s">
        <v>912</v>
      </c>
      <c r="W170" s="293" t="s">
        <v>912</v>
      </c>
    </row>
    <row r="171" spans="6:23" x14ac:dyDescent="0.25">
      <c r="F171" s="293" t="s">
        <v>912</v>
      </c>
      <c r="G171" s="293" t="s">
        <v>912</v>
      </c>
      <c r="H171" s="365" t="s">
        <v>912</v>
      </c>
      <c r="J171" s="293" t="s">
        <v>912</v>
      </c>
      <c r="K171" s="293" t="s">
        <v>912</v>
      </c>
      <c r="N171" s="293" t="s">
        <v>912</v>
      </c>
      <c r="O171" s="293" t="s">
        <v>912</v>
      </c>
      <c r="Q171" s="366" t="s">
        <v>912</v>
      </c>
      <c r="R171" s="293" t="s">
        <v>912</v>
      </c>
      <c r="S171" s="293" t="s">
        <v>912</v>
      </c>
      <c r="T171" s="293" t="s">
        <v>912</v>
      </c>
      <c r="U171" s="293" t="s">
        <v>912</v>
      </c>
      <c r="V171" s="293" t="s">
        <v>912</v>
      </c>
      <c r="W171" s="293" t="s">
        <v>912</v>
      </c>
    </row>
    <row r="172" spans="6:23" x14ac:dyDescent="0.25">
      <c r="F172" s="293" t="s">
        <v>912</v>
      </c>
      <c r="G172" s="293" t="s">
        <v>912</v>
      </c>
      <c r="H172" s="365" t="s">
        <v>912</v>
      </c>
      <c r="J172" s="293" t="s">
        <v>912</v>
      </c>
      <c r="K172" s="293" t="s">
        <v>912</v>
      </c>
      <c r="N172" s="293" t="s">
        <v>912</v>
      </c>
      <c r="O172" s="293" t="s">
        <v>912</v>
      </c>
      <c r="Q172" s="366" t="s">
        <v>912</v>
      </c>
      <c r="R172" s="293" t="s">
        <v>912</v>
      </c>
      <c r="S172" s="293" t="s">
        <v>912</v>
      </c>
      <c r="T172" s="293" t="s">
        <v>912</v>
      </c>
      <c r="U172" s="293" t="s">
        <v>912</v>
      </c>
      <c r="V172" s="293" t="s">
        <v>912</v>
      </c>
      <c r="W172" s="293" t="s">
        <v>912</v>
      </c>
    </row>
    <row r="173" spans="6:23" x14ac:dyDescent="0.25">
      <c r="F173" s="293" t="s">
        <v>912</v>
      </c>
      <c r="G173" s="293" t="s">
        <v>912</v>
      </c>
      <c r="H173" s="365" t="s">
        <v>912</v>
      </c>
      <c r="J173" s="293" t="s">
        <v>912</v>
      </c>
      <c r="K173" s="293" t="s">
        <v>912</v>
      </c>
      <c r="N173" s="293" t="s">
        <v>912</v>
      </c>
      <c r="O173" s="293" t="s">
        <v>912</v>
      </c>
      <c r="Q173" s="366" t="s">
        <v>912</v>
      </c>
      <c r="R173" s="293" t="s">
        <v>912</v>
      </c>
      <c r="S173" s="293" t="s">
        <v>912</v>
      </c>
      <c r="T173" s="293" t="s">
        <v>912</v>
      </c>
      <c r="U173" s="293" t="s">
        <v>912</v>
      </c>
      <c r="V173" s="293" t="s">
        <v>912</v>
      </c>
      <c r="W173" s="293" t="s">
        <v>912</v>
      </c>
    </row>
    <row r="174" spans="6:23" x14ac:dyDescent="0.25">
      <c r="F174" s="293" t="s">
        <v>912</v>
      </c>
      <c r="G174" s="293" t="s">
        <v>912</v>
      </c>
      <c r="H174" s="365" t="s">
        <v>912</v>
      </c>
      <c r="J174" s="293" t="s">
        <v>912</v>
      </c>
      <c r="K174" s="293" t="s">
        <v>912</v>
      </c>
      <c r="N174" s="293" t="s">
        <v>912</v>
      </c>
      <c r="O174" s="293" t="s">
        <v>912</v>
      </c>
      <c r="Q174" s="366" t="s">
        <v>912</v>
      </c>
      <c r="R174" s="293" t="s">
        <v>912</v>
      </c>
      <c r="S174" s="293" t="s">
        <v>912</v>
      </c>
      <c r="T174" s="293" t="s">
        <v>912</v>
      </c>
      <c r="U174" s="293" t="s">
        <v>912</v>
      </c>
      <c r="V174" s="293" t="s">
        <v>912</v>
      </c>
      <c r="W174" s="293" t="s">
        <v>912</v>
      </c>
    </row>
    <row r="175" spans="6:23" x14ac:dyDescent="0.25">
      <c r="F175" s="293" t="s">
        <v>912</v>
      </c>
      <c r="G175" s="293" t="s">
        <v>912</v>
      </c>
      <c r="H175" s="365" t="s">
        <v>912</v>
      </c>
      <c r="J175" s="293" t="s">
        <v>912</v>
      </c>
      <c r="K175" s="293" t="s">
        <v>912</v>
      </c>
      <c r="N175" s="293" t="s">
        <v>912</v>
      </c>
      <c r="O175" s="293" t="s">
        <v>912</v>
      </c>
      <c r="Q175" s="366" t="s">
        <v>912</v>
      </c>
      <c r="R175" s="293" t="s">
        <v>912</v>
      </c>
      <c r="S175" s="293" t="s">
        <v>912</v>
      </c>
      <c r="T175" s="293" t="s">
        <v>912</v>
      </c>
      <c r="U175" s="293" t="s">
        <v>912</v>
      </c>
      <c r="V175" s="293" t="s">
        <v>912</v>
      </c>
      <c r="W175" s="293" t="s">
        <v>912</v>
      </c>
    </row>
    <row r="176" spans="6:23" x14ac:dyDescent="0.25">
      <c r="F176" s="293" t="s">
        <v>912</v>
      </c>
      <c r="G176" s="293" t="s">
        <v>912</v>
      </c>
      <c r="H176" s="365" t="s">
        <v>912</v>
      </c>
      <c r="J176" s="293" t="s">
        <v>912</v>
      </c>
      <c r="K176" s="293" t="s">
        <v>912</v>
      </c>
      <c r="N176" s="293" t="s">
        <v>912</v>
      </c>
      <c r="O176" s="293" t="s">
        <v>912</v>
      </c>
      <c r="Q176" s="366" t="s">
        <v>912</v>
      </c>
      <c r="R176" s="293" t="s">
        <v>912</v>
      </c>
      <c r="S176" s="293" t="s">
        <v>912</v>
      </c>
      <c r="T176" s="293" t="s">
        <v>912</v>
      </c>
      <c r="U176" s="293" t="s">
        <v>912</v>
      </c>
      <c r="V176" s="293" t="s">
        <v>912</v>
      </c>
      <c r="W176" s="293" t="s">
        <v>912</v>
      </c>
    </row>
    <row r="177" spans="6:23" x14ac:dyDescent="0.25">
      <c r="F177" s="293" t="s">
        <v>912</v>
      </c>
      <c r="G177" s="293" t="s">
        <v>912</v>
      </c>
      <c r="H177" s="365" t="s">
        <v>912</v>
      </c>
      <c r="J177" s="293" t="s">
        <v>912</v>
      </c>
      <c r="K177" s="293" t="s">
        <v>912</v>
      </c>
      <c r="N177" s="293" t="s">
        <v>912</v>
      </c>
      <c r="O177" s="293" t="s">
        <v>912</v>
      </c>
      <c r="Q177" s="366" t="s">
        <v>912</v>
      </c>
      <c r="R177" s="293" t="s">
        <v>912</v>
      </c>
      <c r="S177" s="293" t="s">
        <v>912</v>
      </c>
      <c r="T177" s="293" t="s">
        <v>912</v>
      </c>
      <c r="U177" s="293" t="s">
        <v>912</v>
      </c>
      <c r="V177" s="293" t="s">
        <v>912</v>
      </c>
      <c r="W177" s="293" t="s">
        <v>912</v>
      </c>
    </row>
    <row r="178" spans="6:23" x14ac:dyDescent="0.25">
      <c r="F178" s="293" t="s">
        <v>912</v>
      </c>
      <c r="G178" s="293" t="s">
        <v>912</v>
      </c>
      <c r="H178" s="365" t="s">
        <v>912</v>
      </c>
      <c r="J178" s="293" t="s">
        <v>912</v>
      </c>
      <c r="K178" s="293" t="s">
        <v>912</v>
      </c>
      <c r="N178" s="293" t="s">
        <v>912</v>
      </c>
      <c r="O178" s="293" t="s">
        <v>912</v>
      </c>
      <c r="Q178" s="366" t="s">
        <v>912</v>
      </c>
      <c r="R178" s="293" t="s">
        <v>912</v>
      </c>
      <c r="S178" s="293" t="s">
        <v>912</v>
      </c>
      <c r="T178" s="293" t="s">
        <v>912</v>
      </c>
      <c r="U178" s="293" t="s">
        <v>912</v>
      </c>
      <c r="V178" s="293" t="s">
        <v>912</v>
      </c>
      <c r="W178" s="293" t="s">
        <v>912</v>
      </c>
    </row>
    <row r="179" spans="6:23" x14ac:dyDescent="0.25">
      <c r="F179" s="293" t="s">
        <v>912</v>
      </c>
      <c r="G179" s="293" t="s">
        <v>912</v>
      </c>
      <c r="H179" s="365" t="s">
        <v>912</v>
      </c>
      <c r="J179" s="293" t="s">
        <v>912</v>
      </c>
      <c r="K179" s="293" t="s">
        <v>912</v>
      </c>
      <c r="N179" s="293" t="s">
        <v>912</v>
      </c>
      <c r="O179" s="293" t="s">
        <v>912</v>
      </c>
      <c r="Q179" s="366" t="s">
        <v>912</v>
      </c>
      <c r="R179" s="293" t="s">
        <v>912</v>
      </c>
      <c r="S179" s="293" t="s">
        <v>912</v>
      </c>
      <c r="T179" s="293" t="s">
        <v>912</v>
      </c>
      <c r="U179" s="293" t="s">
        <v>912</v>
      </c>
      <c r="V179" s="293" t="s">
        <v>912</v>
      </c>
      <c r="W179" s="293" t="s">
        <v>912</v>
      </c>
    </row>
    <row r="180" spans="6:23" x14ac:dyDescent="0.25">
      <c r="F180" s="293" t="s">
        <v>912</v>
      </c>
      <c r="G180" s="293" t="s">
        <v>912</v>
      </c>
      <c r="H180" s="365" t="s">
        <v>912</v>
      </c>
      <c r="J180" s="293" t="s">
        <v>912</v>
      </c>
      <c r="K180" s="293" t="s">
        <v>912</v>
      </c>
      <c r="N180" s="293" t="s">
        <v>912</v>
      </c>
      <c r="O180" s="293" t="s">
        <v>912</v>
      </c>
      <c r="Q180" s="366" t="s">
        <v>912</v>
      </c>
      <c r="R180" s="293" t="s">
        <v>912</v>
      </c>
      <c r="S180" s="293" t="s">
        <v>912</v>
      </c>
      <c r="T180" s="293" t="s">
        <v>912</v>
      </c>
      <c r="U180" s="293" t="s">
        <v>912</v>
      </c>
      <c r="V180" s="293" t="s">
        <v>912</v>
      </c>
      <c r="W180" s="293" t="s">
        <v>912</v>
      </c>
    </row>
    <row r="181" spans="6:23" x14ac:dyDescent="0.25">
      <c r="F181" s="293" t="s">
        <v>912</v>
      </c>
      <c r="G181" s="293" t="s">
        <v>912</v>
      </c>
      <c r="H181" s="365" t="s">
        <v>912</v>
      </c>
      <c r="J181" s="293" t="s">
        <v>912</v>
      </c>
      <c r="K181" s="293" t="s">
        <v>912</v>
      </c>
      <c r="N181" s="293" t="s">
        <v>912</v>
      </c>
      <c r="O181" s="293" t="s">
        <v>912</v>
      </c>
      <c r="Q181" s="366" t="s">
        <v>912</v>
      </c>
      <c r="R181" s="293" t="s">
        <v>912</v>
      </c>
      <c r="S181" s="293" t="s">
        <v>912</v>
      </c>
      <c r="T181" s="293" t="s">
        <v>912</v>
      </c>
      <c r="U181" s="293" t="s">
        <v>912</v>
      </c>
      <c r="V181" s="293" t="s">
        <v>912</v>
      </c>
      <c r="W181" s="293" t="s">
        <v>912</v>
      </c>
    </row>
    <row r="182" spans="6:23" x14ac:dyDescent="0.25">
      <c r="F182" s="293" t="s">
        <v>912</v>
      </c>
      <c r="G182" s="293" t="s">
        <v>912</v>
      </c>
      <c r="H182" s="365" t="s">
        <v>912</v>
      </c>
      <c r="J182" s="293" t="s">
        <v>912</v>
      </c>
      <c r="K182" s="293" t="s">
        <v>912</v>
      </c>
      <c r="N182" s="293" t="s">
        <v>912</v>
      </c>
      <c r="O182" s="293" t="s">
        <v>912</v>
      </c>
      <c r="Q182" s="366" t="s">
        <v>912</v>
      </c>
      <c r="R182" s="293" t="s">
        <v>912</v>
      </c>
      <c r="S182" s="293" t="s">
        <v>912</v>
      </c>
      <c r="T182" s="293" t="s">
        <v>912</v>
      </c>
      <c r="U182" s="293" t="s">
        <v>912</v>
      </c>
      <c r="V182" s="293" t="s">
        <v>912</v>
      </c>
      <c r="W182" s="293" t="s">
        <v>912</v>
      </c>
    </row>
    <row r="183" spans="6:23" x14ac:dyDescent="0.25">
      <c r="F183" s="293" t="s">
        <v>912</v>
      </c>
      <c r="G183" s="293" t="s">
        <v>912</v>
      </c>
      <c r="H183" s="365" t="s">
        <v>912</v>
      </c>
      <c r="J183" s="293" t="s">
        <v>912</v>
      </c>
      <c r="K183" s="293" t="s">
        <v>912</v>
      </c>
      <c r="N183" s="293" t="s">
        <v>912</v>
      </c>
      <c r="O183" s="293" t="s">
        <v>912</v>
      </c>
      <c r="Q183" s="366" t="s">
        <v>912</v>
      </c>
      <c r="R183" s="293" t="s">
        <v>912</v>
      </c>
      <c r="S183" s="293" t="s">
        <v>912</v>
      </c>
      <c r="T183" s="293" t="s">
        <v>912</v>
      </c>
      <c r="U183" s="293" t="s">
        <v>912</v>
      </c>
      <c r="V183" s="293" t="s">
        <v>912</v>
      </c>
      <c r="W183" s="293" t="s">
        <v>912</v>
      </c>
    </row>
    <row r="184" spans="6:23" x14ac:dyDescent="0.25">
      <c r="F184" s="293" t="s">
        <v>912</v>
      </c>
      <c r="G184" s="293" t="s">
        <v>912</v>
      </c>
      <c r="H184" s="365" t="s">
        <v>912</v>
      </c>
      <c r="J184" s="293" t="s">
        <v>912</v>
      </c>
      <c r="K184" s="293" t="s">
        <v>912</v>
      </c>
      <c r="N184" s="293" t="s">
        <v>912</v>
      </c>
      <c r="O184" s="293" t="s">
        <v>912</v>
      </c>
      <c r="Q184" s="366" t="s">
        <v>912</v>
      </c>
      <c r="R184" s="293" t="s">
        <v>912</v>
      </c>
      <c r="S184" s="293" t="s">
        <v>912</v>
      </c>
      <c r="T184" s="293" t="s">
        <v>912</v>
      </c>
      <c r="U184" s="293" t="s">
        <v>912</v>
      </c>
      <c r="V184" s="293" t="s">
        <v>912</v>
      </c>
      <c r="W184" s="293" t="s">
        <v>912</v>
      </c>
    </row>
    <row r="185" spans="6:23" x14ac:dyDescent="0.25">
      <c r="F185" s="293" t="s">
        <v>912</v>
      </c>
      <c r="G185" s="293" t="s">
        <v>912</v>
      </c>
      <c r="H185" s="365" t="s">
        <v>912</v>
      </c>
      <c r="J185" s="293" t="s">
        <v>912</v>
      </c>
      <c r="K185" s="293" t="s">
        <v>912</v>
      </c>
      <c r="N185" s="293" t="s">
        <v>912</v>
      </c>
      <c r="O185" s="293" t="s">
        <v>912</v>
      </c>
      <c r="Q185" s="366" t="s">
        <v>912</v>
      </c>
      <c r="R185" s="293" t="s">
        <v>912</v>
      </c>
      <c r="S185" s="293" t="s">
        <v>912</v>
      </c>
      <c r="T185" s="293" t="s">
        <v>912</v>
      </c>
      <c r="U185" s="293" t="s">
        <v>912</v>
      </c>
      <c r="V185" s="293" t="s">
        <v>912</v>
      </c>
      <c r="W185" s="293" t="s">
        <v>912</v>
      </c>
    </row>
    <row r="186" spans="6:23" x14ac:dyDescent="0.25">
      <c r="F186" s="293" t="s">
        <v>912</v>
      </c>
      <c r="G186" s="293" t="s">
        <v>912</v>
      </c>
      <c r="H186" s="365" t="s">
        <v>912</v>
      </c>
      <c r="J186" s="293" t="s">
        <v>912</v>
      </c>
      <c r="K186" s="293" t="s">
        <v>912</v>
      </c>
      <c r="N186" s="293" t="s">
        <v>912</v>
      </c>
      <c r="O186" s="293" t="s">
        <v>912</v>
      </c>
      <c r="Q186" s="366" t="s">
        <v>912</v>
      </c>
      <c r="R186" s="293" t="s">
        <v>912</v>
      </c>
      <c r="S186" s="293" t="s">
        <v>912</v>
      </c>
      <c r="T186" s="293" t="s">
        <v>912</v>
      </c>
      <c r="U186" s="293" t="s">
        <v>912</v>
      </c>
      <c r="V186" s="293" t="s">
        <v>912</v>
      </c>
      <c r="W186" s="293" t="s">
        <v>912</v>
      </c>
    </row>
    <row r="187" spans="6:23" x14ac:dyDescent="0.25">
      <c r="F187" s="293" t="s">
        <v>912</v>
      </c>
      <c r="G187" s="293" t="s">
        <v>912</v>
      </c>
      <c r="H187" s="365" t="s">
        <v>912</v>
      </c>
      <c r="J187" s="293" t="s">
        <v>912</v>
      </c>
      <c r="K187" s="293" t="s">
        <v>912</v>
      </c>
      <c r="N187" s="293" t="s">
        <v>912</v>
      </c>
      <c r="O187" s="293" t="s">
        <v>912</v>
      </c>
      <c r="Q187" s="366" t="s">
        <v>912</v>
      </c>
      <c r="R187" s="293" t="s">
        <v>912</v>
      </c>
      <c r="S187" s="293" t="s">
        <v>912</v>
      </c>
      <c r="T187" s="293" t="s">
        <v>912</v>
      </c>
      <c r="U187" s="293" t="s">
        <v>912</v>
      </c>
      <c r="V187" s="293" t="s">
        <v>912</v>
      </c>
      <c r="W187" s="293" t="s">
        <v>912</v>
      </c>
    </row>
    <row r="188" spans="6:23" x14ac:dyDescent="0.25">
      <c r="F188" s="293" t="s">
        <v>912</v>
      </c>
      <c r="G188" s="293" t="s">
        <v>912</v>
      </c>
      <c r="H188" s="365" t="s">
        <v>912</v>
      </c>
      <c r="J188" s="293" t="s">
        <v>912</v>
      </c>
      <c r="K188" s="293" t="s">
        <v>912</v>
      </c>
      <c r="N188" s="293" t="s">
        <v>912</v>
      </c>
      <c r="O188" s="293" t="s">
        <v>912</v>
      </c>
      <c r="Q188" s="366" t="s">
        <v>912</v>
      </c>
      <c r="R188" s="293" t="s">
        <v>912</v>
      </c>
      <c r="S188" s="293" t="s">
        <v>912</v>
      </c>
      <c r="T188" s="293" t="s">
        <v>912</v>
      </c>
      <c r="U188" s="293" t="s">
        <v>912</v>
      </c>
      <c r="V188" s="293" t="s">
        <v>912</v>
      </c>
      <c r="W188" s="293" t="s">
        <v>912</v>
      </c>
    </row>
    <row r="189" spans="6:23" x14ac:dyDescent="0.25">
      <c r="F189" s="293" t="s">
        <v>912</v>
      </c>
      <c r="G189" s="293" t="s">
        <v>912</v>
      </c>
      <c r="H189" s="365" t="s">
        <v>912</v>
      </c>
      <c r="J189" s="293" t="s">
        <v>912</v>
      </c>
      <c r="K189" s="293" t="s">
        <v>912</v>
      </c>
      <c r="N189" s="293" t="s">
        <v>912</v>
      </c>
      <c r="O189" s="293" t="s">
        <v>912</v>
      </c>
      <c r="Q189" s="366" t="s">
        <v>912</v>
      </c>
      <c r="R189" s="293" t="s">
        <v>912</v>
      </c>
      <c r="S189" s="293" t="s">
        <v>912</v>
      </c>
      <c r="T189" s="293" t="s">
        <v>912</v>
      </c>
      <c r="U189" s="293" t="s">
        <v>912</v>
      </c>
      <c r="V189" s="293" t="s">
        <v>912</v>
      </c>
      <c r="W189" s="293" t="s">
        <v>912</v>
      </c>
    </row>
    <row r="190" spans="6:23" x14ac:dyDescent="0.25">
      <c r="F190" s="293" t="s">
        <v>912</v>
      </c>
      <c r="G190" s="293" t="s">
        <v>912</v>
      </c>
      <c r="H190" s="365" t="s">
        <v>912</v>
      </c>
      <c r="J190" s="293" t="s">
        <v>912</v>
      </c>
      <c r="K190" s="293" t="s">
        <v>912</v>
      </c>
      <c r="N190" s="293" t="s">
        <v>912</v>
      </c>
      <c r="O190" s="293" t="s">
        <v>912</v>
      </c>
      <c r="Q190" s="366" t="s">
        <v>912</v>
      </c>
      <c r="R190" s="293" t="s">
        <v>912</v>
      </c>
      <c r="S190" s="293" t="s">
        <v>912</v>
      </c>
      <c r="T190" s="293" t="s">
        <v>912</v>
      </c>
      <c r="U190" s="293" t="s">
        <v>912</v>
      </c>
      <c r="V190" s="293" t="s">
        <v>912</v>
      </c>
      <c r="W190" s="293" t="s">
        <v>912</v>
      </c>
    </row>
    <row r="191" spans="6:23" x14ac:dyDescent="0.25">
      <c r="F191" s="293" t="s">
        <v>912</v>
      </c>
      <c r="G191" s="293" t="s">
        <v>912</v>
      </c>
      <c r="H191" s="365" t="s">
        <v>912</v>
      </c>
      <c r="J191" s="293" t="s">
        <v>912</v>
      </c>
      <c r="K191" s="293" t="s">
        <v>912</v>
      </c>
      <c r="N191" s="293" t="s">
        <v>912</v>
      </c>
      <c r="O191" s="293" t="s">
        <v>912</v>
      </c>
      <c r="Q191" s="366" t="s">
        <v>912</v>
      </c>
      <c r="R191" s="293" t="s">
        <v>912</v>
      </c>
      <c r="S191" s="293" t="s">
        <v>912</v>
      </c>
      <c r="T191" s="293" t="s">
        <v>912</v>
      </c>
      <c r="U191" s="293" t="s">
        <v>912</v>
      </c>
      <c r="V191" s="293" t="s">
        <v>912</v>
      </c>
      <c r="W191" s="293" t="s">
        <v>912</v>
      </c>
    </row>
    <row r="192" spans="6:23" x14ac:dyDescent="0.25">
      <c r="F192" s="293" t="s">
        <v>912</v>
      </c>
      <c r="G192" s="293" t="s">
        <v>912</v>
      </c>
      <c r="H192" s="365" t="s">
        <v>912</v>
      </c>
      <c r="J192" s="293" t="s">
        <v>912</v>
      </c>
      <c r="K192" s="293" t="s">
        <v>912</v>
      </c>
      <c r="N192" s="293" t="s">
        <v>912</v>
      </c>
      <c r="O192" s="293" t="s">
        <v>912</v>
      </c>
      <c r="Q192" s="366" t="s">
        <v>912</v>
      </c>
      <c r="R192" s="293" t="s">
        <v>912</v>
      </c>
      <c r="S192" s="293" t="s">
        <v>912</v>
      </c>
      <c r="T192" s="293" t="s">
        <v>912</v>
      </c>
      <c r="U192" s="293" t="s">
        <v>912</v>
      </c>
      <c r="V192" s="293" t="s">
        <v>912</v>
      </c>
      <c r="W192" s="293" t="s">
        <v>912</v>
      </c>
    </row>
    <row r="193" spans="6:23" x14ac:dyDescent="0.25">
      <c r="F193" s="293" t="s">
        <v>912</v>
      </c>
      <c r="G193" s="293" t="s">
        <v>912</v>
      </c>
      <c r="H193" s="365" t="s">
        <v>912</v>
      </c>
      <c r="J193" s="293" t="s">
        <v>912</v>
      </c>
      <c r="K193" s="293" t="s">
        <v>912</v>
      </c>
      <c r="N193" s="293" t="s">
        <v>912</v>
      </c>
      <c r="O193" s="293" t="s">
        <v>912</v>
      </c>
      <c r="Q193" s="366" t="s">
        <v>912</v>
      </c>
      <c r="R193" s="293" t="s">
        <v>912</v>
      </c>
      <c r="S193" s="293" t="s">
        <v>912</v>
      </c>
      <c r="T193" s="293" t="s">
        <v>912</v>
      </c>
      <c r="U193" s="293" t="s">
        <v>912</v>
      </c>
      <c r="V193" s="293" t="s">
        <v>912</v>
      </c>
      <c r="W193" s="293" t="s">
        <v>912</v>
      </c>
    </row>
    <row r="194" spans="6:23" x14ac:dyDescent="0.25">
      <c r="F194" s="293" t="s">
        <v>912</v>
      </c>
      <c r="G194" s="293" t="s">
        <v>912</v>
      </c>
      <c r="H194" s="365" t="s">
        <v>912</v>
      </c>
      <c r="J194" s="293" t="s">
        <v>912</v>
      </c>
      <c r="K194" s="293" t="s">
        <v>912</v>
      </c>
      <c r="N194" s="293" t="s">
        <v>912</v>
      </c>
      <c r="O194" s="293" t="s">
        <v>912</v>
      </c>
      <c r="Q194" s="366" t="s">
        <v>912</v>
      </c>
      <c r="R194" s="293" t="s">
        <v>912</v>
      </c>
      <c r="S194" s="293" t="s">
        <v>912</v>
      </c>
      <c r="T194" s="293" t="s">
        <v>912</v>
      </c>
      <c r="U194" s="293" t="s">
        <v>912</v>
      </c>
      <c r="V194" s="293" t="s">
        <v>912</v>
      </c>
      <c r="W194" s="293" t="s">
        <v>912</v>
      </c>
    </row>
    <row r="195" spans="6:23" x14ac:dyDescent="0.25">
      <c r="F195" s="293" t="s">
        <v>912</v>
      </c>
      <c r="G195" s="293" t="s">
        <v>912</v>
      </c>
      <c r="H195" s="365" t="s">
        <v>912</v>
      </c>
      <c r="J195" s="293" t="s">
        <v>912</v>
      </c>
      <c r="K195" s="293" t="s">
        <v>912</v>
      </c>
      <c r="N195" s="293" t="s">
        <v>912</v>
      </c>
      <c r="O195" s="293" t="s">
        <v>912</v>
      </c>
      <c r="Q195" s="366" t="s">
        <v>912</v>
      </c>
      <c r="R195" s="293" t="s">
        <v>912</v>
      </c>
      <c r="S195" s="293" t="s">
        <v>912</v>
      </c>
      <c r="T195" s="293" t="s">
        <v>912</v>
      </c>
      <c r="U195" s="293" t="s">
        <v>912</v>
      </c>
      <c r="V195" s="293" t="s">
        <v>912</v>
      </c>
      <c r="W195" s="293" t="s">
        <v>912</v>
      </c>
    </row>
    <row r="196" spans="6:23" x14ac:dyDescent="0.25">
      <c r="F196" s="293" t="s">
        <v>912</v>
      </c>
      <c r="G196" s="293" t="s">
        <v>912</v>
      </c>
      <c r="H196" s="365" t="s">
        <v>912</v>
      </c>
      <c r="J196" s="293" t="s">
        <v>912</v>
      </c>
      <c r="K196" s="293" t="s">
        <v>912</v>
      </c>
      <c r="N196" s="293" t="s">
        <v>912</v>
      </c>
      <c r="O196" s="293" t="s">
        <v>912</v>
      </c>
      <c r="Q196" s="366" t="s">
        <v>912</v>
      </c>
      <c r="R196" s="293" t="s">
        <v>912</v>
      </c>
      <c r="S196" s="293" t="s">
        <v>912</v>
      </c>
      <c r="T196" s="293" t="s">
        <v>912</v>
      </c>
      <c r="U196" s="293" t="s">
        <v>912</v>
      </c>
      <c r="V196" s="293" t="s">
        <v>912</v>
      </c>
      <c r="W196" s="293" t="s">
        <v>912</v>
      </c>
    </row>
    <row r="197" spans="6:23" x14ac:dyDescent="0.25">
      <c r="F197" s="293" t="s">
        <v>912</v>
      </c>
      <c r="G197" s="293" t="s">
        <v>912</v>
      </c>
      <c r="H197" s="365" t="s">
        <v>912</v>
      </c>
      <c r="J197" s="293" t="s">
        <v>912</v>
      </c>
      <c r="K197" s="293" t="s">
        <v>912</v>
      </c>
      <c r="N197" s="293" t="s">
        <v>912</v>
      </c>
      <c r="O197" s="293" t="s">
        <v>912</v>
      </c>
      <c r="Q197" s="366" t="s">
        <v>912</v>
      </c>
      <c r="R197" s="293" t="s">
        <v>912</v>
      </c>
      <c r="S197" s="293" t="s">
        <v>912</v>
      </c>
      <c r="T197" s="293" t="s">
        <v>912</v>
      </c>
      <c r="U197" s="293" t="s">
        <v>912</v>
      </c>
      <c r="V197" s="293" t="s">
        <v>912</v>
      </c>
      <c r="W197" s="293" t="s">
        <v>912</v>
      </c>
    </row>
    <row r="198" spans="6:23" x14ac:dyDescent="0.25">
      <c r="F198" s="293" t="s">
        <v>912</v>
      </c>
      <c r="G198" s="293" t="s">
        <v>912</v>
      </c>
      <c r="H198" s="365" t="s">
        <v>912</v>
      </c>
      <c r="J198" s="293" t="s">
        <v>912</v>
      </c>
      <c r="K198" s="293" t="s">
        <v>912</v>
      </c>
      <c r="N198" s="293" t="s">
        <v>912</v>
      </c>
      <c r="O198" s="293" t="s">
        <v>912</v>
      </c>
      <c r="Q198" s="366" t="s">
        <v>912</v>
      </c>
      <c r="R198" s="293" t="s">
        <v>912</v>
      </c>
      <c r="S198" s="293" t="s">
        <v>912</v>
      </c>
      <c r="T198" s="293" t="s">
        <v>912</v>
      </c>
      <c r="U198" s="293" t="s">
        <v>912</v>
      </c>
      <c r="V198" s="293" t="s">
        <v>912</v>
      </c>
      <c r="W198" s="293" t="s">
        <v>912</v>
      </c>
    </row>
    <row r="199" spans="6:23" x14ac:dyDescent="0.25">
      <c r="F199" s="293" t="s">
        <v>912</v>
      </c>
      <c r="G199" s="293" t="s">
        <v>912</v>
      </c>
      <c r="H199" s="365" t="s">
        <v>912</v>
      </c>
      <c r="J199" s="293" t="s">
        <v>912</v>
      </c>
      <c r="K199" s="293" t="s">
        <v>912</v>
      </c>
      <c r="N199" s="293" t="s">
        <v>912</v>
      </c>
      <c r="O199" s="293" t="s">
        <v>912</v>
      </c>
      <c r="Q199" s="366" t="s">
        <v>912</v>
      </c>
      <c r="R199" s="293" t="s">
        <v>912</v>
      </c>
      <c r="S199" s="293" t="s">
        <v>912</v>
      </c>
      <c r="T199" s="293" t="s">
        <v>912</v>
      </c>
      <c r="U199" s="293" t="s">
        <v>912</v>
      </c>
      <c r="V199" s="293" t="s">
        <v>912</v>
      </c>
      <c r="W199" s="293" t="s">
        <v>912</v>
      </c>
    </row>
    <row r="200" spans="6:23" x14ac:dyDescent="0.25">
      <c r="F200" s="293" t="s">
        <v>912</v>
      </c>
      <c r="G200" s="293" t="s">
        <v>912</v>
      </c>
      <c r="H200" s="365" t="s">
        <v>912</v>
      </c>
      <c r="J200" s="293" t="s">
        <v>912</v>
      </c>
      <c r="K200" s="293" t="s">
        <v>912</v>
      </c>
      <c r="N200" s="293" t="s">
        <v>912</v>
      </c>
      <c r="O200" s="293" t="s">
        <v>912</v>
      </c>
      <c r="Q200" s="366" t="s">
        <v>912</v>
      </c>
      <c r="R200" s="293" t="s">
        <v>912</v>
      </c>
      <c r="S200" s="293" t="s">
        <v>912</v>
      </c>
      <c r="T200" s="293" t="s">
        <v>912</v>
      </c>
      <c r="U200" s="293" t="s">
        <v>912</v>
      </c>
      <c r="V200" s="293" t="s">
        <v>912</v>
      </c>
      <c r="W200" s="293" t="s">
        <v>912</v>
      </c>
    </row>
    <row r="201" spans="6:23" x14ac:dyDescent="0.25">
      <c r="F201" s="293" t="s">
        <v>912</v>
      </c>
      <c r="G201" s="293" t="s">
        <v>912</v>
      </c>
      <c r="H201" s="365" t="s">
        <v>912</v>
      </c>
      <c r="J201" s="293" t="s">
        <v>912</v>
      </c>
      <c r="K201" s="293" t="s">
        <v>912</v>
      </c>
      <c r="N201" s="293" t="s">
        <v>912</v>
      </c>
      <c r="O201" s="293" t="s">
        <v>912</v>
      </c>
      <c r="Q201" s="366" t="s">
        <v>912</v>
      </c>
      <c r="R201" s="293" t="s">
        <v>912</v>
      </c>
      <c r="S201" s="293" t="s">
        <v>912</v>
      </c>
      <c r="T201" s="293" t="s">
        <v>912</v>
      </c>
      <c r="U201" s="293" t="s">
        <v>912</v>
      </c>
      <c r="V201" s="293" t="s">
        <v>912</v>
      </c>
      <c r="W201" s="293" t="s">
        <v>912</v>
      </c>
    </row>
    <row r="202" spans="6:23" x14ac:dyDescent="0.25">
      <c r="F202" s="293" t="s">
        <v>912</v>
      </c>
      <c r="G202" s="293" t="s">
        <v>912</v>
      </c>
      <c r="H202" s="365" t="s">
        <v>912</v>
      </c>
      <c r="J202" s="293" t="s">
        <v>912</v>
      </c>
      <c r="K202" s="293" t="s">
        <v>912</v>
      </c>
      <c r="N202" s="293" t="s">
        <v>912</v>
      </c>
      <c r="O202" s="293" t="s">
        <v>912</v>
      </c>
      <c r="Q202" s="366" t="s">
        <v>912</v>
      </c>
      <c r="R202" s="293" t="s">
        <v>912</v>
      </c>
      <c r="S202" s="293" t="s">
        <v>912</v>
      </c>
      <c r="T202" s="293" t="s">
        <v>912</v>
      </c>
      <c r="U202" s="293" t="s">
        <v>912</v>
      </c>
      <c r="V202" s="293" t="s">
        <v>912</v>
      </c>
      <c r="W202" s="293" t="s">
        <v>912</v>
      </c>
    </row>
    <row r="203" spans="6:23" x14ac:dyDescent="0.25">
      <c r="F203" s="293" t="s">
        <v>912</v>
      </c>
      <c r="G203" s="293" t="s">
        <v>912</v>
      </c>
      <c r="H203" s="365" t="s">
        <v>912</v>
      </c>
      <c r="J203" s="293" t="s">
        <v>912</v>
      </c>
      <c r="K203" s="293" t="s">
        <v>912</v>
      </c>
      <c r="N203" s="293" t="s">
        <v>912</v>
      </c>
      <c r="O203" s="293" t="s">
        <v>912</v>
      </c>
      <c r="Q203" s="366" t="s">
        <v>912</v>
      </c>
      <c r="R203" s="293" t="s">
        <v>912</v>
      </c>
      <c r="S203" s="293" t="s">
        <v>912</v>
      </c>
      <c r="T203" s="293" t="s">
        <v>912</v>
      </c>
      <c r="U203" s="293" t="s">
        <v>912</v>
      </c>
      <c r="V203" s="293" t="s">
        <v>912</v>
      </c>
      <c r="W203" s="293" t="s">
        <v>912</v>
      </c>
    </row>
    <row r="204" spans="6:23" x14ac:dyDescent="0.25">
      <c r="F204" s="293" t="s">
        <v>912</v>
      </c>
      <c r="G204" s="293" t="s">
        <v>912</v>
      </c>
      <c r="H204" s="365" t="s">
        <v>912</v>
      </c>
      <c r="J204" s="293" t="s">
        <v>912</v>
      </c>
      <c r="K204" s="293" t="s">
        <v>912</v>
      </c>
      <c r="N204" s="293" t="s">
        <v>912</v>
      </c>
      <c r="O204" s="293" t="s">
        <v>912</v>
      </c>
      <c r="Q204" s="366" t="s">
        <v>912</v>
      </c>
      <c r="R204" s="293" t="s">
        <v>912</v>
      </c>
      <c r="S204" s="293" t="s">
        <v>912</v>
      </c>
      <c r="T204" s="293" t="s">
        <v>912</v>
      </c>
      <c r="U204" s="293" t="s">
        <v>912</v>
      </c>
      <c r="V204" s="293" t="s">
        <v>912</v>
      </c>
      <c r="W204" s="293" t="s">
        <v>912</v>
      </c>
    </row>
    <row r="205" spans="6:23" x14ac:dyDescent="0.25">
      <c r="F205" s="293" t="s">
        <v>912</v>
      </c>
      <c r="G205" s="293" t="s">
        <v>912</v>
      </c>
      <c r="H205" s="365" t="s">
        <v>912</v>
      </c>
      <c r="J205" s="293" t="s">
        <v>912</v>
      </c>
      <c r="K205" s="293" t="s">
        <v>912</v>
      </c>
      <c r="N205" s="293" t="s">
        <v>912</v>
      </c>
      <c r="O205" s="293" t="s">
        <v>912</v>
      </c>
      <c r="Q205" s="366" t="s">
        <v>912</v>
      </c>
      <c r="R205" s="293" t="s">
        <v>912</v>
      </c>
      <c r="S205" s="293" t="s">
        <v>912</v>
      </c>
      <c r="T205" s="293" t="s">
        <v>912</v>
      </c>
      <c r="U205" s="293" t="s">
        <v>912</v>
      </c>
      <c r="V205" s="293" t="s">
        <v>912</v>
      </c>
      <c r="W205" s="293" t="s">
        <v>912</v>
      </c>
    </row>
    <row r="206" spans="6:23" x14ac:dyDescent="0.25">
      <c r="F206" s="293" t="s">
        <v>912</v>
      </c>
      <c r="G206" s="293" t="s">
        <v>912</v>
      </c>
      <c r="H206" s="365" t="s">
        <v>912</v>
      </c>
      <c r="J206" s="293" t="s">
        <v>912</v>
      </c>
      <c r="K206" s="293" t="s">
        <v>912</v>
      </c>
      <c r="N206" s="293" t="s">
        <v>912</v>
      </c>
      <c r="O206" s="293" t="s">
        <v>912</v>
      </c>
      <c r="Q206" s="366" t="s">
        <v>912</v>
      </c>
      <c r="R206" s="293" t="s">
        <v>912</v>
      </c>
      <c r="S206" s="293" t="s">
        <v>912</v>
      </c>
      <c r="T206" s="293" t="s">
        <v>912</v>
      </c>
      <c r="U206" s="293" t="s">
        <v>912</v>
      </c>
      <c r="V206" s="293" t="s">
        <v>912</v>
      </c>
      <c r="W206" s="293" t="s">
        <v>912</v>
      </c>
    </row>
    <row r="207" spans="6:23" x14ac:dyDescent="0.25">
      <c r="F207" s="293" t="s">
        <v>912</v>
      </c>
      <c r="G207" s="293" t="s">
        <v>912</v>
      </c>
      <c r="H207" s="365" t="s">
        <v>912</v>
      </c>
      <c r="J207" s="293" t="s">
        <v>912</v>
      </c>
      <c r="K207" s="293" t="s">
        <v>912</v>
      </c>
      <c r="N207" s="293" t="s">
        <v>912</v>
      </c>
      <c r="O207" s="293" t="s">
        <v>912</v>
      </c>
      <c r="Q207" s="366" t="s">
        <v>912</v>
      </c>
      <c r="R207" s="293" t="s">
        <v>912</v>
      </c>
      <c r="S207" s="293" t="s">
        <v>912</v>
      </c>
      <c r="T207" s="293" t="s">
        <v>912</v>
      </c>
      <c r="U207" s="293" t="s">
        <v>912</v>
      </c>
      <c r="V207" s="293" t="s">
        <v>912</v>
      </c>
      <c r="W207" s="293" t="s">
        <v>912</v>
      </c>
    </row>
    <row r="208" spans="6:23" x14ac:dyDescent="0.25">
      <c r="F208" s="293" t="s">
        <v>912</v>
      </c>
      <c r="G208" s="293" t="s">
        <v>912</v>
      </c>
      <c r="H208" s="365" t="s">
        <v>912</v>
      </c>
      <c r="J208" s="293" t="s">
        <v>912</v>
      </c>
      <c r="K208" s="293" t="s">
        <v>912</v>
      </c>
      <c r="N208" s="293" t="s">
        <v>912</v>
      </c>
      <c r="O208" s="293" t="s">
        <v>912</v>
      </c>
      <c r="Q208" s="366" t="s">
        <v>912</v>
      </c>
      <c r="R208" s="293" t="s">
        <v>912</v>
      </c>
      <c r="S208" s="293" t="s">
        <v>912</v>
      </c>
      <c r="T208" s="293" t="s">
        <v>912</v>
      </c>
      <c r="U208" s="293" t="s">
        <v>912</v>
      </c>
      <c r="V208" s="293" t="s">
        <v>912</v>
      </c>
      <c r="W208" s="293" t="s">
        <v>912</v>
      </c>
    </row>
    <row r="209" spans="6:23" x14ac:dyDescent="0.25">
      <c r="F209" s="293" t="s">
        <v>912</v>
      </c>
      <c r="G209" s="293" t="s">
        <v>912</v>
      </c>
      <c r="H209" s="365" t="s">
        <v>912</v>
      </c>
      <c r="J209" s="293" t="s">
        <v>912</v>
      </c>
      <c r="K209" s="293" t="s">
        <v>912</v>
      </c>
      <c r="N209" s="293" t="s">
        <v>912</v>
      </c>
      <c r="O209" s="293" t="s">
        <v>912</v>
      </c>
      <c r="Q209" s="366" t="s">
        <v>912</v>
      </c>
      <c r="R209" s="293" t="s">
        <v>912</v>
      </c>
      <c r="S209" s="293" t="s">
        <v>912</v>
      </c>
      <c r="T209" s="293" t="s">
        <v>912</v>
      </c>
      <c r="U209" s="293" t="s">
        <v>912</v>
      </c>
      <c r="V209" s="293" t="s">
        <v>912</v>
      </c>
      <c r="W209" s="293" t="s">
        <v>912</v>
      </c>
    </row>
    <row r="210" spans="6:23" x14ac:dyDescent="0.25">
      <c r="F210" s="293" t="s">
        <v>912</v>
      </c>
      <c r="G210" s="293" t="s">
        <v>912</v>
      </c>
      <c r="H210" s="365" t="s">
        <v>912</v>
      </c>
      <c r="J210" s="293" t="s">
        <v>912</v>
      </c>
      <c r="K210" s="293" t="s">
        <v>912</v>
      </c>
      <c r="N210" s="293" t="s">
        <v>912</v>
      </c>
      <c r="O210" s="293" t="s">
        <v>912</v>
      </c>
      <c r="Q210" s="366" t="s">
        <v>912</v>
      </c>
      <c r="R210" s="293" t="s">
        <v>912</v>
      </c>
      <c r="S210" s="293" t="s">
        <v>912</v>
      </c>
      <c r="T210" s="293" t="s">
        <v>912</v>
      </c>
      <c r="U210" s="293" t="s">
        <v>912</v>
      </c>
      <c r="V210" s="293" t="s">
        <v>912</v>
      </c>
      <c r="W210" s="293" t="s">
        <v>912</v>
      </c>
    </row>
    <row r="211" spans="6:23" x14ac:dyDescent="0.25">
      <c r="F211" s="293" t="s">
        <v>912</v>
      </c>
      <c r="G211" s="293" t="s">
        <v>912</v>
      </c>
      <c r="H211" s="365" t="s">
        <v>912</v>
      </c>
      <c r="J211" s="293" t="s">
        <v>912</v>
      </c>
      <c r="K211" s="293" t="s">
        <v>912</v>
      </c>
      <c r="N211" s="293" t="s">
        <v>912</v>
      </c>
      <c r="O211" s="293" t="s">
        <v>912</v>
      </c>
      <c r="Q211" s="366" t="s">
        <v>912</v>
      </c>
      <c r="R211" s="293" t="s">
        <v>912</v>
      </c>
      <c r="S211" s="293" t="s">
        <v>912</v>
      </c>
      <c r="T211" s="293" t="s">
        <v>912</v>
      </c>
      <c r="U211" s="293" t="s">
        <v>912</v>
      </c>
      <c r="V211" s="293" t="s">
        <v>912</v>
      </c>
      <c r="W211" s="293" t="s">
        <v>912</v>
      </c>
    </row>
    <row r="212" spans="6:23" x14ac:dyDescent="0.25">
      <c r="F212" s="293" t="s">
        <v>912</v>
      </c>
      <c r="G212" s="293" t="s">
        <v>912</v>
      </c>
      <c r="H212" s="365" t="s">
        <v>912</v>
      </c>
      <c r="J212" s="293" t="s">
        <v>912</v>
      </c>
      <c r="K212" s="293" t="s">
        <v>912</v>
      </c>
      <c r="N212" s="293" t="s">
        <v>912</v>
      </c>
      <c r="O212" s="293" t="s">
        <v>912</v>
      </c>
      <c r="Q212" s="366" t="s">
        <v>912</v>
      </c>
      <c r="R212" s="293" t="s">
        <v>912</v>
      </c>
      <c r="S212" s="293" t="s">
        <v>912</v>
      </c>
      <c r="T212" s="293" t="s">
        <v>912</v>
      </c>
      <c r="U212" s="293" t="s">
        <v>912</v>
      </c>
      <c r="V212" s="293" t="s">
        <v>912</v>
      </c>
      <c r="W212" s="293" t="s">
        <v>912</v>
      </c>
    </row>
    <row r="213" spans="6:23" x14ac:dyDescent="0.25">
      <c r="F213" s="293" t="s">
        <v>912</v>
      </c>
      <c r="G213" s="293" t="s">
        <v>912</v>
      </c>
      <c r="H213" s="365" t="s">
        <v>912</v>
      </c>
      <c r="J213" s="293" t="s">
        <v>912</v>
      </c>
      <c r="K213" s="293" t="s">
        <v>912</v>
      </c>
      <c r="N213" s="293" t="s">
        <v>912</v>
      </c>
      <c r="O213" s="293" t="s">
        <v>912</v>
      </c>
      <c r="Q213" s="366" t="s">
        <v>912</v>
      </c>
      <c r="R213" s="293" t="s">
        <v>912</v>
      </c>
      <c r="S213" s="293" t="s">
        <v>912</v>
      </c>
      <c r="T213" s="293" t="s">
        <v>912</v>
      </c>
      <c r="U213" s="293" t="s">
        <v>912</v>
      </c>
      <c r="V213" s="293" t="s">
        <v>912</v>
      </c>
      <c r="W213" s="293" t="s">
        <v>912</v>
      </c>
    </row>
    <row r="214" spans="6:23" x14ac:dyDescent="0.25">
      <c r="F214" s="293" t="s">
        <v>912</v>
      </c>
      <c r="G214" s="293" t="s">
        <v>912</v>
      </c>
      <c r="H214" s="365" t="s">
        <v>912</v>
      </c>
      <c r="J214" s="293" t="s">
        <v>912</v>
      </c>
      <c r="K214" s="293" t="s">
        <v>912</v>
      </c>
      <c r="N214" s="293" t="s">
        <v>912</v>
      </c>
      <c r="O214" s="293" t="s">
        <v>912</v>
      </c>
      <c r="Q214" s="366" t="s">
        <v>912</v>
      </c>
      <c r="R214" s="293" t="s">
        <v>912</v>
      </c>
      <c r="S214" s="293" t="s">
        <v>912</v>
      </c>
      <c r="T214" s="293" t="s">
        <v>912</v>
      </c>
      <c r="U214" s="293" t="s">
        <v>912</v>
      </c>
      <c r="V214" s="293" t="s">
        <v>912</v>
      </c>
      <c r="W214" s="293" t="s">
        <v>912</v>
      </c>
    </row>
    <row r="215" spans="6:23" x14ac:dyDescent="0.25">
      <c r="F215" s="293" t="s">
        <v>912</v>
      </c>
      <c r="G215" s="293" t="s">
        <v>912</v>
      </c>
      <c r="H215" s="365" t="s">
        <v>912</v>
      </c>
      <c r="J215" s="293" t="s">
        <v>912</v>
      </c>
      <c r="K215" s="293" t="s">
        <v>912</v>
      </c>
      <c r="N215" s="293" t="s">
        <v>912</v>
      </c>
      <c r="O215" s="293" t="s">
        <v>912</v>
      </c>
      <c r="Q215" s="366" t="s">
        <v>912</v>
      </c>
      <c r="R215" s="293" t="s">
        <v>912</v>
      </c>
      <c r="S215" s="293" t="s">
        <v>912</v>
      </c>
      <c r="T215" s="293" t="s">
        <v>912</v>
      </c>
      <c r="U215" s="293" t="s">
        <v>912</v>
      </c>
      <c r="V215" s="293" t="s">
        <v>912</v>
      </c>
      <c r="W215" s="293" t="s">
        <v>912</v>
      </c>
    </row>
    <row r="216" spans="6:23" x14ac:dyDescent="0.25">
      <c r="F216" s="293" t="s">
        <v>912</v>
      </c>
      <c r="G216" s="293" t="s">
        <v>912</v>
      </c>
      <c r="H216" s="365" t="s">
        <v>912</v>
      </c>
      <c r="J216" s="293" t="s">
        <v>912</v>
      </c>
      <c r="K216" s="293" t="s">
        <v>912</v>
      </c>
      <c r="N216" s="293" t="s">
        <v>912</v>
      </c>
      <c r="O216" s="293" t="s">
        <v>912</v>
      </c>
      <c r="Q216" s="366" t="s">
        <v>912</v>
      </c>
      <c r="R216" s="293" t="s">
        <v>912</v>
      </c>
      <c r="S216" s="293" t="s">
        <v>912</v>
      </c>
      <c r="T216" s="293" t="s">
        <v>912</v>
      </c>
      <c r="U216" s="293" t="s">
        <v>912</v>
      </c>
      <c r="V216" s="293" t="s">
        <v>912</v>
      </c>
      <c r="W216" s="293" t="s">
        <v>912</v>
      </c>
    </row>
    <row r="217" spans="6:23" x14ac:dyDescent="0.25">
      <c r="F217" s="293" t="s">
        <v>912</v>
      </c>
      <c r="G217" s="293" t="s">
        <v>912</v>
      </c>
      <c r="H217" s="365" t="s">
        <v>912</v>
      </c>
      <c r="J217" s="293" t="s">
        <v>912</v>
      </c>
      <c r="K217" s="293" t="s">
        <v>912</v>
      </c>
      <c r="N217" s="293" t="s">
        <v>912</v>
      </c>
      <c r="O217" s="293" t="s">
        <v>912</v>
      </c>
      <c r="Q217" s="366" t="s">
        <v>912</v>
      </c>
      <c r="R217" s="293" t="s">
        <v>912</v>
      </c>
      <c r="S217" s="293" t="s">
        <v>912</v>
      </c>
      <c r="T217" s="293" t="s">
        <v>912</v>
      </c>
      <c r="U217" s="293" t="s">
        <v>912</v>
      </c>
      <c r="V217" s="293" t="s">
        <v>912</v>
      </c>
      <c r="W217" s="293" t="s">
        <v>912</v>
      </c>
    </row>
    <row r="218" spans="6:23" x14ac:dyDescent="0.25">
      <c r="F218" s="293" t="s">
        <v>912</v>
      </c>
      <c r="G218" s="293" t="s">
        <v>912</v>
      </c>
      <c r="H218" s="365" t="s">
        <v>912</v>
      </c>
      <c r="J218" s="293" t="s">
        <v>912</v>
      </c>
      <c r="K218" s="293" t="s">
        <v>912</v>
      </c>
      <c r="N218" s="293" t="s">
        <v>912</v>
      </c>
      <c r="O218" s="293" t="s">
        <v>912</v>
      </c>
      <c r="Q218" s="366" t="s">
        <v>912</v>
      </c>
      <c r="R218" s="293" t="s">
        <v>912</v>
      </c>
      <c r="S218" s="293" t="s">
        <v>912</v>
      </c>
      <c r="T218" s="293" t="s">
        <v>912</v>
      </c>
      <c r="U218" s="293" t="s">
        <v>912</v>
      </c>
      <c r="V218" s="293" t="s">
        <v>912</v>
      </c>
      <c r="W218" s="293" t="s">
        <v>912</v>
      </c>
    </row>
    <row r="219" spans="6:23" x14ac:dyDescent="0.25">
      <c r="F219" s="293" t="s">
        <v>912</v>
      </c>
      <c r="G219" s="293" t="s">
        <v>912</v>
      </c>
      <c r="H219" s="365" t="s">
        <v>912</v>
      </c>
      <c r="J219" s="293" t="s">
        <v>912</v>
      </c>
      <c r="K219" s="293" t="s">
        <v>912</v>
      </c>
      <c r="N219" s="293" t="s">
        <v>912</v>
      </c>
      <c r="O219" s="293" t="s">
        <v>912</v>
      </c>
      <c r="Q219" s="366" t="s">
        <v>912</v>
      </c>
      <c r="R219" s="293" t="s">
        <v>912</v>
      </c>
      <c r="S219" s="293" t="s">
        <v>912</v>
      </c>
      <c r="T219" s="293" t="s">
        <v>912</v>
      </c>
      <c r="U219" s="293" t="s">
        <v>912</v>
      </c>
      <c r="V219" s="293" t="s">
        <v>912</v>
      </c>
      <c r="W219" s="293" t="s">
        <v>912</v>
      </c>
    </row>
    <row r="220" spans="6:23" x14ac:dyDescent="0.25">
      <c r="F220" s="293" t="s">
        <v>912</v>
      </c>
      <c r="G220" s="293" t="s">
        <v>912</v>
      </c>
      <c r="H220" s="365" t="s">
        <v>912</v>
      </c>
      <c r="J220" s="293" t="s">
        <v>912</v>
      </c>
      <c r="K220" s="293" t="s">
        <v>912</v>
      </c>
      <c r="N220" s="293" t="s">
        <v>912</v>
      </c>
      <c r="O220" s="293" t="s">
        <v>912</v>
      </c>
      <c r="Q220" s="366" t="s">
        <v>912</v>
      </c>
      <c r="R220" s="293" t="s">
        <v>912</v>
      </c>
      <c r="S220" s="293" t="s">
        <v>912</v>
      </c>
      <c r="T220" s="293" t="s">
        <v>912</v>
      </c>
      <c r="U220" s="293" t="s">
        <v>912</v>
      </c>
      <c r="V220" s="293" t="s">
        <v>912</v>
      </c>
      <c r="W220" s="293" t="s">
        <v>912</v>
      </c>
    </row>
    <row r="221" spans="6:23" x14ac:dyDescent="0.25">
      <c r="F221" s="293" t="s">
        <v>912</v>
      </c>
      <c r="G221" s="293" t="s">
        <v>912</v>
      </c>
      <c r="H221" s="365" t="s">
        <v>912</v>
      </c>
      <c r="J221" s="293" t="s">
        <v>912</v>
      </c>
      <c r="K221" s="293" t="s">
        <v>912</v>
      </c>
      <c r="N221" s="293" t="s">
        <v>912</v>
      </c>
      <c r="O221" s="293" t="s">
        <v>912</v>
      </c>
      <c r="Q221" s="366" t="s">
        <v>912</v>
      </c>
      <c r="R221" s="293" t="s">
        <v>912</v>
      </c>
      <c r="S221" s="293" t="s">
        <v>912</v>
      </c>
      <c r="T221" s="293" t="s">
        <v>912</v>
      </c>
      <c r="U221" s="293" t="s">
        <v>912</v>
      </c>
      <c r="V221" s="293" t="s">
        <v>912</v>
      </c>
      <c r="W221" s="293" t="s">
        <v>912</v>
      </c>
    </row>
    <row r="222" spans="6:23" x14ac:dyDescent="0.25">
      <c r="F222" s="293" t="s">
        <v>912</v>
      </c>
      <c r="G222" s="293" t="s">
        <v>912</v>
      </c>
      <c r="H222" s="365" t="s">
        <v>912</v>
      </c>
      <c r="J222" s="293" t="s">
        <v>912</v>
      </c>
      <c r="K222" s="293" t="s">
        <v>912</v>
      </c>
      <c r="N222" s="293" t="s">
        <v>912</v>
      </c>
      <c r="O222" s="293" t="s">
        <v>912</v>
      </c>
      <c r="Q222" s="366" t="s">
        <v>912</v>
      </c>
      <c r="R222" s="293" t="s">
        <v>912</v>
      </c>
      <c r="S222" s="293" t="s">
        <v>912</v>
      </c>
      <c r="T222" s="293" t="s">
        <v>912</v>
      </c>
      <c r="U222" s="293" t="s">
        <v>912</v>
      </c>
      <c r="V222" s="293" t="s">
        <v>912</v>
      </c>
      <c r="W222" s="293" t="s">
        <v>912</v>
      </c>
    </row>
    <row r="223" spans="6:23" x14ac:dyDescent="0.25">
      <c r="F223" s="293" t="s">
        <v>912</v>
      </c>
      <c r="G223" s="293" t="s">
        <v>912</v>
      </c>
      <c r="H223" s="365" t="s">
        <v>912</v>
      </c>
      <c r="J223" s="293" t="s">
        <v>912</v>
      </c>
      <c r="K223" s="293" t="s">
        <v>912</v>
      </c>
      <c r="N223" s="293" t="s">
        <v>912</v>
      </c>
      <c r="O223" s="293" t="s">
        <v>912</v>
      </c>
      <c r="Q223" s="366" t="s">
        <v>912</v>
      </c>
      <c r="R223" s="293" t="s">
        <v>912</v>
      </c>
      <c r="S223" s="293" t="s">
        <v>912</v>
      </c>
      <c r="T223" s="293" t="s">
        <v>912</v>
      </c>
      <c r="U223" s="293" t="s">
        <v>912</v>
      </c>
      <c r="V223" s="293" t="s">
        <v>912</v>
      </c>
      <c r="W223" s="293" t="s">
        <v>912</v>
      </c>
    </row>
    <row r="224" spans="6:23" x14ac:dyDescent="0.25">
      <c r="F224" s="293" t="s">
        <v>912</v>
      </c>
      <c r="G224" s="293" t="s">
        <v>912</v>
      </c>
      <c r="H224" s="365" t="s">
        <v>912</v>
      </c>
      <c r="J224" s="293" t="s">
        <v>912</v>
      </c>
      <c r="K224" s="293" t="s">
        <v>912</v>
      </c>
      <c r="N224" s="293" t="s">
        <v>912</v>
      </c>
      <c r="O224" s="293" t="s">
        <v>912</v>
      </c>
      <c r="Q224" s="366" t="s">
        <v>912</v>
      </c>
      <c r="R224" s="293" t="s">
        <v>912</v>
      </c>
      <c r="S224" s="293" t="s">
        <v>912</v>
      </c>
      <c r="T224" s="293" t="s">
        <v>912</v>
      </c>
      <c r="U224" s="293" t="s">
        <v>912</v>
      </c>
      <c r="V224" s="293" t="s">
        <v>912</v>
      </c>
      <c r="W224" s="293" t="s">
        <v>912</v>
      </c>
    </row>
    <row r="225" spans="2:23" x14ac:dyDescent="0.25">
      <c r="F225" s="293" t="s">
        <v>912</v>
      </c>
      <c r="G225" s="293" t="s">
        <v>912</v>
      </c>
      <c r="H225" s="365" t="s">
        <v>912</v>
      </c>
      <c r="J225" s="293" t="s">
        <v>912</v>
      </c>
      <c r="K225" s="293" t="s">
        <v>912</v>
      </c>
      <c r="N225" s="293" t="s">
        <v>912</v>
      </c>
      <c r="O225" s="293" t="s">
        <v>912</v>
      </c>
      <c r="Q225" s="366" t="s">
        <v>912</v>
      </c>
      <c r="R225" s="293" t="s">
        <v>912</v>
      </c>
      <c r="S225" s="293" t="s">
        <v>912</v>
      </c>
      <c r="T225" s="293" t="s">
        <v>912</v>
      </c>
      <c r="U225" s="293" t="s">
        <v>912</v>
      </c>
      <c r="V225" s="293" t="s">
        <v>912</v>
      </c>
      <c r="W225" s="293" t="s">
        <v>912</v>
      </c>
    </row>
    <row r="226" spans="2:23" x14ac:dyDescent="0.25">
      <c r="F226" s="293" t="s">
        <v>912</v>
      </c>
      <c r="G226" s="293" t="s">
        <v>912</v>
      </c>
      <c r="H226" s="365" t="s">
        <v>912</v>
      </c>
      <c r="J226" s="293" t="s">
        <v>912</v>
      </c>
      <c r="K226" s="293" t="s">
        <v>912</v>
      </c>
      <c r="N226" s="293" t="s">
        <v>912</v>
      </c>
      <c r="O226" s="293" t="s">
        <v>912</v>
      </c>
      <c r="Q226" s="366" t="s">
        <v>912</v>
      </c>
      <c r="R226" s="293" t="s">
        <v>912</v>
      </c>
      <c r="S226" s="293" t="s">
        <v>912</v>
      </c>
      <c r="T226" s="293" t="s">
        <v>912</v>
      </c>
      <c r="U226" s="293" t="s">
        <v>912</v>
      </c>
      <c r="V226" s="293" t="s">
        <v>912</v>
      </c>
      <c r="W226" s="293" t="s">
        <v>912</v>
      </c>
    </row>
    <row r="227" spans="2:23" x14ac:dyDescent="0.25">
      <c r="F227" s="293" t="s">
        <v>912</v>
      </c>
      <c r="G227" s="293" t="s">
        <v>912</v>
      </c>
      <c r="H227" s="365" t="s">
        <v>912</v>
      </c>
      <c r="J227" s="293" t="s">
        <v>912</v>
      </c>
      <c r="K227" s="293" t="s">
        <v>912</v>
      </c>
      <c r="N227" s="293" t="s">
        <v>912</v>
      </c>
      <c r="O227" s="293" t="s">
        <v>912</v>
      </c>
      <c r="Q227" s="366" t="s">
        <v>912</v>
      </c>
      <c r="R227" s="293" t="s">
        <v>912</v>
      </c>
      <c r="S227" s="293" t="s">
        <v>912</v>
      </c>
      <c r="T227" s="293" t="s">
        <v>912</v>
      </c>
      <c r="U227" s="293" t="s">
        <v>912</v>
      </c>
      <c r="V227" s="293" t="s">
        <v>912</v>
      </c>
      <c r="W227" s="293" t="s">
        <v>912</v>
      </c>
    </row>
    <row r="228" spans="2:23" x14ac:dyDescent="0.25">
      <c r="F228" s="293" t="s">
        <v>912</v>
      </c>
      <c r="G228" s="293" t="s">
        <v>912</v>
      </c>
      <c r="H228" s="365" t="s">
        <v>912</v>
      </c>
      <c r="J228" s="293" t="s">
        <v>912</v>
      </c>
      <c r="K228" s="293" t="s">
        <v>912</v>
      </c>
      <c r="N228" s="293" t="s">
        <v>912</v>
      </c>
      <c r="O228" s="293" t="s">
        <v>912</v>
      </c>
      <c r="Q228" s="366" t="s">
        <v>912</v>
      </c>
      <c r="R228" s="293" t="s">
        <v>912</v>
      </c>
      <c r="S228" s="293" t="s">
        <v>912</v>
      </c>
      <c r="T228" s="293" t="s">
        <v>912</v>
      </c>
      <c r="U228" s="293" t="s">
        <v>912</v>
      </c>
      <c r="V228" s="293" t="s">
        <v>912</v>
      </c>
      <c r="W228" s="293" t="s">
        <v>912</v>
      </c>
    </row>
    <row r="229" spans="2:23" x14ac:dyDescent="0.25">
      <c r="F229" s="293" t="s">
        <v>912</v>
      </c>
      <c r="G229" s="293" t="s">
        <v>912</v>
      </c>
      <c r="H229" s="365" t="s">
        <v>912</v>
      </c>
      <c r="J229" s="293" t="s">
        <v>912</v>
      </c>
      <c r="K229" s="293" t="s">
        <v>912</v>
      </c>
      <c r="N229" s="293" t="s">
        <v>912</v>
      </c>
      <c r="O229" s="293" t="s">
        <v>912</v>
      </c>
      <c r="Q229" s="366" t="s">
        <v>912</v>
      </c>
      <c r="R229" s="293" t="s">
        <v>912</v>
      </c>
      <c r="S229" s="293" t="s">
        <v>912</v>
      </c>
      <c r="T229" s="293" t="s">
        <v>912</v>
      </c>
      <c r="U229" s="293" t="s">
        <v>912</v>
      </c>
      <c r="V229" s="293" t="s">
        <v>912</v>
      </c>
      <c r="W229" s="293" t="s">
        <v>912</v>
      </c>
    </row>
    <row r="230" spans="2:23" x14ac:dyDescent="0.25">
      <c r="F230" s="293" t="s">
        <v>912</v>
      </c>
      <c r="G230" s="293" t="s">
        <v>912</v>
      </c>
      <c r="H230" s="365" t="s">
        <v>912</v>
      </c>
      <c r="J230" s="293" t="s">
        <v>912</v>
      </c>
      <c r="K230" s="293" t="s">
        <v>912</v>
      </c>
      <c r="N230" s="293" t="s">
        <v>912</v>
      </c>
      <c r="O230" s="293" t="s">
        <v>912</v>
      </c>
      <c r="Q230" s="366" t="s">
        <v>912</v>
      </c>
      <c r="R230" s="293" t="s">
        <v>912</v>
      </c>
      <c r="S230" s="293" t="s">
        <v>912</v>
      </c>
      <c r="T230" s="293" t="s">
        <v>912</v>
      </c>
      <c r="U230" s="293" t="s">
        <v>912</v>
      </c>
      <c r="V230" s="293" t="s">
        <v>912</v>
      </c>
      <c r="W230" s="293" t="s">
        <v>912</v>
      </c>
    </row>
    <row r="231" spans="2:23" x14ac:dyDescent="0.25">
      <c r="F231" s="293" t="s">
        <v>912</v>
      </c>
      <c r="G231" s="293" t="s">
        <v>912</v>
      </c>
      <c r="H231" s="365" t="s">
        <v>912</v>
      </c>
      <c r="J231" s="293" t="s">
        <v>912</v>
      </c>
      <c r="K231" s="293" t="s">
        <v>912</v>
      </c>
      <c r="N231" s="293" t="s">
        <v>912</v>
      </c>
      <c r="O231" s="293" t="s">
        <v>912</v>
      </c>
      <c r="Q231" s="366" t="s">
        <v>912</v>
      </c>
      <c r="R231" s="293" t="s">
        <v>912</v>
      </c>
      <c r="S231" s="293" t="s">
        <v>912</v>
      </c>
      <c r="T231" s="293" t="s">
        <v>912</v>
      </c>
      <c r="U231" s="293" t="s">
        <v>912</v>
      </c>
      <c r="V231" s="293" t="s">
        <v>912</v>
      </c>
      <c r="W231" s="293" t="s">
        <v>912</v>
      </c>
    </row>
    <row r="232" spans="2:23" x14ac:dyDescent="0.25">
      <c r="F232" s="293" t="s">
        <v>912</v>
      </c>
      <c r="G232" s="293" t="s">
        <v>912</v>
      </c>
      <c r="H232" s="365" t="s">
        <v>912</v>
      </c>
      <c r="J232" s="293" t="s">
        <v>912</v>
      </c>
      <c r="K232" s="293" t="s">
        <v>912</v>
      </c>
      <c r="N232" s="293" t="s">
        <v>912</v>
      </c>
      <c r="O232" s="293" t="s">
        <v>912</v>
      </c>
      <c r="Q232" s="366" t="s">
        <v>912</v>
      </c>
      <c r="R232" s="293" t="s">
        <v>912</v>
      </c>
      <c r="S232" s="293" t="s">
        <v>912</v>
      </c>
      <c r="T232" s="293" t="s">
        <v>912</v>
      </c>
      <c r="U232" s="293" t="s">
        <v>912</v>
      </c>
      <c r="V232" s="293" t="s">
        <v>912</v>
      </c>
      <c r="W232" s="293" t="s">
        <v>912</v>
      </c>
    </row>
    <row r="233" spans="2:23" x14ac:dyDescent="0.25">
      <c r="B233" t="s">
        <v>705</v>
      </c>
      <c r="F233" s="293" t="s">
        <v>912</v>
      </c>
      <c r="G233" s="293" t="s">
        <v>912</v>
      </c>
      <c r="H233" s="365" t="s">
        <v>912</v>
      </c>
      <c r="J233" s="293" t="s">
        <v>912</v>
      </c>
      <c r="K233" s="293" t="s">
        <v>912</v>
      </c>
      <c r="N233" s="293" t="s">
        <v>912</v>
      </c>
      <c r="O233" s="293" t="s">
        <v>912</v>
      </c>
      <c r="Q233" s="366" t="s">
        <v>912</v>
      </c>
      <c r="R233" s="293" t="s">
        <v>912</v>
      </c>
      <c r="S233" s="293" t="s">
        <v>912</v>
      </c>
      <c r="T233" s="293" t="s">
        <v>912</v>
      </c>
      <c r="U233" s="293" t="s">
        <v>912</v>
      </c>
      <c r="V233" s="293" t="s">
        <v>912</v>
      </c>
      <c r="W233" s="293" t="s">
        <v>912</v>
      </c>
    </row>
    <row r="234" spans="2:23" x14ac:dyDescent="0.25">
      <c r="B234">
        <v>999</v>
      </c>
      <c r="F234" s="293" t="s">
        <v>912</v>
      </c>
      <c r="G234" s="293" t="s">
        <v>912</v>
      </c>
      <c r="H234" s="365" t="s">
        <v>912</v>
      </c>
      <c r="J234" s="293" t="s">
        <v>912</v>
      </c>
      <c r="K234" s="293" t="s">
        <v>912</v>
      </c>
      <c r="N234" s="293" t="s">
        <v>912</v>
      </c>
      <c r="O234" s="293" t="s">
        <v>912</v>
      </c>
      <c r="Q234" s="366" t="s">
        <v>912</v>
      </c>
      <c r="R234" s="293" t="s">
        <v>912</v>
      </c>
      <c r="S234" s="293" t="s">
        <v>912</v>
      </c>
      <c r="T234" s="293" t="s">
        <v>912</v>
      </c>
      <c r="U234" s="293" t="s">
        <v>912</v>
      </c>
      <c r="V234" s="293" t="s">
        <v>912</v>
      </c>
      <c r="W234" s="293" t="s">
        <v>912</v>
      </c>
    </row>
    <row r="235" spans="2:23" x14ac:dyDescent="0.25">
      <c r="B235" t="s">
        <v>738</v>
      </c>
      <c r="F235" s="293" t="s">
        <v>912</v>
      </c>
      <c r="G235" s="293" t="s">
        <v>912</v>
      </c>
      <c r="H235" s="365" t="s">
        <v>912</v>
      </c>
      <c r="J235" s="293" t="s">
        <v>912</v>
      </c>
      <c r="K235" s="293" t="s">
        <v>912</v>
      </c>
      <c r="N235" s="293" t="s">
        <v>912</v>
      </c>
      <c r="O235" s="293" t="s">
        <v>912</v>
      </c>
      <c r="Q235" s="366" t="s">
        <v>912</v>
      </c>
      <c r="R235" s="293" t="s">
        <v>912</v>
      </c>
      <c r="S235" s="293" t="s">
        <v>912</v>
      </c>
      <c r="T235" s="293" t="s">
        <v>912</v>
      </c>
      <c r="U235" s="293" t="s">
        <v>912</v>
      </c>
      <c r="V235" s="293" t="s">
        <v>912</v>
      </c>
      <c r="W235" s="293" t="s">
        <v>912</v>
      </c>
    </row>
    <row r="236" spans="2:23" x14ac:dyDescent="0.25">
      <c r="B236" t="s">
        <v>740</v>
      </c>
      <c r="F236" s="293" t="s">
        <v>912</v>
      </c>
      <c r="G236" s="293" t="s">
        <v>912</v>
      </c>
      <c r="H236" s="365" t="s">
        <v>912</v>
      </c>
      <c r="J236" s="293" t="s">
        <v>912</v>
      </c>
      <c r="K236" s="293" t="s">
        <v>912</v>
      </c>
      <c r="N236" s="293" t="s">
        <v>912</v>
      </c>
      <c r="O236" s="293" t="s">
        <v>912</v>
      </c>
      <c r="Q236" s="366" t="s">
        <v>912</v>
      </c>
      <c r="R236" s="293" t="s">
        <v>912</v>
      </c>
      <c r="S236" s="293" t="s">
        <v>912</v>
      </c>
      <c r="T236" s="293" t="s">
        <v>912</v>
      </c>
      <c r="U236" s="293" t="s">
        <v>912</v>
      </c>
      <c r="V236" s="293" t="s">
        <v>912</v>
      </c>
      <c r="W236" s="293" t="s">
        <v>912</v>
      </c>
    </row>
    <row r="237" spans="2:23" x14ac:dyDescent="0.25">
      <c r="B237" t="s">
        <v>741</v>
      </c>
      <c r="F237" s="293" t="s">
        <v>912</v>
      </c>
      <c r="G237" s="293" t="s">
        <v>912</v>
      </c>
      <c r="H237" s="365" t="s">
        <v>912</v>
      </c>
      <c r="J237" s="293" t="s">
        <v>912</v>
      </c>
      <c r="K237" s="293" t="s">
        <v>912</v>
      </c>
      <c r="N237" s="293" t="s">
        <v>912</v>
      </c>
      <c r="O237" s="293" t="s">
        <v>912</v>
      </c>
      <c r="Q237" s="366" t="s">
        <v>912</v>
      </c>
      <c r="R237" s="293" t="s">
        <v>912</v>
      </c>
      <c r="S237" s="293" t="s">
        <v>912</v>
      </c>
      <c r="T237" s="293" t="s">
        <v>912</v>
      </c>
      <c r="U237" s="293" t="s">
        <v>912</v>
      </c>
      <c r="V237" s="293" t="s">
        <v>912</v>
      </c>
      <c r="W237" s="293" t="s">
        <v>912</v>
      </c>
    </row>
    <row r="238" spans="2:23" x14ac:dyDescent="0.25">
      <c r="F238" s="293" t="s">
        <v>912</v>
      </c>
      <c r="G238" s="293" t="s">
        <v>912</v>
      </c>
      <c r="H238" s="365" t="s">
        <v>912</v>
      </c>
      <c r="J238" s="293" t="s">
        <v>912</v>
      </c>
      <c r="K238" s="293" t="s">
        <v>912</v>
      </c>
      <c r="N238" s="293" t="s">
        <v>912</v>
      </c>
      <c r="O238" s="293" t="s">
        <v>912</v>
      </c>
      <c r="Q238" s="366" t="s">
        <v>912</v>
      </c>
      <c r="R238" s="293" t="s">
        <v>912</v>
      </c>
      <c r="S238" s="293" t="s">
        <v>912</v>
      </c>
      <c r="T238" s="293" t="s">
        <v>912</v>
      </c>
      <c r="U238" s="293" t="s">
        <v>912</v>
      </c>
      <c r="V238" s="293" t="s">
        <v>912</v>
      </c>
      <c r="W238" s="293" t="s">
        <v>912</v>
      </c>
    </row>
    <row r="239" spans="2:23" x14ac:dyDescent="0.25">
      <c r="F239" s="293" t="s">
        <v>912</v>
      </c>
      <c r="G239" s="293" t="s">
        <v>912</v>
      </c>
      <c r="H239" s="365" t="s">
        <v>912</v>
      </c>
      <c r="J239" s="293" t="s">
        <v>912</v>
      </c>
      <c r="K239" s="293" t="s">
        <v>912</v>
      </c>
      <c r="N239" s="293" t="s">
        <v>912</v>
      </c>
      <c r="O239" s="293" t="s">
        <v>912</v>
      </c>
      <c r="Q239" s="366" t="s">
        <v>912</v>
      </c>
      <c r="R239" s="293" t="s">
        <v>912</v>
      </c>
      <c r="S239" s="293" t="s">
        <v>912</v>
      </c>
      <c r="T239" s="293" t="s">
        <v>912</v>
      </c>
      <c r="U239" s="293" t="s">
        <v>912</v>
      </c>
      <c r="V239" s="293" t="s">
        <v>912</v>
      </c>
      <c r="W239" s="293" t="s">
        <v>912</v>
      </c>
    </row>
    <row r="240" spans="2:23" x14ac:dyDescent="0.25">
      <c r="F240" s="293" t="s">
        <v>912</v>
      </c>
      <c r="G240" s="293" t="s">
        <v>912</v>
      </c>
      <c r="H240" s="365" t="s">
        <v>912</v>
      </c>
      <c r="J240" s="293" t="s">
        <v>912</v>
      </c>
      <c r="K240" s="293" t="s">
        <v>912</v>
      </c>
      <c r="N240" s="293" t="s">
        <v>912</v>
      </c>
      <c r="O240" s="293" t="s">
        <v>912</v>
      </c>
      <c r="Q240" s="366" t="s">
        <v>912</v>
      </c>
      <c r="R240" s="293" t="s">
        <v>912</v>
      </c>
      <c r="S240" s="293" t="s">
        <v>912</v>
      </c>
      <c r="T240" s="293" t="s">
        <v>912</v>
      </c>
      <c r="U240" s="293" t="s">
        <v>912</v>
      </c>
      <c r="V240" s="293" t="s">
        <v>912</v>
      </c>
      <c r="W240" s="293" t="s">
        <v>912</v>
      </c>
    </row>
    <row r="241" spans="2:23" x14ac:dyDescent="0.25">
      <c r="F241" s="293" t="s">
        <v>912</v>
      </c>
      <c r="G241" s="293" t="s">
        <v>912</v>
      </c>
      <c r="H241" s="365" t="s">
        <v>912</v>
      </c>
      <c r="J241" s="293" t="s">
        <v>912</v>
      </c>
      <c r="K241" s="293" t="s">
        <v>912</v>
      </c>
      <c r="N241" s="293" t="s">
        <v>912</v>
      </c>
      <c r="O241" s="293" t="s">
        <v>912</v>
      </c>
      <c r="Q241" s="366" t="s">
        <v>912</v>
      </c>
      <c r="R241" s="293" t="s">
        <v>912</v>
      </c>
      <c r="S241" s="293" t="s">
        <v>912</v>
      </c>
      <c r="T241" s="293" t="s">
        <v>912</v>
      </c>
      <c r="U241" s="293" t="s">
        <v>912</v>
      </c>
      <c r="V241" s="293" t="s">
        <v>912</v>
      </c>
      <c r="W241" s="293" t="s">
        <v>912</v>
      </c>
    </row>
    <row r="242" spans="2:23" x14ac:dyDescent="0.25">
      <c r="F242" s="293" t="s">
        <v>912</v>
      </c>
      <c r="G242" s="293" t="s">
        <v>912</v>
      </c>
      <c r="H242" s="365" t="s">
        <v>912</v>
      </c>
      <c r="J242" s="293" t="s">
        <v>912</v>
      </c>
      <c r="K242" s="293" t="s">
        <v>912</v>
      </c>
      <c r="N242" s="293" t="s">
        <v>912</v>
      </c>
      <c r="O242" s="293" t="s">
        <v>912</v>
      </c>
      <c r="Q242" s="366" t="s">
        <v>912</v>
      </c>
      <c r="R242" s="293" t="s">
        <v>912</v>
      </c>
      <c r="S242" s="293" t="s">
        <v>912</v>
      </c>
      <c r="T242" s="293" t="s">
        <v>912</v>
      </c>
      <c r="U242" s="293" t="s">
        <v>912</v>
      </c>
      <c r="V242" s="293" t="s">
        <v>912</v>
      </c>
      <c r="W242" s="293" t="s">
        <v>912</v>
      </c>
    </row>
    <row r="243" spans="2:23" x14ac:dyDescent="0.25">
      <c r="F243" s="293" t="s">
        <v>912</v>
      </c>
      <c r="G243" s="293" t="s">
        <v>912</v>
      </c>
      <c r="H243" s="365" t="s">
        <v>912</v>
      </c>
      <c r="J243" s="293" t="s">
        <v>912</v>
      </c>
      <c r="K243" s="293" t="s">
        <v>912</v>
      </c>
      <c r="N243" s="293" t="s">
        <v>912</v>
      </c>
      <c r="O243" s="293" t="s">
        <v>912</v>
      </c>
      <c r="Q243" s="366" t="s">
        <v>912</v>
      </c>
      <c r="R243" s="293" t="s">
        <v>912</v>
      </c>
      <c r="S243" s="293" t="s">
        <v>912</v>
      </c>
      <c r="T243" s="293" t="s">
        <v>912</v>
      </c>
      <c r="U243" s="293" t="s">
        <v>912</v>
      </c>
      <c r="V243" s="293" t="s">
        <v>912</v>
      </c>
      <c r="W243" s="293" t="s">
        <v>912</v>
      </c>
    </row>
    <row r="244" spans="2:23" x14ac:dyDescent="0.25">
      <c r="F244" s="293" t="s">
        <v>912</v>
      </c>
      <c r="G244" s="293" t="s">
        <v>912</v>
      </c>
      <c r="H244" s="365" t="s">
        <v>912</v>
      </c>
      <c r="J244" s="293" t="s">
        <v>912</v>
      </c>
      <c r="K244" s="293" t="s">
        <v>912</v>
      </c>
      <c r="N244" s="293" t="s">
        <v>912</v>
      </c>
      <c r="O244" s="293" t="s">
        <v>912</v>
      </c>
      <c r="Q244" s="366" t="s">
        <v>912</v>
      </c>
      <c r="R244" s="293" t="s">
        <v>912</v>
      </c>
      <c r="S244" s="293" t="s">
        <v>912</v>
      </c>
      <c r="T244" s="293" t="s">
        <v>912</v>
      </c>
      <c r="U244" s="293" t="s">
        <v>912</v>
      </c>
      <c r="V244" s="293" t="s">
        <v>912</v>
      </c>
      <c r="W244" s="293" t="s">
        <v>912</v>
      </c>
    </row>
    <row r="245" spans="2:23" x14ac:dyDescent="0.25">
      <c r="F245" s="293" t="s">
        <v>912</v>
      </c>
      <c r="G245" s="293" t="s">
        <v>912</v>
      </c>
      <c r="H245" s="365" t="s">
        <v>912</v>
      </c>
      <c r="J245" s="293" t="s">
        <v>912</v>
      </c>
      <c r="K245" s="293" t="s">
        <v>912</v>
      </c>
      <c r="N245" s="293" t="s">
        <v>912</v>
      </c>
      <c r="O245" s="293" t="s">
        <v>912</v>
      </c>
      <c r="Q245" s="366" t="s">
        <v>912</v>
      </c>
      <c r="R245" s="293" t="s">
        <v>912</v>
      </c>
      <c r="S245" s="293" t="s">
        <v>912</v>
      </c>
      <c r="T245" s="293" t="s">
        <v>912</v>
      </c>
      <c r="U245" s="293" t="s">
        <v>912</v>
      </c>
      <c r="V245" s="293" t="s">
        <v>912</v>
      </c>
      <c r="W245" s="293" t="s">
        <v>912</v>
      </c>
    </row>
    <row r="246" spans="2:23" x14ac:dyDescent="0.25">
      <c r="F246" s="293" t="s">
        <v>912</v>
      </c>
      <c r="G246" s="293" t="s">
        <v>912</v>
      </c>
      <c r="H246" s="365" t="s">
        <v>912</v>
      </c>
      <c r="J246" s="293" t="s">
        <v>912</v>
      </c>
      <c r="K246" s="293" t="s">
        <v>912</v>
      </c>
      <c r="N246" s="293" t="s">
        <v>912</v>
      </c>
      <c r="O246" s="293" t="s">
        <v>912</v>
      </c>
      <c r="Q246" s="366" t="s">
        <v>912</v>
      </c>
      <c r="R246" s="293" t="s">
        <v>912</v>
      </c>
      <c r="S246" s="293" t="s">
        <v>912</v>
      </c>
      <c r="T246" s="293" t="s">
        <v>912</v>
      </c>
      <c r="U246" s="293" t="s">
        <v>912</v>
      </c>
      <c r="V246" s="293" t="s">
        <v>912</v>
      </c>
      <c r="W246" s="293" t="s">
        <v>912</v>
      </c>
    </row>
    <row r="247" spans="2:23" x14ac:dyDescent="0.25">
      <c r="F247" s="293" t="s">
        <v>912</v>
      </c>
      <c r="G247" s="293" t="s">
        <v>912</v>
      </c>
      <c r="H247" s="365" t="s">
        <v>912</v>
      </c>
      <c r="J247" s="293" t="s">
        <v>912</v>
      </c>
      <c r="K247" s="293" t="s">
        <v>912</v>
      </c>
      <c r="N247" s="293" t="s">
        <v>912</v>
      </c>
      <c r="O247" s="293" t="s">
        <v>912</v>
      </c>
      <c r="Q247" s="366" t="s">
        <v>912</v>
      </c>
      <c r="R247" s="293" t="s">
        <v>912</v>
      </c>
      <c r="S247" s="293" t="s">
        <v>912</v>
      </c>
      <c r="T247" s="293" t="s">
        <v>912</v>
      </c>
      <c r="U247" s="293" t="s">
        <v>912</v>
      </c>
      <c r="V247" s="293" t="s">
        <v>912</v>
      </c>
      <c r="W247" s="293" t="s">
        <v>912</v>
      </c>
    </row>
    <row r="248" spans="2:23" x14ac:dyDescent="0.25">
      <c r="F248" s="293" t="s">
        <v>912</v>
      </c>
      <c r="G248" s="293" t="s">
        <v>912</v>
      </c>
      <c r="H248" s="365" t="s">
        <v>912</v>
      </c>
      <c r="J248" s="293" t="s">
        <v>912</v>
      </c>
      <c r="K248" s="293" t="s">
        <v>912</v>
      </c>
      <c r="N248" s="293" t="s">
        <v>912</v>
      </c>
      <c r="O248" s="293" t="s">
        <v>912</v>
      </c>
      <c r="Q248" s="366" t="s">
        <v>912</v>
      </c>
      <c r="R248" s="293" t="s">
        <v>912</v>
      </c>
      <c r="S248" s="293" t="s">
        <v>912</v>
      </c>
      <c r="T248" s="293" t="s">
        <v>912</v>
      </c>
      <c r="U248" s="293" t="s">
        <v>912</v>
      </c>
      <c r="V248" s="293" t="s">
        <v>912</v>
      </c>
      <c r="W248" s="293" t="s">
        <v>912</v>
      </c>
    </row>
    <row r="249" spans="2:23" x14ac:dyDescent="0.25">
      <c r="F249" s="293" t="s">
        <v>912</v>
      </c>
      <c r="G249" s="293" t="s">
        <v>912</v>
      </c>
      <c r="H249" s="365" t="s">
        <v>912</v>
      </c>
      <c r="J249" s="293" t="s">
        <v>912</v>
      </c>
      <c r="K249" s="293" t="s">
        <v>912</v>
      </c>
      <c r="N249" s="293" t="s">
        <v>912</v>
      </c>
      <c r="O249" s="293" t="s">
        <v>912</v>
      </c>
      <c r="Q249" s="366" t="s">
        <v>912</v>
      </c>
      <c r="R249" s="293" t="s">
        <v>912</v>
      </c>
      <c r="S249" s="293" t="s">
        <v>912</v>
      </c>
      <c r="T249" s="293" t="s">
        <v>912</v>
      </c>
      <c r="U249" s="293" t="s">
        <v>912</v>
      </c>
      <c r="V249" s="293" t="s">
        <v>912</v>
      </c>
      <c r="W249" s="293" t="s">
        <v>912</v>
      </c>
    </row>
    <row r="250" spans="2:23" x14ac:dyDescent="0.25">
      <c r="F250" s="293" t="s">
        <v>912</v>
      </c>
      <c r="G250" s="293" t="s">
        <v>912</v>
      </c>
      <c r="H250" s="365" t="s">
        <v>912</v>
      </c>
      <c r="J250" s="293" t="s">
        <v>912</v>
      </c>
      <c r="K250" s="293" t="s">
        <v>912</v>
      </c>
      <c r="N250" s="293" t="s">
        <v>912</v>
      </c>
      <c r="O250" s="293" t="s">
        <v>912</v>
      </c>
      <c r="Q250" s="366" t="s">
        <v>912</v>
      </c>
      <c r="R250" s="293" t="s">
        <v>912</v>
      </c>
      <c r="S250" s="293" t="s">
        <v>912</v>
      </c>
      <c r="T250" s="293" t="s">
        <v>912</v>
      </c>
      <c r="U250" s="293" t="s">
        <v>912</v>
      </c>
      <c r="V250" s="293" t="s">
        <v>912</v>
      </c>
      <c r="W250" s="293" t="s">
        <v>912</v>
      </c>
    </row>
    <row r="251" spans="2:23" x14ac:dyDescent="0.25">
      <c r="F251" s="293" t="s">
        <v>912</v>
      </c>
      <c r="G251" s="293" t="s">
        <v>912</v>
      </c>
      <c r="H251" s="365" t="s">
        <v>912</v>
      </c>
      <c r="J251" s="293" t="s">
        <v>912</v>
      </c>
      <c r="K251" s="293" t="s">
        <v>912</v>
      </c>
      <c r="N251" s="293" t="s">
        <v>912</v>
      </c>
      <c r="O251" s="293" t="s">
        <v>912</v>
      </c>
      <c r="Q251" s="366" t="s">
        <v>912</v>
      </c>
      <c r="R251" s="293" t="s">
        <v>912</v>
      </c>
      <c r="S251" s="293" t="s">
        <v>912</v>
      </c>
      <c r="T251" s="293" t="s">
        <v>912</v>
      </c>
      <c r="U251" s="293" t="s">
        <v>912</v>
      </c>
      <c r="V251" s="293" t="s">
        <v>912</v>
      </c>
      <c r="W251" s="293" t="s">
        <v>912</v>
      </c>
    </row>
    <row r="252" spans="2:23" x14ac:dyDescent="0.25">
      <c r="F252" s="293" t="s">
        <v>912</v>
      </c>
      <c r="G252" s="293" t="s">
        <v>912</v>
      </c>
      <c r="H252" s="365" t="s">
        <v>912</v>
      </c>
      <c r="J252" s="293" t="s">
        <v>912</v>
      </c>
      <c r="K252" s="293" t="s">
        <v>912</v>
      </c>
      <c r="N252" s="293" t="s">
        <v>912</v>
      </c>
      <c r="O252" s="293" t="s">
        <v>912</v>
      </c>
      <c r="Q252" s="366" t="s">
        <v>912</v>
      </c>
      <c r="R252" s="293" t="s">
        <v>912</v>
      </c>
      <c r="S252" s="293" t="s">
        <v>912</v>
      </c>
      <c r="T252" s="293" t="s">
        <v>912</v>
      </c>
      <c r="U252" s="293" t="s">
        <v>912</v>
      </c>
      <c r="V252" s="293" t="s">
        <v>912</v>
      </c>
      <c r="W252" s="293" t="s">
        <v>912</v>
      </c>
    </row>
    <row r="253" spans="2:23" x14ac:dyDescent="0.25">
      <c r="B253">
        <v>2018</v>
      </c>
      <c r="F253" s="293" t="s">
        <v>912</v>
      </c>
      <c r="G253" s="293" t="s">
        <v>912</v>
      </c>
      <c r="H253" s="365" t="s">
        <v>912</v>
      </c>
      <c r="J253" s="293" t="s">
        <v>912</v>
      </c>
      <c r="K253" s="293" t="s">
        <v>912</v>
      </c>
      <c r="N253" s="293" t="s">
        <v>912</v>
      </c>
      <c r="O253" s="293" t="s">
        <v>912</v>
      </c>
      <c r="Q253" s="366" t="s">
        <v>912</v>
      </c>
      <c r="R253" s="293" t="s">
        <v>912</v>
      </c>
      <c r="S253" s="293" t="s">
        <v>912</v>
      </c>
      <c r="T253" s="293" t="s">
        <v>912</v>
      </c>
      <c r="U253" s="293" t="s">
        <v>912</v>
      </c>
      <c r="V253" s="293" t="s">
        <v>912</v>
      </c>
      <c r="W253" s="293" t="s">
        <v>912</v>
      </c>
    </row>
  </sheetData>
  <sheetProtection sheet="1" objects="1" scenarios="1" selectLockedCells="1"/>
  <autoFilter ref="B7:Y107" xr:uid="{0516CC66-D43A-4CE5-8DDF-F727798E8393}"/>
  <dataConsolidate/>
  <mergeCells count="1">
    <mergeCell ref="B6:B7"/>
  </mergeCells>
  <phoneticPr fontId="14" type="noConversion"/>
  <conditionalFormatting sqref="C8:C37">
    <cfRule type="iconSet" priority="1">
      <iconSet>
        <cfvo type="percent" val="0"/>
        <cfvo type="num" val="15"/>
        <cfvo type="num" val="90"/>
      </iconSet>
    </cfRule>
  </conditionalFormatting>
  <pageMargins left="0.7" right="0.7" top="0.75" bottom="0.75" header="0.3" footer="0.3"/>
  <pageSetup paperSize="9" scale="35" fitToHeight="0" orientation="landscape" r:id="rId1"/>
  <headerFooter scaleWithDoc="0">
    <oddFooter>&amp;L2. Samordning och Förteckning&amp;C©DEKRA Industrial AB</oddFooter>
  </headerFooter>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Data!$D$3:$D$8</xm:f>
          </x14:formula1>
          <xm:sqref>V8:V107</xm:sqref>
        </x14:dataValidation>
        <x14:dataValidation type="list" allowBlank="1" showInputMessage="1" xr:uid="{0E758A27-3206-43FB-8515-42C901B7283F}">
          <x14:formula1>
            <xm:f>OFFSET(Data!$A$3:$A$59,0,0,COUNTA(Data!$A$3:$A$59),1)</xm:f>
          </x14:formula1>
          <xm:sqref>H8:H107</xm:sqref>
        </x14:dataValidation>
        <x14:dataValidation type="list" allowBlank="1" showInputMessage="1" xr:uid="{C987C03B-4FF3-4387-A096-E870257EEAD5}">
          <x14:formula1>
            <xm:f>OFFSET(Data!$G$3:$G$59,0,0,COUNTA(Data!$G$3:$G$59),1)</xm:f>
          </x14:formula1>
          <xm:sqref>T8:T107</xm:sqref>
        </x14:dataValidation>
        <x14:dataValidation type="list" allowBlank="1" showInputMessage="1" xr:uid="{789CE417-961B-48C9-87C3-7CFC15DFD866}">
          <x14:formula1>
            <xm:f>OFFSET(Data!$F$3:$F$59,0,0,COUNTA(Data!$F$3:$F$59),1)</xm:f>
          </x14:formula1>
          <xm:sqref>S8:S107</xm:sqref>
        </x14:dataValidation>
        <x14:dataValidation type="list" allowBlank="1" showInputMessage="1" xr:uid="{D6D17153-5470-4904-BAF2-3DEEF88C3519}">
          <x14:formula1>
            <xm:f>OFFSET(Data!$E$3:$E$59,0,0,COUNTA(Data!$E$3:$E$59),1)</xm:f>
          </x14:formula1>
          <xm:sqref>W8:W107</xm:sqref>
        </x14:dataValidation>
        <x14:dataValidation type="list" allowBlank="1" showInputMessage="1" xr:uid="{F032FBE1-E53A-4C8B-829F-17CA92983FB3}">
          <x14:formula1>
            <xm:f>OFFSET(Data!$B$3:$B$6,0,0,COUNTA(Data!$B$3:$B$6),1)</xm:f>
          </x14:formula1>
          <xm:sqref>U8:U107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9">
    <pageSetUpPr fitToPage="1"/>
  </sheetPr>
  <dimension ref="A1:AE629"/>
  <sheetViews>
    <sheetView topLeftCell="A15" zoomScale="90" zoomScaleNormal="90" workbookViewId="0">
      <selection activeCell="I157" sqref="I157"/>
    </sheetView>
  </sheetViews>
  <sheetFormatPr defaultColWidth="25.7109375" defaultRowHeight="14.25" x14ac:dyDescent="0.2"/>
  <cols>
    <col min="1" max="1" width="2.7109375" style="26" customWidth="1"/>
    <col min="2" max="2" width="24.7109375" style="25" customWidth="1"/>
    <col min="3" max="6" width="24.28515625" style="25" customWidth="1"/>
    <col min="7" max="8" width="6.7109375" style="25" customWidth="1"/>
    <col min="9" max="9" width="9" style="25" bestFit="1" customWidth="1"/>
    <col min="10" max="11" width="6.7109375" style="25" customWidth="1"/>
    <col min="12" max="12" width="28.28515625" style="25" customWidth="1"/>
    <col min="13" max="20" width="5.7109375" style="26" customWidth="1"/>
    <col min="21" max="21" width="10.7109375" style="26" customWidth="1"/>
    <col min="22" max="22" width="5.7109375" style="26" customWidth="1"/>
    <col min="23" max="16384" width="25.7109375" style="26"/>
  </cols>
  <sheetData>
    <row r="1" spans="2:12" ht="15.75" customHeight="1" x14ac:dyDescent="0.2">
      <c r="L1" s="154"/>
    </row>
    <row r="2" spans="2:12" ht="15.75" customHeight="1" thickBot="1" x14ac:dyDescent="0.3">
      <c r="C2"/>
    </row>
    <row r="3" spans="2:12" ht="15.75" customHeight="1" thickBot="1" x14ac:dyDescent="0.3">
      <c r="B3" s="1" t="s">
        <v>289</v>
      </c>
      <c r="C3" s="27"/>
      <c r="D3" s="1"/>
      <c r="E3" s="53" t="s">
        <v>4</v>
      </c>
      <c r="F3" s="165">
        <f>'1. Samordning'!$B$9</f>
        <v>45216</v>
      </c>
    </row>
    <row r="4" spans="2:12" ht="15.75" customHeight="1" x14ac:dyDescent="0.2"/>
    <row r="5" spans="2:12" ht="15.75" customHeight="1" x14ac:dyDescent="0.2">
      <c r="L5" s="54" t="s">
        <v>836</v>
      </c>
    </row>
    <row r="6" spans="2:12" ht="15.75" customHeight="1" thickBot="1" x14ac:dyDescent="0.3">
      <c r="B6" s="3" t="s">
        <v>293</v>
      </c>
      <c r="F6" s="46" t="s">
        <v>430</v>
      </c>
    </row>
    <row r="7" spans="2:12" s="28" customFormat="1" ht="55.5" customHeight="1" x14ac:dyDescent="0.25">
      <c r="B7" s="95" t="s">
        <v>1</v>
      </c>
      <c r="C7" s="92" t="s">
        <v>321</v>
      </c>
      <c r="D7" s="55" t="s">
        <v>320</v>
      </c>
      <c r="E7" s="55" t="s">
        <v>345</v>
      </c>
      <c r="F7" s="56" t="s">
        <v>318</v>
      </c>
      <c r="G7" s="496" t="s">
        <v>444</v>
      </c>
      <c r="H7" s="498" t="s">
        <v>445</v>
      </c>
      <c r="I7" s="498"/>
      <c r="J7" s="498" t="s">
        <v>446</v>
      </c>
      <c r="K7" s="498"/>
      <c r="L7" s="52" t="s">
        <v>10</v>
      </c>
    </row>
    <row r="8" spans="2:12" s="29" customFormat="1" ht="67.5" customHeight="1" thickBot="1" x14ac:dyDescent="0.25">
      <c r="B8" s="93"/>
      <c r="C8" s="94" t="s">
        <v>172</v>
      </c>
      <c r="D8" s="57" t="s">
        <v>173</v>
      </c>
      <c r="E8" s="57" t="s">
        <v>174</v>
      </c>
      <c r="F8" s="58" t="s">
        <v>87</v>
      </c>
      <c r="G8" s="497"/>
      <c r="H8" s="51" t="s">
        <v>447</v>
      </c>
      <c r="I8" s="51" t="s">
        <v>448</v>
      </c>
      <c r="J8" s="61" t="s">
        <v>11</v>
      </c>
      <c r="K8" s="61" t="s">
        <v>12</v>
      </c>
      <c r="L8" s="40" t="s">
        <v>88</v>
      </c>
    </row>
    <row r="9" spans="2:12" s="30" customFormat="1" ht="37.5" customHeight="1" thickBot="1" x14ac:dyDescent="0.25">
      <c r="B9" s="410" t="str">
        <f>'2. Sammanställning'!$B$8&amp;". "&amp;'2. Sammanställning'!$H$8&amp;CHAR(10)&amp;'2. Sammanställning'!$I$8</f>
        <v xml:space="preserve">1. Gas-Panna t≤110°C
</v>
      </c>
      <c r="C9" s="201" t="s">
        <v>153</v>
      </c>
      <c r="D9" s="202" t="s">
        <v>144</v>
      </c>
      <c r="E9" s="202" t="s">
        <v>139</v>
      </c>
      <c r="F9" s="38" t="s">
        <v>657</v>
      </c>
      <c r="G9" s="38">
        <v>2</v>
      </c>
      <c r="H9" s="38">
        <v>3</v>
      </c>
      <c r="I9" s="38">
        <v>1</v>
      </c>
      <c r="J9" s="39">
        <f>$G9*H9</f>
        <v>6</v>
      </c>
      <c r="K9" s="39">
        <f t="shared" ref="K9:K12" si="0">$G9*I9</f>
        <v>2</v>
      </c>
      <c r="L9" s="211" t="s">
        <v>579</v>
      </c>
    </row>
    <row r="10" spans="2:12" s="31" customFormat="1" ht="37.5" customHeight="1" x14ac:dyDescent="0.25">
      <c r="B10" s="98"/>
      <c r="C10" s="203" t="s">
        <v>125</v>
      </c>
      <c r="D10" s="204" t="s">
        <v>126</v>
      </c>
      <c r="E10" s="204" t="s">
        <v>142</v>
      </c>
      <c r="F10" s="20" t="s">
        <v>657</v>
      </c>
      <c r="G10" s="19">
        <v>2</v>
      </c>
      <c r="H10" s="19">
        <v>2</v>
      </c>
      <c r="I10" s="19">
        <v>1</v>
      </c>
      <c r="J10" s="23">
        <f t="shared" ref="J10:J12" si="1">$G10*H10</f>
        <v>4</v>
      </c>
      <c r="K10" s="23">
        <f t="shared" si="0"/>
        <v>2</v>
      </c>
      <c r="L10" s="212" t="s">
        <v>580</v>
      </c>
    </row>
    <row r="11" spans="2:12" s="31" customFormat="1" ht="37.5" customHeight="1" x14ac:dyDescent="0.25">
      <c r="B11" s="98"/>
      <c r="C11" s="203" t="s">
        <v>127</v>
      </c>
      <c r="D11" s="204" t="s">
        <v>655</v>
      </c>
      <c r="E11" s="204" t="s">
        <v>139</v>
      </c>
      <c r="F11" s="20" t="s">
        <v>657</v>
      </c>
      <c r="G11" s="19">
        <v>3</v>
      </c>
      <c r="H11" s="20">
        <v>2</v>
      </c>
      <c r="I11" s="20">
        <v>1</v>
      </c>
      <c r="J11" s="23">
        <f t="shared" si="1"/>
        <v>6</v>
      </c>
      <c r="K11" s="23">
        <f t="shared" si="0"/>
        <v>3</v>
      </c>
      <c r="L11" s="213" t="s">
        <v>580</v>
      </c>
    </row>
    <row r="12" spans="2:12" s="31" customFormat="1" ht="37.5" customHeight="1" x14ac:dyDescent="0.25">
      <c r="B12" s="98"/>
      <c r="C12" s="203" t="s">
        <v>122</v>
      </c>
      <c r="D12" s="204" t="s">
        <v>147</v>
      </c>
      <c r="E12" s="204" t="s">
        <v>142</v>
      </c>
      <c r="F12" s="20" t="s">
        <v>658</v>
      </c>
      <c r="G12" s="19">
        <v>3</v>
      </c>
      <c r="H12" s="20">
        <v>1</v>
      </c>
      <c r="I12" s="20">
        <v>1</v>
      </c>
      <c r="J12" s="23">
        <f t="shared" si="1"/>
        <v>3</v>
      </c>
      <c r="K12" s="23">
        <f t="shared" si="0"/>
        <v>3</v>
      </c>
      <c r="L12" s="212" t="s">
        <v>580</v>
      </c>
    </row>
    <row r="13" spans="2:12" ht="37.5" customHeight="1" x14ac:dyDescent="0.25">
      <c r="B13" s="98"/>
      <c r="C13" s="203" t="s">
        <v>124</v>
      </c>
      <c r="D13" s="205" t="s">
        <v>149</v>
      </c>
      <c r="E13" s="205" t="s">
        <v>142</v>
      </c>
      <c r="F13" s="19"/>
      <c r="G13" s="19">
        <v>2</v>
      </c>
      <c r="H13" s="19">
        <v>1</v>
      </c>
      <c r="I13" s="19">
        <v>1</v>
      </c>
      <c r="J13" s="23">
        <f t="shared" ref="J13:K20" si="2">$G13*H13</f>
        <v>2</v>
      </c>
      <c r="K13" s="23">
        <f t="shared" si="2"/>
        <v>2</v>
      </c>
      <c r="L13" s="212" t="s">
        <v>662</v>
      </c>
    </row>
    <row r="14" spans="2:12" s="31" customFormat="1" ht="37.5" customHeight="1" x14ac:dyDescent="0.25">
      <c r="B14" s="98"/>
      <c r="C14" s="203" t="s">
        <v>120</v>
      </c>
      <c r="D14" s="204" t="s">
        <v>656</v>
      </c>
      <c r="E14" s="204" t="s">
        <v>137</v>
      </c>
      <c r="F14" s="20" t="s">
        <v>659</v>
      </c>
      <c r="G14" s="19">
        <v>3</v>
      </c>
      <c r="H14" s="20">
        <v>2</v>
      </c>
      <c r="I14" s="20">
        <v>1</v>
      </c>
      <c r="J14" s="23">
        <f t="shared" si="2"/>
        <v>6</v>
      </c>
      <c r="K14" s="23">
        <f t="shared" si="2"/>
        <v>3</v>
      </c>
      <c r="L14" s="213" t="s">
        <v>580</v>
      </c>
    </row>
    <row r="15" spans="2:12" s="31" customFormat="1" ht="37.5" customHeight="1" x14ac:dyDescent="0.25">
      <c r="B15" s="98"/>
      <c r="C15" s="206" t="s">
        <v>121</v>
      </c>
      <c r="D15" s="207" t="s">
        <v>145</v>
      </c>
      <c r="E15" s="207" t="s">
        <v>137</v>
      </c>
      <c r="F15" s="207" t="s">
        <v>660</v>
      </c>
      <c r="G15" s="19">
        <v>2</v>
      </c>
      <c r="H15" s="20">
        <v>2</v>
      </c>
      <c r="I15" s="20">
        <v>1</v>
      </c>
      <c r="J15" s="23">
        <f t="shared" si="2"/>
        <v>4</v>
      </c>
      <c r="K15" s="23">
        <f t="shared" si="2"/>
        <v>2</v>
      </c>
      <c r="L15" s="213" t="s">
        <v>580</v>
      </c>
    </row>
    <row r="16" spans="2:12" s="31" customFormat="1" ht="37.5" customHeight="1" x14ac:dyDescent="0.25">
      <c r="B16" s="98"/>
      <c r="C16" s="208" t="s">
        <v>128</v>
      </c>
      <c r="D16" s="207" t="s">
        <v>150</v>
      </c>
      <c r="E16" s="207" t="s">
        <v>142</v>
      </c>
      <c r="F16" s="207"/>
      <c r="G16" s="19">
        <v>3</v>
      </c>
      <c r="H16" s="20">
        <v>1</v>
      </c>
      <c r="I16" s="20">
        <v>1</v>
      </c>
      <c r="J16" s="23">
        <f t="shared" si="2"/>
        <v>3</v>
      </c>
      <c r="K16" s="23">
        <f t="shared" si="2"/>
        <v>3</v>
      </c>
      <c r="L16" s="213" t="s">
        <v>580</v>
      </c>
    </row>
    <row r="17" spans="1:12" s="31" customFormat="1" ht="37.5" customHeight="1" x14ac:dyDescent="0.25">
      <c r="B17" s="98"/>
      <c r="C17" s="206" t="s">
        <v>123</v>
      </c>
      <c r="D17" s="207" t="s">
        <v>175</v>
      </c>
      <c r="E17" s="207" t="s">
        <v>139</v>
      </c>
      <c r="F17" s="207" t="s">
        <v>661</v>
      </c>
      <c r="G17" s="19">
        <v>1</v>
      </c>
      <c r="H17" s="20">
        <v>3</v>
      </c>
      <c r="I17" s="20">
        <v>1</v>
      </c>
      <c r="J17" s="23">
        <f t="shared" si="2"/>
        <v>3</v>
      </c>
      <c r="K17" s="23">
        <f t="shared" si="2"/>
        <v>1</v>
      </c>
      <c r="L17" s="213" t="s">
        <v>663</v>
      </c>
    </row>
    <row r="18" spans="1:12" s="31" customFormat="1" ht="37.5" customHeight="1" x14ac:dyDescent="0.25">
      <c r="B18" s="98"/>
      <c r="C18" s="206"/>
      <c r="D18" s="207"/>
      <c r="E18" s="207"/>
      <c r="F18" s="207"/>
      <c r="G18" s="19"/>
      <c r="H18" s="20"/>
      <c r="I18" s="20"/>
      <c r="J18" s="23">
        <f t="shared" si="2"/>
        <v>0</v>
      </c>
      <c r="K18" s="23">
        <f t="shared" si="2"/>
        <v>0</v>
      </c>
      <c r="L18" s="213"/>
    </row>
    <row r="19" spans="1:12" s="31" customFormat="1" ht="37.5" customHeight="1" x14ac:dyDescent="0.25">
      <c r="B19" s="98"/>
      <c r="C19" s="206"/>
      <c r="D19" s="207"/>
      <c r="E19" s="207"/>
      <c r="F19" s="207"/>
      <c r="G19" s="19"/>
      <c r="H19" s="20"/>
      <c r="I19" s="20"/>
      <c r="J19" s="23">
        <f t="shared" si="2"/>
        <v>0</v>
      </c>
      <c r="K19" s="23">
        <f t="shared" si="2"/>
        <v>0</v>
      </c>
      <c r="L19" s="213"/>
    </row>
    <row r="20" spans="1:12" s="31" customFormat="1" ht="37.5" customHeight="1" thickBot="1" x14ac:dyDescent="0.3">
      <c r="B20" s="99"/>
      <c r="C20" s="209"/>
      <c r="D20" s="210"/>
      <c r="E20" s="210"/>
      <c r="F20" s="210"/>
      <c r="G20" s="21"/>
      <c r="H20" s="22"/>
      <c r="I20" s="22"/>
      <c r="J20" s="24">
        <f t="shared" si="2"/>
        <v>0</v>
      </c>
      <c r="K20" s="24">
        <f t="shared" si="2"/>
        <v>0</v>
      </c>
      <c r="L20" s="214"/>
    </row>
    <row r="21" spans="1:12" s="31" customFormat="1" ht="45" customHeight="1" x14ac:dyDescent="0.25">
      <c r="B21" s="32"/>
      <c r="C21" s="32"/>
      <c r="D21" s="32"/>
      <c r="E21" s="32"/>
      <c r="F21" s="32"/>
      <c r="G21" s="32"/>
      <c r="H21" s="32"/>
      <c r="I21" s="32"/>
      <c r="J21" s="32"/>
      <c r="K21" s="32"/>
      <c r="L21" s="32"/>
    </row>
    <row r="22" spans="1:12" s="31" customFormat="1" ht="15.75" customHeight="1" x14ac:dyDescent="0.2">
      <c r="A22" s="26"/>
      <c r="B22" s="25"/>
      <c r="C22" s="25"/>
      <c r="D22" s="25"/>
      <c r="E22" s="25"/>
      <c r="F22" s="25"/>
      <c r="G22" s="25"/>
      <c r="H22" s="25"/>
      <c r="I22" s="25"/>
      <c r="J22" s="25"/>
      <c r="K22" s="25"/>
      <c r="L22" s="154"/>
    </row>
    <row r="23" spans="1:12" s="31" customFormat="1" ht="15.75" customHeight="1" thickBot="1" x14ac:dyDescent="0.3">
      <c r="A23" s="26"/>
      <c r="B23" s="25"/>
      <c r="C23"/>
      <c r="D23" s="25"/>
      <c r="E23" s="25"/>
      <c r="F23" s="25"/>
      <c r="G23" s="25"/>
      <c r="H23" s="25"/>
      <c r="I23" s="25"/>
      <c r="J23" s="25"/>
      <c r="K23" s="25"/>
      <c r="L23" s="25"/>
    </row>
    <row r="24" spans="1:12" s="31" customFormat="1" ht="15.75" customHeight="1" thickBot="1" x14ac:dyDescent="0.3">
      <c r="A24" s="26"/>
      <c r="B24" s="1" t="s">
        <v>289</v>
      </c>
      <c r="C24" s="27"/>
      <c r="D24" s="1"/>
      <c r="E24" s="53" t="s">
        <v>4</v>
      </c>
      <c r="F24" s="165">
        <f>'1. Samordning'!$B$9</f>
        <v>45216</v>
      </c>
      <c r="G24" s="25"/>
      <c r="H24" s="25"/>
      <c r="I24" s="25"/>
      <c r="J24" s="25"/>
      <c r="K24" s="25"/>
      <c r="L24" s="25"/>
    </row>
    <row r="25" spans="1:12" s="30" customFormat="1" ht="15.75" customHeight="1" x14ac:dyDescent="0.2">
      <c r="A25" s="26"/>
      <c r="B25" s="25"/>
      <c r="C25" s="25"/>
      <c r="D25" s="25"/>
      <c r="E25" s="25"/>
      <c r="F25" s="25"/>
      <c r="G25" s="25"/>
      <c r="H25" s="25"/>
      <c r="I25" s="25"/>
      <c r="J25" s="25"/>
      <c r="K25" s="25"/>
      <c r="L25" s="25"/>
    </row>
    <row r="26" spans="1:12" s="31" customFormat="1" ht="15.75" customHeight="1" x14ac:dyDescent="0.2">
      <c r="A26" s="26"/>
      <c r="B26" s="25"/>
      <c r="C26" s="25"/>
      <c r="D26" s="25"/>
      <c r="E26" s="25"/>
      <c r="F26" s="25"/>
      <c r="G26" s="25"/>
      <c r="H26" s="25"/>
      <c r="I26" s="25"/>
      <c r="J26" s="25"/>
      <c r="K26" s="25"/>
      <c r="L26" s="54" t="s">
        <v>803</v>
      </c>
    </row>
    <row r="27" spans="1:12" s="31" customFormat="1" ht="15.75" customHeight="1" thickBot="1" x14ac:dyDescent="0.3">
      <c r="A27" s="26"/>
      <c r="B27" s="3" t="s">
        <v>293</v>
      </c>
      <c r="C27" s="25"/>
      <c r="D27" s="25"/>
      <c r="E27" s="25"/>
      <c r="F27" s="46" t="s">
        <v>430</v>
      </c>
      <c r="G27" s="25"/>
      <c r="H27" s="25"/>
      <c r="I27" s="25"/>
      <c r="J27" s="25"/>
      <c r="K27" s="25"/>
      <c r="L27" s="25"/>
    </row>
    <row r="28" spans="1:12" s="30" customFormat="1" ht="55.5" customHeight="1" x14ac:dyDescent="0.2">
      <c r="A28" s="28"/>
      <c r="B28" s="95" t="s">
        <v>1</v>
      </c>
      <c r="C28" s="92" t="s">
        <v>321</v>
      </c>
      <c r="D28" s="55" t="s">
        <v>320</v>
      </c>
      <c r="E28" s="55" t="s">
        <v>345</v>
      </c>
      <c r="F28" s="56" t="s">
        <v>318</v>
      </c>
      <c r="G28" s="496" t="s">
        <v>444</v>
      </c>
      <c r="H28" s="498" t="s">
        <v>445</v>
      </c>
      <c r="I28" s="498"/>
      <c r="J28" s="498" t="s">
        <v>446</v>
      </c>
      <c r="K28" s="498"/>
      <c r="L28" s="52" t="s">
        <v>10</v>
      </c>
    </row>
    <row r="29" spans="1:12" s="30" customFormat="1" ht="67.5" customHeight="1" thickBot="1" x14ac:dyDescent="0.25">
      <c r="A29" s="29"/>
      <c r="B29" s="93"/>
      <c r="C29" s="94" t="s">
        <v>172</v>
      </c>
      <c r="D29" s="57" t="s">
        <v>173</v>
      </c>
      <c r="E29" s="57" t="s">
        <v>174</v>
      </c>
      <c r="F29" s="58" t="s">
        <v>87</v>
      </c>
      <c r="G29" s="497"/>
      <c r="H29" s="51" t="s">
        <v>447</v>
      </c>
      <c r="I29" s="51" t="s">
        <v>448</v>
      </c>
      <c r="J29" s="61" t="s">
        <v>11</v>
      </c>
      <c r="K29" s="61" t="s">
        <v>12</v>
      </c>
      <c r="L29" s="40" t="s">
        <v>88</v>
      </c>
    </row>
    <row r="30" spans="1:12" s="30" customFormat="1" ht="37.5" customHeight="1" thickBot="1" x14ac:dyDescent="0.25">
      <c r="B30" s="467" t="str">
        <f>'2. Sammanställning'!$B$9&amp;". "&amp;'2. Sammanställning'!$H$9&amp;CHAR(10)&amp;'2. Sammanställning'!$I$9</f>
        <v xml:space="preserve">2. Cistern
</v>
      </c>
      <c r="C30" s="201" t="s">
        <v>153</v>
      </c>
      <c r="D30" s="202" t="s">
        <v>144</v>
      </c>
      <c r="E30" s="202" t="s">
        <v>139</v>
      </c>
      <c r="F30" s="38"/>
      <c r="G30" s="38">
        <v>2</v>
      </c>
      <c r="H30" s="38">
        <v>3</v>
      </c>
      <c r="I30" s="38">
        <v>1</v>
      </c>
      <c r="J30" s="39">
        <f>$G30*H30</f>
        <v>6</v>
      </c>
      <c r="K30" s="39">
        <f t="shared" ref="K30:K41" si="3">$G30*I30</f>
        <v>2</v>
      </c>
      <c r="L30" s="211" t="s">
        <v>579</v>
      </c>
    </row>
    <row r="31" spans="1:12" s="30" customFormat="1" ht="37.5" customHeight="1" x14ac:dyDescent="0.25">
      <c r="A31" s="31"/>
      <c r="B31" s="98"/>
      <c r="C31" s="203" t="s">
        <v>120</v>
      </c>
      <c r="D31" s="204" t="s">
        <v>145</v>
      </c>
      <c r="E31" s="204" t="s">
        <v>137</v>
      </c>
      <c r="F31" s="20"/>
      <c r="G31" s="19">
        <v>4</v>
      </c>
      <c r="H31" s="19">
        <v>2</v>
      </c>
      <c r="I31" s="19">
        <v>1</v>
      </c>
      <c r="J31" s="23">
        <f t="shared" ref="J31:J41" si="4">$G31*H31</f>
        <v>8</v>
      </c>
      <c r="K31" s="23">
        <f t="shared" si="3"/>
        <v>4</v>
      </c>
      <c r="L31" s="212" t="s">
        <v>580</v>
      </c>
    </row>
    <row r="32" spans="1:12" s="30" customFormat="1" ht="37.5" customHeight="1" x14ac:dyDescent="0.25">
      <c r="A32" s="31"/>
      <c r="B32" s="98"/>
      <c r="C32" s="203" t="s">
        <v>121</v>
      </c>
      <c r="D32" s="204" t="s">
        <v>146</v>
      </c>
      <c r="E32" s="204" t="s">
        <v>137</v>
      </c>
      <c r="F32" s="20"/>
      <c r="G32" s="19">
        <v>3</v>
      </c>
      <c r="H32" s="20">
        <v>2</v>
      </c>
      <c r="I32" s="20">
        <v>1</v>
      </c>
      <c r="J32" s="23">
        <f t="shared" si="4"/>
        <v>6</v>
      </c>
      <c r="K32" s="23">
        <f t="shared" si="3"/>
        <v>3</v>
      </c>
      <c r="L32" s="213" t="s">
        <v>580</v>
      </c>
    </row>
    <row r="33" spans="1:12" s="30" customFormat="1" ht="37.5" customHeight="1" x14ac:dyDescent="0.25">
      <c r="A33" s="31"/>
      <c r="B33" s="98"/>
      <c r="C33" s="203" t="s">
        <v>122</v>
      </c>
      <c r="D33" s="204" t="s">
        <v>147</v>
      </c>
      <c r="E33" s="204" t="s">
        <v>138</v>
      </c>
      <c r="F33" s="20"/>
      <c r="G33" s="19">
        <v>3</v>
      </c>
      <c r="H33" s="20">
        <v>1</v>
      </c>
      <c r="I33" s="20">
        <v>2</v>
      </c>
      <c r="J33" s="23">
        <f t="shared" si="4"/>
        <v>3</v>
      </c>
      <c r="K33" s="23">
        <f t="shared" si="3"/>
        <v>6</v>
      </c>
      <c r="L33" s="212" t="s">
        <v>580</v>
      </c>
    </row>
    <row r="34" spans="1:12" s="30" customFormat="1" ht="37.5" customHeight="1" x14ac:dyDescent="0.25">
      <c r="A34" s="26"/>
      <c r="B34" s="98"/>
      <c r="C34" s="203" t="s">
        <v>123</v>
      </c>
      <c r="D34" s="205" t="s">
        <v>175</v>
      </c>
      <c r="E34" s="205" t="s">
        <v>139</v>
      </c>
      <c r="F34" s="19"/>
      <c r="G34" s="19">
        <v>1</v>
      </c>
      <c r="H34" s="19">
        <v>2</v>
      </c>
      <c r="I34" s="19">
        <v>2</v>
      </c>
      <c r="J34" s="23">
        <f t="shared" si="4"/>
        <v>2</v>
      </c>
      <c r="K34" s="23">
        <f t="shared" si="3"/>
        <v>2</v>
      </c>
      <c r="L34" s="212" t="s">
        <v>580</v>
      </c>
    </row>
    <row r="35" spans="1:12" s="33" customFormat="1" ht="37.5" customHeight="1" x14ac:dyDescent="0.25">
      <c r="A35" s="31"/>
      <c r="B35" s="98"/>
      <c r="C35" s="203"/>
      <c r="D35" s="204"/>
      <c r="E35" s="204"/>
      <c r="F35" s="20"/>
      <c r="G35" s="19"/>
      <c r="H35" s="20"/>
      <c r="I35" s="20"/>
      <c r="J35" s="23">
        <f t="shared" si="4"/>
        <v>0</v>
      </c>
      <c r="K35" s="23">
        <f t="shared" si="3"/>
        <v>0</v>
      </c>
      <c r="L35" s="213"/>
    </row>
    <row r="36" spans="1:12" s="30" customFormat="1" ht="37.5" customHeight="1" x14ac:dyDescent="0.25">
      <c r="A36" s="31"/>
      <c r="B36" s="98"/>
      <c r="C36" s="206"/>
      <c r="D36" s="207"/>
      <c r="E36" s="207"/>
      <c r="F36" s="207"/>
      <c r="G36" s="19"/>
      <c r="H36" s="20"/>
      <c r="I36" s="20"/>
      <c r="J36" s="23">
        <f t="shared" si="4"/>
        <v>0</v>
      </c>
      <c r="K36" s="23">
        <f t="shared" si="3"/>
        <v>0</v>
      </c>
      <c r="L36" s="213"/>
    </row>
    <row r="37" spans="1:12" s="30" customFormat="1" ht="37.5" customHeight="1" x14ac:dyDescent="0.25">
      <c r="A37" s="31"/>
      <c r="B37" s="98"/>
      <c r="C37" s="208"/>
      <c r="D37" s="207"/>
      <c r="E37" s="207"/>
      <c r="F37" s="207"/>
      <c r="G37" s="19"/>
      <c r="H37" s="20"/>
      <c r="I37" s="20"/>
      <c r="J37" s="23">
        <f t="shared" si="4"/>
        <v>0</v>
      </c>
      <c r="K37" s="23">
        <f t="shared" si="3"/>
        <v>0</v>
      </c>
      <c r="L37" s="213"/>
    </row>
    <row r="38" spans="1:12" s="30" customFormat="1" ht="37.5" customHeight="1" x14ac:dyDescent="0.25">
      <c r="A38" s="31"/>
      <c r="B38" s="98"/>
      <c r="C38" s="206"/>
      <c r="D38" s="207"/>
      <c r="E38" s="207"/>
      <c r="F38" s="207"/>
      <c r="G38" s="19"/>
      <c r="H38" s="20"/>
      <c r="I38" s="20"/>
      <c r="J38" s="23">
        <f t="shared" si="4"/>
        <v>0</v>
      </c>
      <c r="K38" s="23">
        <f t="shared" si="3"/>
        <v>0</v>
      </c>
      <c r="L38" s="213"/>
    </row>
    <row r="39" spans="1:12" s="30" customFormat="1" ht="37.5" customHeight="1" x14ac:dyDescent="0.25">
      <c r="A39" s="31"/>
      <c r="B39" s="98"/>
      <c r="C39" s="206"/>
      <c r="D39" s="207"/>
      <c r="E39" s="207"/>
      <c r="F39" s="207"/>
      <c r="G39" s="19"/>
      <c r="H39" s="20"/>
      <c r="I39" s="20"/>
      <c r="J39" s="23">
        <f t="shared" si="4"/>
        <v>0</v>
      </c>
      <c r="K39" s="23">
        <f t="shared" si="3"/>
        <v>0</v>
      </c>
      <c r="L39" s="213"/>
    </row>
    <row r="40" spans="1:12" s="30" customFormat="1" ht="37.5" customHeight="1" x14ac:dyDescent="0.25">
      <c r="A40" s="31"/>
      <c r="B40" s="98"/>
      <c r="C40" s="206"/>
      <c r="D40" s="207"/>
      <c r="E40" s="207"/>
      <c r="F40" s="207"/>
      <c r="G40" s="19"/>
      <c r="H40" s="20"/>
      <c r="I40" s="20"/>
      <c r="J40" s="23">
        <f t="shared" si="4"/>
        <v>0</v>
      </c>
      <c r="K40" s="23">
        <f t="shared" si="3"/>
        <v>0</v>
      </c>
      <c r="L40" s="213"/>
    </row>
    <row r="41" spans="1:12" s="30" customFormat="1" ht="37.5" customHeight="1" thickBot="1" x14ac:dyDescent="0.3">
      <c r="A41" s="31"/>
      <c r="B41" s="99"/>
      <c r="C41" s="209"/>
      <c r="D41" s="210"/>
      <c r="E41" s="210"/>
      <c r="F41" s="210"/>
      <c r="G41" s="21"/>
      <c r="H41" s="22"/>
      <c r="I41" s="22"/>
      <c r="J41" s="24">
        <f t="shared" si="4"/>
        <v>0</v>
      </c>
      <c r="K41" s="24">
        <f t="shared" si="3"/>
        <v>0</v>
      </c>
      <c r="L41" s="214"/>
    </row>
    <row r="42" spans="1:12" s="30" customFormat="1" ht="45" customHeight="1" x14ac:dyDescent="0.2"/>
    <row r="43" spans="1:12" s="30" customFormat="1" ht="15.75" customHeight="1" x14ac:dyDescent="0.2">
      <c r="A43" s="26"/>
      <c r="B43" s="25"/>
      <c r="C43" s="25"/>
      <c r="D43" s="25"/>
      <c r="E43" s="25"/>
      <c r="F43" s="25"/>
      <c r="G43" s="25"/>
      <c r="H43" s="25"/>
      <c r="I43" s="25"/>
      <c r="J43" s="25"/>
      <c r="K43" s="25"/>
      <c r="L43" s="154"/>
    </row>
    <row r="44" spans="1:12" s="30" customFormat="1" ht="15.75" customHeight="1" thickBot="1" x14ac:dyDescent="0.3">
      <c r="A44" s="26"/>
      <c r="B44" s="25"/>
      <c r="C44"/>
      <c r="D44" s="25"/>
      <c r="E44" s="25"/>
      <c r="F44" s="25"/>
      <c r="G44" s="25"/>
      <c r="H44" s="25"/>
      <c r="I44" s="25"/>
      <c r="J44" s="25"/>
      <c r="K44" s="25"/>
      <c r="L44" s="25"/>
    </row>
    <row r="45" spans="1:12" s="30" customFormat="1" ht="15.75" customHeight="1" thickBot="1" x14ac:dyDescent="0.3">
      <c r="A45" s="26"/>
      <c r="B45" s="1" t="s">
        <v>289</v>
      </c>
      <c r="C45" s="27"/>
      <c r="D45" s="1"/>
      <c r="E45" s="53" t="s">
        <v>4</v>
      </c>
      <c r="F45" s="165">
        <f>'1. Samordning'!$B$9</f>
        <v>45216</v>
      </c>
      <c r="G45" s="25"/>
      <c r="H45" s="25"/>
      <c r="I45" s="25"/>
      <c r="J45" s="25"/>
      <c r="K45" s="25"/>
      <c r="L45" s="25"/>
    </row>
    <row r="46" spans="1:12" s="30" customFormat="1" ht="15.75" customHeight="1" x14ac:dyDescent="0.2">
      <c r="A46" s="26"/>
      <c r="B46" s="25"/>
      <c r="C46" s="25"/>
      <c r="D46" s="25"/>
      <c r="E46" s="25"/>
      <c r="F46" s="25"/>
      <c r="G46" s="25"/>
      <c r="H46" s="25"/>
      <c r="I46" s="25"/>
      <c r="J46" s="25"/>
      <c r="K46" s="25"/>
      <c r="L46" s="25"/>
    </row>
    <row r="47" spans="1:12" s="30" customFormat="1" ht="15.75" customHeight="1" x14ac:dyDescent="0.2">
      <c r="A47" s="26"/>
      <c r="B47" s="25"/>
      <c r="C47" s="25"/>
      <c r="D47" s="25"/>
      <c r="E47" s="25"/>
      <c r="F47" s="25"/>
      <c r="G47" s="25"/>
      <c r="H47" s="25"/>
      <c r="I47" s="25"/>
      <c r="J47" s="25"/>
      <c r="K47" s="25"/>
      <c r="L47" s="54" t="s">
        <v>804</v>
      </c>
    </row>
    <row r="48" spans="1:12" s="30" customFormat="1" ht="15.75" customHeight="1" thickBot="1" x14ac:dyDescent="0.3">
      <c r="A48" s="26"/>
      <c r="B48" s="3" t="s">
        <v>293</v>
      </c>
      <c r="C48" s="25"/>
      <c r="D48" s="25"/>
      <c r="E48" s="25"/>
      <c r="F48" s="46" t="s">
        <v>430</v>
      </c>
      <c r="G48" s="25"/>
      <c r="H48" s="25"/>
      <c r="I48" s="25"/>
      <c r="J48" s="25"/>
      <c r="K48" s="25"/>
      <c r="L48" s="25"/>
    </row>
    <row r="49" spans="1:31" s="30" customFormat="1" ht="55.5" customHeight="1" x14ac:dyDescent="0.2">
      <c r="A49" s="28"/>
      <c r="B49" s="95" t="s">
        <v>1</v>
      </c>
      <c r="C49" s="92" t="s">
        <v>321</v>
      </c>
      <c r="D49" s="55" t="s">
        <v>320</v>
      </c>
      <c r="E49" s="55" t="s">
        <v>345</v>
      </c>
      <c r="F49" s="56" t="s">
        <v>318</v>
      </c>
      <c r="G49" s="496" t="s">
        <v>444</v>
      </c>
      <c r="H49" s="498" t="s">
        <v>445</v>
      </c>
      <c r="I49" s="498"/>
      <c r="J49" s="498" t="s">
        <v>446</v>
      </c>
      <c r="K49" s="498"/>
      <c r="L49" s="52" t="s">
        <v>10</v>
      </c>
    </row>
    <row r="50" spans="1:31" s="30" customFormat="1" ht="67.5" customHeight="1" thickBot="1" x14ac:dyDescent="0.25">
      <c r="A50" s="29"/>
      <c r="B50" s="93"/>
      <c r="C50" s="94" t="s">
        <v>172</v>
      </c>
      <c r="D50" s="57" t="s">
        <v>173</v>
      </c>
      <c r="E50" s="57" t="s">
        <v>174</v>
      </c>
      <c r="F50" s="58" t="s">
        <v>87</v>
      </c>
      <c r="G50" s="497"/>
      <c r="H50" s="51" t="s">
        <v>447</v>
      </c>
      <c r="I50" s="51" t="s">
        <v>448</v>
      </c>
      <c r="J50" s="61" t="s">
        <v>11</v>
      </c>
      <c r="K50" s="61" t="s">
        <v>12</v>
      </c>
      <c r="L50" s="40" t="s">
        <v>88</v>
      </c>
    </row>
    <row r="51" spans="1:31" s="30" customFormat="1" ht="37.5" customHeight="1" thickBot="1" x14ac:dyDescent="0.25">
      <c r="B51" s="467" t="str">
        <f>'2. Sammanställning'!$B$10&amp;". "&amp;'2. Sammanställning'!$H$10&amp;CHAR(10)&amp;'2. Sammanställning'!$I$10</f>
        <v xml:space="preserve">3. Värmeväxlare
</v>
      </c>
      <c r="C51" s="201" t="s">
        <v>153</v>
      </c>
      <c r="D51" s="202" t="s">
        <v>144</v>
      </c>
      <c r="E51" s="202" t="s">
        <v>139</v>
      </c>
      <c r="F51" s="38" t="s">
        <v>572</v>
      </c>
      <c r="G51" s="38">
        <v>2</v>
      </c>
      <c r="H51" s="38">
        <v>3</v>
      </c>
      <c r="I51" s="38">
        <v>1</v>
      </c>
      <c r="J51" s="39">
        <f>$G51*H51</f>
        <v>6</v>
      </c>
      <c r="K51" s="39">
        <f t="shared" ref="K51:K62" si="5">$G51*I51</f>
        <v>2</v>
      </c>
      <c r="L51" s="211" t="s">
        <v>579</v>
      </c>
    </row>
    <row r="52" spans="1:31" s="30" customFormat="1" ht="37.5" customHeight="1" x14ac:dyDescent="0.25">
      <c r="A52" s="31"/>
      <c r="B52" s="98"/>
      <c r="C52" s="203" t="s">
        <v>120</v>
      </c>
      <c r="D52" s="204" t="s">
        <v>145</v>
      </c>
      <c r="E52" s="204" t="s">
        <v>137</v>
      </c>
      <c r="F52" s="20"/>
      <c r="G52" s="19">
        <v>4</v>
      </c>
      <c r="H52" s="19">
        <v>2</v>
      </c>
      <c r="I52" s="19">
        <v>1</v>
      </c>
      <c r="J52" s="23">
        <f t="shared" ref="J52:J62" si="6">$G52*H52</f>
        <v>8</v>
      </c>
      <c r="K52" s="23">
        <f t="shared" si="5"/>
        <v>4</v>
      </c>
      <c r="L52" s="212" t="s">
        <v>580</v>
      </c>
      <c r="U52" s="34"/>
      <c r="V52" s="34"/>
      <c r="W52" s="34"/>
      <c r="X52" s="34"/>
      <c r="Y52" s="34"/>
      <c r="Z52" s="34"/>
      <c r="AA52" s="34"/>
      <c r="AB52" s="34"/>
      <c r="AC52" s="34"/>
      <c r="AD52" s="34"/>
      <c r="AE52" s="34"/>
    </row>
    <row r="53" spans="1:31" s="30" customFormat="1" ht="37.5" customHeight="1" x14ac:dyDescent="0.25">
      <c r="A53" s="31"/>
      <c r="B53" s="98"/>
      <c r="C53" s="203" t="s">
        <v>121</v>
      </c>
      <c r="D53" s="204" t="s">
        <v>146</v>
      </c>
      <c r="E53" s="204" t="s">
        <v>137</v>
      </c>
      <c r="F53" s="20"/>
      <c r="G53" s="19">
        <v>3</v>
      </c>
      <c r="H53" s="20">
        <v>2</v>
      </c>
      <c r="I53" s="20">
        <v>1</v>
      </c>
      <c r="J53" s="23">
        <f t="shared" si="6"/>
        <v>6</v>
      </c>
      <c r="K53" s="23">
        <f t="shared" si="5"/>
        <v>3</v>
      </c>
      <c r="L53" s="213" t="s">
        <v>580</v>
      </c>
      <c r="U53" s="32"/>
      <c r="V53" s="32"/>
      <c r="W53" s="32"/>
      <c r="X53" s="32"/>
      <c r="Y53" s="32"/>
      <c r="Z53" s="32"/>
      <c r="AA53" s="32"/>
      <c r="AB53" s="32"/>
      <c r="AC53" s="32"/>
      <c r="AD53" s="32"/>
      <c r="AE53" s="32"/>
    </row>
    <row r="54" spans="1:31" s="30" customFormat="1" ht="37.5" customHeight="1" x14ac:dyDescent="0.25">
      <c r="A54" s="31"/>
      <c r="B54" s="98"/>
      <c r="C54" s="203" t="s">
        <v>122</v>
      </c>
      <c r="D54" s="204" t="s">
        <v>586</v>
      </c>
      <c r="E54" s="204" t="s">
        <v>138</v>
      </c>
      <c r="F54" s="20"/>
      <c r="G54" s="19">
        <v>3</v>
      </c>
      <c r="H54" s="20">
        <v>2</v>
      </c>
      <c r="I54" s="20">
        <v>1</v>
      </c>
      <c r="J54" s="23">
        <f t="shared" si="6"/>
        <v>6</v>
      </c>
      <c r="K54" s="23">
        <f t="shared" si="5"/>
        <v>3</v>
      </c>
      <c r="L54" s="212" t="s">
        <v>580</v>
      </c>
      <c r="U54" s="32"/>
      <c r="V54" s="32"/>
      <c r="W54" s="32"/>
      <c r="X54" s="32"/>
      <c r="Y54" s="32"/>
      <c r="Z54" s="32"/>
      <c r="AA54" s="32"/>
      <c r="AB54" s="32"/>
      <c r="AC54" s="32"/>
      <c r="AD54" s="32"/>
      <c r="AE54" s="81"/>
    </row>
    <row r="55" spans="1:31" s="30" customFormat="1" ht="37.5" customHeight="1" x14ac:dyDescent="0.25">
      <c r="A55" s="26"/>
      <c r="B55" s="98"/>
      <c r="C55" s="203" t="s">
        <v>123</v>
      </c>
      <c r="D55" s="205" t="s">
        <v>148</v>
      </c>
      <c r="E55" s="205" t="s">
        <v>139</v>
      </c>
      <c r="F55" s="19"/>
      <c r="G55" s="19">
        <v>1</v>
      </c>
      <c r="H55" s="19">
        <v>3</v>
      </c>
      <c r="I55" s="19">
        <v>1</v>
      </c>
      <c r="J55" s="23">
        <f t="shared" si="6"/>
        <v>3</v>
      </c>
      <c r="K55" s="23">
        <f t="shared" si="5"/>
        <v>1</v>
      </c>
      <c r="L55" s="212" t="s">
        <v>580</v>
      </c>
      <c r="U55" s="1"/>
      <c r="V55" s="27"/>
      <c r="W55" s="1"/>
      <c r="X55" s="53"/>
      <c r="Y55" s="97"/>
      <c r="Z55" s="25"/>
      <c r="AA55" s="25"/>
      <c r="AB55" s="25"/>
      <c r="AC55" s="25"/>
      <c r="AD55" s="25"/>
      <c r="AE55" s="25"/>
    </row>
    <row r="56" spans="1:31" s="30" customFormat="1" ht="37.5" customHeight="1" x14ac:dyDescent="0.25">
      <c r="A56" s="31"/>
      <c r="B56" s="98"/>
      <c r="C56" s="203" t="s">
        <v>124</v>
      </c>
      <c r="D56" s="204" t="s">
        <v>149</v>
      </c>
      <c r="E56" s="204" t="s">
        <v>139</v>
      </c>
      <c r="F56" s="20"/>
      <c r="G56" s="19">
        <v>2</v>
      </c>
      <c r="H56" s="20">
        <v>2</v>
      </c>
      <c r="I56" s="20">
        <v>1</v>
      </c>
      <c r="J56" s="23">
        <f t="shared" si="6"/>
        <v>4</v>
      </c>
      <c r="K56" s="23">
        <f t="shared" si="5"/>
        <v>2</v>
      </c>
      <c r="L56" s="213" t="s">
        <v>580</v>
      </c>
      <c r="U56" s="25"/>
      <c r="V56" s="25"/>
      <c r="W56" s="25"/>
      <c r="X56" s="25"/>
      <c r="Y56" s="25"/>
      <c r="Z56" s="25"/>
      <c r="AA56" s="25"/>
      <c r="AB56" s="25"/>
      <c r="AC56" s="25"/>
      <c r="AD56" s="25"/>
      <c r="AE56" s="25"/>
    </row>
    <row r="57" spans="1:31" s="30" customFormat="1" ht="37.5" customHeight="1" x14ac:dyDescent="0.25">
      <c r="A57" s="31"/>
      <c r="B57" s="98"/>
      <c r="C57" s="206" t="s">
        <v>133</v>
      </c>
      <c r="D57" s="207" t="s">
        <v>573</v>
      </c>
      <c r="E57" s="207" t="s">
        <v>139</v>
      </c>
      <c r="F57" s="207"/>
      <c r="G57" s="19">
        <v>2</v>
      </c>
      <c r="H57" s="20">
        <v>3</v>
      </c>
      <c r="I57" s="20">
        <v>1</v>
      </c>
      <c r="J57" s="23">
        <f t="shared" si="6"/>
        <v>6</v>
      </c>
      <c r="K57" s="23">
        <f t="shared" si="5"/>
        <v>2</v>
      </c>
      <c r="L57" s="213" t="s">
        <v>581</v>
      </c>
      <c r="U57" s="25"/>
      <c r="V57" s="25"/>
      <c r="W57" s="25"/>
      <c r="X57" s="25"/>
      <c r="Y57" s="25"/>
      <c r="Z57" s="25"/>
      <c r="AA57" s="25"/>
      <c r="AB57" s="25"/>
      <c r="AC57" s="25"/>
      <c r="AD57" s="25"/>
      <c r="AE57" s="54"/>
    </row>
    <row r="58" spans="1:31" s="30" customFormat="1" ht="37.5" customHeight="1" x14ac:dyDescent="0.25">
      <c r="A58" s="31"/>
      <c r="B58" s="98"/>
      <c r="C58" s="208" t="s">
        <v>122</v>
      </c>
      <c r="D58" s="207" t="s">
        <v>574</v>
      </c>
      <c r="E58" s="207" t="s">
        <v>584</v>
      </c>
      <c r="F58" s="207"/>
      <c r="G58" s="19">
        <v>2</v>
      </c>
      <c r="H58" s="20">
        <v>1</v>
      </c>
      <c r="I58" s="20">
        <v>3</v>
      </c>
      <c r="J58" s="23">
        <f t="shared" si="6"/>
        <v>2</v>
      </c>
      <c r="K58" s="23">
        <f t="shared" si="5"/>
        <v>6</v>
      </c>
      <c r="L58" s="213" t="s">
        <v>581</v>
      </c>
    </row>
    <row r="59" spans="1:31" s="30" customFormat="1" ht="37.5" customHeight="1" x14ac:dyDescent="0.25">
      <c r="A59" s="31"/>
      <c r="B59" s="98"/>
      <c r="C59" s="206"/>
      <c r="D59" s="207"/>
      <c r="E59" s="207"/>
      <c r="F59" s="207"/>
      <c r="G59" s="19"/>
      <c r="H59" s="20"/>
      <c r="I59" s="20"/>
      <c r="J59" s="23">
        <f t="shared" si="6"/>
        <v>0</v>
      </c>
      <c r="K59" s="23">
        <f t="shared" si="5"/>
        <v>0</v>
      </c>
      <c r="L59" s="213"/>
    </row>
    <row r="60" spans="1:31" s="30" customFormat="1" ht="37.5" customHeight="1" x14ac:dyDescent="0.25">
      <c r="A60" s="31"/>
      <c r="B60" s="98"/>
      <c r="C60" s="206"/>
      <c r="D60" s="207"/>
      <c r="E60" s="207"/>
      <c r="F60" s="207"/>
      <c r="G60" s="19"/>
      <c r="H60" s="20"/>
      <c r="I60" s="20"/>
      <c r="J60" s="23">
        <f t="shared" si="6"/>
        <v>0</v>
      </c>
      <c r="K60" s="23">
        <f t="shared" si="5"/>
        <v>0</v>
      </c>
      <c r="L60" s="213"/>
    </row>
    <row r="61" spans="1:31" s="30" customFormat="1" ht="37.5" customHeight="1" x14ac:dyDescent="0.25">
      <c r="A61" s="31"/>
      <c r="B61" s="98"/>
      <c r="C61" s="206"/>
      <c r="D61" s="207"/>
      <c r="E61" s="207"/>
      <c r="F61" s="207"/>
      <c r="G61" s="19"/>
      <c r="H61" s="20"/>
      <c r="I61" s="20"/>
      <c r="J61" s="23">
        <f t="shared" si="6"/>
        <v>0</v>
      </c>
      <c r="K61" s="23">
        <f t="shared" si="5"/>
        <v>0</v>
      </c>
      <c r="L61" s="213"/>
    </row>
    <row r="62" spans="1:31" s="30" customFormat="1" ht="37.5" customHeight="1" thickBot="1" x14ac:dyDescent="0.3">
      <c r="A62" s="31"/>
      <c r="B62" s="99"/>
      <c r="C62" s="209"/>
      <c r="D62" s="210"/>
      <c r="E62" s="210"/>
      <c r="F62" s="210"/>
      <c r="G62" s="21"/>
      <c r="H62" s="22"/>
      <c r="I62" s="22"/>
      <c r="J62" s="24">
        <f t="shared" si="6"/>
        <v>0</v>
      </c>
      <c r="K62" s="24">
        <f t="shared" si="5"/>
        <v>0</v>
      </c>
      <c r="L62" s="214"/>
    </row>
    <row r="63" spans="1:31" s="30" customFormat="1" ht="45" customHeight="1" x14ac:dyDescent="0.2">
      <c r="B63" s="32"/>
      <c r="C63" s="32"/>
      <c r="D63" s="32"/>
      <c r="E63" s="32"/>
      <c r="F63" s="32"/>
      <c r="G63" s="32"/>
      <c r="H63" s="32"/>
      <c r="I63" s="32"/>
      <c r="J63" s="32"/>
      <c r="K63" s="32"/>
      <c r="L63" s="81"/>
    </row>
    <row r="64" spans="1:31" s="30" customFormat="1" ht="15.75" customHeight="1" x14ac:dyDescent="0.2">
      <c r="A64" s="26"/>
      <c r="B64" s="25"/>
      <c r="C64" s="25"/>
      <c r="D64" s="25"/>
      <c r="E64" s="25"/>
      <c r="F64" s="25"/>
      <c r="G64" s="25"/>
      <c r="H64" s="25"/>
      <c r="I64" s="25"/>
      <c r="J64" s="25"/>
      <c r="K64" s="25"/>
      <c r="L64" s="154"/>
    </row>
    <row r="65" spans="1:31" s="30" customFormat="1" ht="15.75" customHeight="1" thickBot="1" x14ac:dyDescent="0.3">
      <c r="A65" s="26"/>
      <c r="B65" s="25"/>
      <c r="C65"/>
      <c r="D65" s="25"/>
      <c r="E65" s="25"/>
      <c r="F65" s="25"/>
      <c r="G65" s="25"/>
      <c r="H65" s="25"/>
      <c r="I65" s="25"/>
      <c r="J65" s="25"/>
      <c r="K65" s="25"/>
      <c r="L65" s="25"/>
    </row>
    <row r="66" spans="1:31" s="30" customFormat="1" ht="15.75" customHeight="1" thickBot="1" x14ac:dyDescent="0.3">
      <c r="A66" s="26"/>
      <c r="B66" s="1" t="s">
        <v>289</v>
      </c>
      <c r="C66" s="27"/>
      <c r="D66" s="1"/>
      <c r="E66" s="53" t="s">
        <v>4</v>
      </c>
      <c r="F66" s="165">
        <f>'1. Samordning'!$B$9</f>
        <v>45216</v>
      </c>
      <c r="G66" s="25"/>
      <c r="H66" s="25"/>
      <c r="I66" s="25"/>
      <c r="J66" s="25"/>
      <c r="K66" s="25"/>
      <c r="L66" s="25"/>
    </row>
    <row r="67" spans="1:31" s="30" customFormat="1" ht="15.75" customHeight="1" x14ac:dyDescent="0.2">
      <c r="A67" s="26"/>
      <c r="B67" s="25"/>
      <c r="C67" s="25"/>
      <c r="D67" s="25"/>
      <c r="E67" s="25"/>
      <c r="F67" s="25"/>
      <c r="G67" s="25"/>
      <c r="H67" s="25"/>
      <c r="I67" s="25"/>
      <c r="J67" s="25"/>
      <c r="K67" s="25"/>
      <c r="L67" s="25"/>
    </row>
    <row r="68" spans="1:31" s="30" customFormat="1" ht="15.75" customHeight="1" x14ac:dyDescent="0.2">
      <c r="A68" s="26"/>
      <c r="B68" s="25"/>
      <c r="C68" s="25"/>
      <c r="D68" s="25"/>
      <c r="E68" s="25"/>
      <c r="F68" s="25"/>
      <c r="G68" s="25"/>
      <c r="H68" s="25"/>
      <c r="I68" s="25"/>
      <c r="J68" s="25"/>
      <c r="K68" s="25"/>
      <c r="L68" s="54" t="s">
        <v>805</v>
      </c>
    </row>
    <row r="69" spans="1:31" s="30" customFormat="1" ht="15.75" customHeight="1" thickBot="1" x14ac:dyDescent="0.3">
      <c r="A69" s="26"/>
      <c r="B69" s="3" t="s">
        <v>293</v>
      </c>
      <c r="C69" s="25"/>
      <c r="D69" s="25"/>
      <c r="E69" s="25"/>
      <c r="F69" s="46" t="s">
        <v>430</v>
      </c>
      <c r="G69" s="25"/>
      <c r="H69" s="25"/>
      <c r="I69" s="25"/>
      <c r="J69" s="25"/>
      <c r="K69" s="25"/>
      <c r="L69" s="25"/>
    </row>
    <row r="70" spans="1:31" ht="55.5" customHeight="1" x14ac:dyDescent="0.2">
      <c r="A70" s="28"/>
      <c r="B70" s="95" t="s">
        <v>1</v>
      </c>
      <c r="C70" s="92" t="s">
        <v>321</v>
      </c>
      <c r="D70" s="55" t="s">
        <v>320</v>
      </c>
      <c r="E70" s="55" t="s">
        <v>345</v>
      </c>
      <c r="F70" s="56" t="s">
        <v>318</v>
      </c>
      <c r="G70" s="496" t="s">
        <v>444</v>
      </c>
      <c r="H70" s="498" t="s">
        <v>445</v>
      </c>
      <c r="I70" s="498"/>
      <c r="J70" s="498" t="s">
        <v>446</v>
      </c>
      <c r="K70" s="498"/>
      <c r="L70" s="52" t="s">
        <v>10</v>
      </c>
    </row>
    <row r="71" spans="1:31" ht="67.5" customHeight="1" thickBot="1" x14ac:dyDescent="0.25">
      <c r="A71" s="29"/>
      <c r="B71" s="93"/>
      <c r="C71" s="94" t="s">
        <v>172</v>
      </c>
      <c r="D71" s="57" t="s">
        <v>173</v>
      </c>
      <c r="E71" s="57" t="s">
        <v>174</v>
      </c>
      <c r="F71" s="58" t="s">
        <v>87</v>
      </c>
      <c r="G71" s="497"/>
      <c r="H71" s="51" t="s">
        <v>447</v>
      </c>
      <c r="I71" s="51" t="s">
        <v>448</v>
      </c>
      <c r="J71" s="61" t="s">
        <v>11</v>
      </c>
      <c r="K71" s="61" t="s">
        <v>12</v>
      </c>
      <c r="L71" s="40" t="s">
        <v>88</v>
      </c>
      <c r="U71" s="25"/>
      <c r="V71" s="25"/>
      <c r="W71" s="25"/>
      <c r="X71" s="25"/>
      <c r="Y71" s="25"/>
      <c r="Z71" s="25"/>
      <c r="AA71" s="25"/>
      <c r="AB71" s="25"/>
      <c r="AC71" s="25"/>
      <c r="AD71" s="25"/>
      <c r="AE71" s="25"/>
    </row>
    <row r="72" spans="1:31" ht="37.5" customHeight="1" thickBot="1" x14ac:dyDescent="0.25">
      <c r="A72" s="30"/>
      <c r="B72" s="467" t="str">
        <f>'2. Sammanställning'!$B$11&amp;". "&amp;'2. Sammanställning'!$H$11&amp;CHAR(10)&amp;'2. Sammanställning'!$I$11</f>
        <v xml:space="preserve">4. Rörledning
</v>
      </c>
      <c r="C72" s="201" t="s">
        <v>120</v>
      </c>
      <c r="D72" s="202" t="s">
        <v>145</v>
      </c>
      <c r="E72" s="202" t="s">
        <v>142</v>
      </c>
      <c r="F72" s="38"/>
      <c r="G72" s="38">
        <v>3</v>
      </c>
      <c r="H72" s="38">
        <v>1</v>
      </c>
      <c r="I72" s="38">
        <v>2</v>
      </c>
      <c r="J72" s="39">
        <f>$G72*H72</f>
        <v>3</v>
      </c>
      <c r="K72" s="39">
        <f t="shared" ref="K72:K83" si="7">$G72*I72</f>
        <v>6</v>
      </c>
      <c r="L72" s="211" t="s">
        <v>640</v>
      </c>
      <c r="U72" s="25"/>
      <c r="V72" s="25"/>
      <c r="W72" s="25"/>
      <c r="X72" s="25"/>
      <c r="Y72" s="25"/>
      <c r="Z72" s="25"/>
      <c r="AA72" s="25"/>
      <c r="AB72" s="25"/>
      <c r="AC72" s="25"/>
      <c r="AD72" s="25"/>
      <c r="AE72" s="54"/>
    </row>
    <row r="73" spans="1:31" ht="37.5" customHeight="1" x14ac:dyDescent="0.25">
      <c r="A73" s="31"/>
      <c r="B73" s="98"/>
      <c r="C73" s="203" t="s">
        <v>121</v>
      </c>
      <c r="D73" s="204" t="s">
        <v>146</v>
      </c>
      <c r="E73" s="204" t="s">
        <v>142</v>
      </c>
      <c r="F73" s="20"/>
      <c r="G73" s="19">
        <v>2</v>
      </c>
      <c r="H73" s="19">
        <v>1</v>
      </c>
      <c r="I73" s="19">
        <v>2</v>
      </c>
      <c r="J73" s="23">
        <f t="shared" ref="J73:J83" si="8">$G73*H73</f>
        <v>2</v>
      </c>
      <c r="K73" s="23">
        <f t="shared" si="7"/>
        <v>4</v>
      </c>
      <c r="L73" s="212" t="s">
        <v>640</v>
      </c>
    </row>
    <row r="74" spans="1:31" ht="37.5" customHeight="1" x14ac:dyDescent="0.25">
      <c r="A74" s="31"/>
      <c r="B74" s="98"/>
      <c r="C74" s="203" t="s">
        <v>122</v>
      </c>
      <c r="D74" s="204" t="s">
        <v>147</v>
      </c>
      <c r="E74" s="204" t="s">
        <v>131</v>
      </c>
      <c r="F74" s="20"/>
      <c r="G74" s="19">
        <v>3</v>
      </c>
      <c r="H74" s="20">
        <v>1</v>
      </c>
      <c r="I74" s="20">
        <v>2</v>
      </c>
      <c r="J74" s="23">
        <f t="shared" si="8"/>
        <v>3</v>
      </c>
      <c r="K74" s="23">
        <f t="shared" si="7"/>
        <v>6</v>
      </c>
      <c r="L74" s="213" t="s">
        <v>640</v>
      </c>
    </row>
    <row r="75" spans="1:31" ht="37.5" customHeight="1" x14ac:dyDescent="0.25">
      <c r="A75" s="31"/>
      <c r="B75" s="98"/>
      <c r="C75" s="203" t="s">
        <v>153</v>
      </c>
      <c r="D75" s="204" t="s">
        <v>144</v>
      </c>
      <c r="E75" s="204" t="s">
        <v>142</v>
      </c>
      <c r="F75" s="20"/>
      <c r="G75" s="19">
        <v>2</v>
      </c>
      <c r="H75" s="20">
        <v>3</v>
      </c>
      <c r="I75" s="20">
        <v>1</v>
      </c>
      <c r="J75" s="23">
        <f t="shared" si="8"/>
        <v>6</v>
      </c>
      <c r="K75" s="23">
        <f t="shared" si="7"/>
        <v>2</v>
      </c>
      <c r="L75" s="212" t="s">
        <v>639</v>
      </c>
    </row>
    <row r="76" spans="1:31" ht="37.5" customHeight="1" x14ac:dyDescent="0.25">
      <c r="B76" s="98"/>
      <c r="C76" s="203"/>
      <c r="D76" s="205"/>
      <c r="E76" s="205"/>
      <c r="F76" s="19"/>
      <c r="G76" s="19"/>
      <c r="H76" s="19"/>
      <c r="I76" s="19"/>
      <c r="J76" s="23">
        <f t="shared" si="8"/>
        <v>0</v>
      </c>
      <c r="K76" s="23">
        <f t="shared" si="7"/>
        <v>0</v>
      </c>
      <c r="L76" s="212"/>
    </row>
    <row r="77" spans="1:31" ht="37.5" customHeight="1" x14ac:dyDescent="0.25">
      <c r="A77" s="31"/>
      <c r="B77" s="98"/>
      <c r="C77" s="203"/>
      <c r="D77" s="204"/>
      <c r="E77" s="204"/>
      <c r="F77" s="20"/>
      <c r="G77" s="19"/>
      <c r="H77" s="20"/>
      <c r="I77" s="20"/>
      <c r="J77" s="23">
        <f t="shared" si="8"/>
        <v>0</v>
      </c>
      <c r="K77" s="23">
        <f t="shared" si="7"/>
        <v>0</v>
      </c>
      <c r="L77" s="213"/>
    </row>
    <row r="78" spans="1:31" ht="37.5" customHeight="1" x14ac:dyDescent="0.25">
      <c r="A78" s="31"/>
      <c r="B78" s="98"/>
      <c r="C78" s="206"/>
      <c r="D78" s="207"/>
      <c r="E78" s="207"/>
      <c r="F78" s="207"/>
      <c r="G78" s="19"/>
      <c r="H78" s="20"/>
      <c r="I78" s="20"/>
      <c r="J78" s="23">
        <f t="shared" si="8"/>
        <v>0</v>
      </c>
      <c r="K78" s="23">
        <f t="shared" si="7"/>
        <v>0</v>
      </c>
      <c r="L78" s="213"/>
    </row>
    <row r="79" spans="1:31" ht="37.5" customHeight="1" x14ac:dyDescent="0.25">
      <c r="A79" s="31"/>
      <c r="B79" s="98"/>
      <c r="C79" s="208"/>
      <c r="D79" s="207"/>
      <c r="E79" s="207"/>
      <c r="F79" s="207"/>
      <c r="G79" s="19"/>
      <c r="H79" s="20"/>
      <c r="I79" s="20"/>
      <c r="J79" s="23">
        <f t="shared" si="8"/>
        <v>0</v>
      </c>
      <c r="K79" s="23">
        <f t="shared" si="7"/>
        <v>0</v>
      </c>
      <c r="L79" s="213"/>
    </row>
    <row r="80" spans="1:31" ht="37.5" customHeight="1" x14ac:dyDescent="0.25">
      <c r="A80" s="31"/>
      <c r="B80" s="98"/>
      <c r="C80" s="206"/>
      <c r="D80" s="207"/>
      <c r="E80" s="207"/>
      <c r="F80" s="207"/>
      <c r="G80" s="19"/>
      <c r="H80" s="20"/>
      <c r="I80" s="20"/>
      <c r="J80" s="23">
        <f t="shared" si="8"/>
        <v>0</v>
      </c>
      <c r="K80" s="23">
        <f t="shared" si="7"/>
        <v>0</v>
      </c>
      <c r="L80" s="213"/>
    </row>
    <row r="81" spans="1:12" ht="37.5" customHeight="1" x14ac:dyDescent="0.25">
      <c r="A81" s="31"/>
      <c r="B81" s="98"/>
      <c r="C81" s="206"/>
      <c r="D81" s="207"/>
      <c r="E81" s="207"/>
      <c r="F81" s="207"/>
      <c r="G81" s="19"/>
      <c r="H81" s="20"/>
      <c r="I81" s="20"/>
      <c r="J81" s="23">
        <f t="shared" si="8"/>
        <v>0</v>
      </c>
      <c r="K81" s="23">
        <f t="shared" si="7"/>
        <v>0</v>
      </c>
      <c r="L81" s="213"/>
    </row>
    <row r="82" spans="1:12" ht="37.5" customHeight="1" x14ac:dyDescent="0.25">
      <c r="A82" s="31"/>
      <c r="B82" s="98"/>
      <c r="C82" s="206"/>
      <c r="D82" s="207"/>
      <c r="E82" s="207"/>
      <c r="F82" s="207"/>
      <c r="G82" s="19"/>
      <c r="H82" s="20"/>
      <c r="I82" s="20"/>
      <c r="J82" s="23">
        <f t="shared" si="8"/>
        <v>0</v>
      </c>
      <c r="K82" s="23">
        <f t="shared" si="7"/>
        <v>0</v>
      </c>
      <c r="L82" s="213"/>
    </row>
    <row r="83" spans="1:12" ht="37.5" customHeight="1" thickBot="1" x14ac:dyDescent="0.3">
      <c r="A83" s="31"/>
      <c r="B83" s="99"/>
      <c r="C83" s="209"/>
      <c r="D83" s="210"/>
      <c r="E83" s="210"/>
      <c r="F83" s="210"/>
      <c r="G83" s="21"/>
      <c r="H83" s="22"/>
      <c r="I83" s="22"/>
      <c r="J83" s="24">
        <f t="shared" si="8"/>
        <v>0</v>
      </c>
      <c r="K83" s="24">
        <f t="shared" si="7"/>
        <v>0</v>
      </c>
      <c r="L83" s="214"/>
    </row>
    <row r="84" spans="1:12" x14ac:dyDescent="0.2">
      <c r="B84" s="32"/>
      <c r="C84" s="32"/>
      <c r="D84" s="32"/>
      <c r="E84" s="32"/>
      <c r="F84" s="32"/>
      <c r="G84" s="32"/>
      <c r="H84" s="32"/>
      <c r="I84" s="32"/>
      <c r="J84" s="32"/>
      <c r="K84" s="32"/>
      <c r="L84" s="32"/>
    </row>
    <row r="85" spans="1:12" ht="15.75" customHeight="1" x14ac:dyDescent="0.2">
      <c r="L85" s="154"/>
    </row>
    <row r="86" spans="1:12" ht="15.75" customHeight="1" thickBot="1" x14ac:dyDescent="0.3">
      <c r="C86"/>
    </row>
    <row r="87" spans="1:12" ht="15.75" customHeight="1" thickBot="1" x14ac:dyDescent="0.3">
      <c r="B87" s="1" t="s">
        <v>289</v>
      </c>
      <c r="C87" s="27"/>
      <c r="D87" s="1"/>
      <c r="E87" s="53" t="s">
        <v>4</v>
      </c>
      <c r="F87" s="165">
        <f>'1. Samordning'!$B$9</f>
        <v>45216</v>
      </c>
    </row>
    <row r="88" spans="1:12" ht="15.75" customHeight="1" x14ac:dyDescent="0.2"/>
    <row r="89" spans="1:12" ht="15.75" customHeight="1" x14ac:dyDescent="0.2">
      <c r="L89" s="54" t="s">
        <v>806</v>
      </c>
    </row>
    <row r="90" spans="1:12" ht="15.75" customHeight="1" thickBot="1" x14ac:dyDescent="0.3">
      <c r="B90" s="3" t="s">
        <v>293</v>
      </c>
      <c r="F90" s="46" t="s">
        <v>430</v>
      </c>
    </row>
    <row r="91" spans="1:12" ht="55.5" customHeight="1" x14ac:dyDescent="0.2">
      <c r="A91" s="28"/>
      <c r="B91" s="95" t="s">
        <v>1</v>
      </c>
      <c r="C91" s="92" t="s">
        <v>321</v>
      </c>
      <c r="D91" s="55" t="s">
        <v>320</v>
      </c>
      <c r="E91" s="55" t="s">
        <v>345</v>
      </c>
      <c r="F91" s="56" t="s">
        <v>318</v>
      </c>
      <c r="G91" s="496" t="s">
        <v>444</v>
      </c>
      <c r="H91" s="498" t="s">
        <v>445</v>
      </c>
      <c r="I91" s="498"/>
      <c r="J91" s="498" t="s">
        <v>446</v>
      </c>
      <c r="K91" s="498"/>
      <c r="L91" s="52" t="s">
        <v>10</v>
      </c>
    </row>
    <row r="92" spans="1:12" ht="67.5" customHeight="1" thickBot="1" x14ac:dyDescent="0.25">
      <c r="A92" s="29"/>
      <c r="B92" s="93"/>
      <c r="C92" s="94" t="s">
        <v>172</v>
      </c>
      <c r="D92" s="57" t="s">
        <v>173</v>
      </c>
      <c r="E92" s="57" t="s">
        <v>174</v>
      </c>
      <c r="F92" s="58" t="s">
        <v>87</v>
      </c>
      <c r="G92" s="497"/>
      <c r="H92" s="51" t="s">
        <v>447</v>
      </c>
      <c r="I92" s="51" t="s">
        <v>448</v>
      </c>
      <c r="J92" s="61" t="s">
        <v>11</v>
      </c>
      <c r="K92" s="61" t="s">
        <v>12</v>
      </c>
      <c r="L92" s="40" t="s">
        <v>88</v>
      </c>
    </row>
    <row r="93" spans="1:12" ht="37.5" customHeight="1" thickBot="1" x14ac:dyDescent="0.25">
      <c r="A93" s="30"/>
      <c r="B93" s="467" t="str">
        <f>'2. Sammanställning'!$B$12&amp;". "&amp;'2. Sammanställning'!$H$12&amp;CHAR(10)&amp;'2. Sammanställning'!$I$12</f>
        <v xml:space="preserve">5. Kryokärl
</v>
      </c>
      <c r="C93" s="201" t="s">
        <v>153</v>
      </c>
      <c r="D93" s="202" t="s">
        <v>144</v>
      </c>
      <c r="E93" s="202" t="s">
        <v>139</v>
      </c>
      <c r="F93" s="38" t="s">
        <v>572</v>
      </c>
      <c r="G93" s="38">
        <v>2</v>
      </c>
      <c r="H93" s="38">
        <v>3</v>
      </c>
      <c r="I93" s="38">
        <v>1</v>
      </c>
      <c r="J93" s="39">
        <f>$G93*H93</f>
        <v>6</v>
      </c>
      <c r="K93" s="39">
        <f t="shared" ref="K93:K104" si="9">$G93*I93</f>
        <v>2</v>
      </c>
      <c r="L93" s="211" t="s">
        <v>579</v>
      </c>
    </row>
    <row r="94" spans="1:12" ht="37.5" customHeight="1" x14ac:dyDescent="0.25">
      <c r="A94" s="31"/>
      <c r="B94" s="98"/>
      <c r="C94" s="203" t="s">
        <v>120</v>
      </c>
      <c r="D94" s="204" t="s">
        <v>145</v>
      </c>
      <c r="E94" s="204" t="s">
        <v>137</v>
      </c>
      <c r="F94" s="20"/>
      <c r="G94" s="19">
        <v>4</v>
      </c>
      <c r="H94" s="19">
        <v>2</v>
      </c>
      <c r="I94" s="19">
        <v>1</v>
      </c>
      <c r="J94" s="23">
        <f t="shared" ref="J94:J104" si="10">$G94*H94</f>
        <v>8</v>
      </c>
      <c r="K94" s="23">
        <f t="shared" si="9"/>
        <v>4</v>
      </c>
      <c r="L94" s="212" t="s">
        <v>580</v>
      </c>
    </row>
    <row r="95" spans="1:12" ht="37.5" customHeight="1" x14ac:dyDescent="0.25">
      <c r="A95" s="31"/>
      <c r="B95" s="98"/>
      <c r="C95" s="203" t="s">
        <v>121</v>
      </c>
      <c r="D95" s="204" t="s">
        <v>146</v>
      </c>
      <c r="E95" s="204" t="s">
        <v>137</v>
      </c>
      <c r="F95" s="20"/>
      <c r="G95" s="19">
        <v>3</v>
      </c>
      <c r="H95" s="20">
        <v>2</v>
      </c>
      <c r="I95" s="20">
        <v>1</v>
      </c>
      <c r="J95" s="23">
        <f t="shared" si="10"/>
        <v>6</v>
      </c>
      <c r="K95" s="23">
        <f t="shared" si="9"/>
        <v>3</v>
      </c>
      <c r="L95" s="213" t="s">
        <v>580</v>
      </c>
    </row>
    <row r="96" spans="1:12" ht="37.5" customHeight="1" x14ac:dyDescent="0.25">
      <c r="A96" s="31"/>
      <c r="B96" s="98"/>
      <c r="C96" s="203" t="s">
        <v>122</v>
      </c>
      <c r="D96" s="204" t="s">
        <v>147</v>
      </c>
      <c r="E96" s="204" t="s">
        <v>138</v>
      </c>
      <c r="F96" s="20"/>
      <c r="G96" s="19">
        <v>3</v>
      </c>
      <c r="H96" s="20">
        <v>1</v>
      </c>
      <c r="I96" s="20">
        <v>2</v>
      </c>
      <c r="J96" s="23">
        <f t="shared" si="10"/>
        <v>3</v>
      </c>
      <c r="K96" s="23">
        <f t="shared" si="9"/>
        <v>6</v>
      </c>
      <c r="L96" s="212" t="s">
        <v>580</v>
      </c>
    </row>
    <row r="97" spans="1:12" ht="37.5" customHeight="1" x14ac:dyDescent="0.25">
      <c r="B97" s="98"/>
      <c r="C97" s="203" t="s">
        <v>123</v>
      </c>
      <c r="D97" s="205" t="s">
        <v>175</v>
      </c>
      <c r="E97" s="205" t="s">
        <v>139</v>
      </c>
      <c r="F97" s="19"/>
      <c r="G97" s="19">
        <v>1</v>
      </c>
      <c r="H97" s="19">
        <v>2</v>
      </c>
      <c r="I97" s="19">
        <v>2</v>
      </c>
      <c r="J97" s="23">
        <f t="shared" si="10"/>
        <v>2</v>
      </c>
      <c r="K97" s="23">
        <f t="shared" si="9"/>
        <v>2</v>
      </c>
      <c r="L97" s="212" t="s">
        <v>580</v>
      </c>
    </row>
    <row r="98" spans="1:12" ht="37.5" customHeight="1" x14ac:dyDescent="0.25">
      <c r="A98" s="31"/>
      <c r="B98" s="98"/>
      <c r="C98" s="203" t="s">
        <v>133</v>
      </c>
      <c r="D98" s="204" t="s">
        <v>573</v>
      </c>
      <c r="E98" s="204" t="s">
        <v>139</v>
      </c>
      <c r="F98" s="20"/>
      <c r="G98" s="19">
        <v>2</v>
      </c>
      <c r="H98" s="20">
        <v>3</v>
      </c>
      <c r="I98" s="20">
        <v>1</v>
      </c>
      <c r="J98" s="23">
        <f t="shared" si="10"/>
        <v>6</v>
      </c>
      <c r="K98" s="23">
        <f t="shared" si="9"/>
        <v>2</v>
      </c>
      <c r="L98" s="213" t="s">
        <v>581</v>
      </c>
    </row>
    <row r="99" spans="1:12" ht="37.5" customHeight="1" x14ac:dyDescent="0.25">
      <c r="A99" s="31"/>
      <c r="B99" s="98"/>
      <c r="C99" s="206" t="s">
        <v>122</v>
      </c>
      <c r="D99" s="207" t="s">
        <v>574</v>
      </c>
      <c r="E99" s="207" t="s">
        <v>584</v>
      </c>
      <c r="F99" s="207"/>
      <c r="G99" s="19">
        <v>2</v>
      </c>
      <c r="H99" s="20">
        <v>1</v>
      </c>
      <c r="I99" s="20">
        <v>3</v>
      </c>
      <c r="J99" s="23">
        <f t="shared" si="10"/>
        <v>2</v>
      </c>
      <c r="K99" s="23">
        <f t="shared" si="9"/>
        <v>6</v>
      </c>
      <c r="L99" s="213" t="s">
        <v>581</v>
      </c>
    </row>
    <row r="100" spans="1:12" ht="37.5" customHeight="1" x14ac:dyDescent="0.25">
      <c r="A100" s="31"/>
      <c r="B100" s="98"/>
      <c r="C100" s="208"/>
      <c r="D100" s="207"/>
      <c r="E100" s="207"/>
      <c r="F100" s="207"/>
      <c r="G100" s="19"/>
      <c r="H100" s="20"/>
      <c r="I100" s="20"/>
      <c r="J100" s="23">
        <f t="shared" si="10"/>
        <v>0</v>
      </c>
      <c r="K100" s="23">
        <f t="shared" si="9"/>
        <v>0</v>
      </c>
      <c r="L100" s="213"/>
    </row>
    <row r="101" spans="1:12" ht="37.5" customHeight="1" x14ac:dyDescent="0.25">
      <c r="A101" s="31"/>
      <c r="B101" s="98"/>
      <c r="C101" s="206"/>
      <c r="D101" s="207"/>
      <c r="E101" s="207"/>
      <c r="F101" s="207"/>
      <c r="G101" s="19"/>
      <c r="H101" s="20"/>
      <c r="I101" s="20"/>
      <c r="J101" s="23">
        <f t="shared" si="10"/>
        <v>0</v>
      </c>
      <c r="K101" s="23">
        <f t="shared" si="9"/>
        <v>0</v>
      </c>
      <c r="L101" s="213"/>
    </row>
    <row r="102" spans="1:12" ht="37.5" customHeight="1" x14ac:dyDescent="0.25">
      <c r="A102" s="31"/>
      <c r="B102" s="98"/>
      <c r="C102" s="206"/>
      <c r="D102" s="207"/>
      <c r="E102" s="207"/>
      <c r="F102" s="207"/>
      <c r="G102" s="19"/>
      <c r="H102" s="20"/>
      <c r="I102" s="20"/>
      <c r="J102" s="23">
        <f t="shared" si="10"/>
        <v>0</v>
      </c>
      <c r="K102" s="23">
        <f t="shared" si="9"/>
        <v>0</v>
      </c>
      <c r="L102" s="213"/>
    </row>
    <row r="103" spans="1:12" ht="37.5" customHeight="1" x14ac:dyDescent="0.25">
      <c r="A103" s="31"/>
      <c r="B103" s="98"/>
      <c r="C103" s="206"/>
      <c r="D103" s="207"/>
      <c r="E103" s="207"/>
      <c r="F103" s="207"/>
      <c r="G103" s="19"/>
      <c r="H103" s="20"/>
      <c r="I103" s="20"/>
      <c r="J103" s="23">
        <f t="shared" si="10"/>
        <v>0</v>
      </c>
      <c r="K103" s="23">
        <f t="shared" si="9"/>
        <v>0</v>
      </c>
      <c r="L103" s="213"/>
    </row>
    <row r="104" spans="1:12" ht="37.5" customHeight="1" thickBot="1" x14ac:dyDescent="0.3">
      <c r="A104" s="31"/>
      <c r="B104" s="99"/>
      <c r="C104" s="209"/>
      <c r="D104" s="210"/>
      <c r="E104" s="210"/>
      <c r="F104" s="210"/>
      <c r="G104" s="21"/>
      <c r="H104" s="22"/>
      <c r="I104" s="22"/>
      <c r="J104" s="24">
        <f t="shared" si="10"/>
        <v>0</v>
      </c>
      <c r="K104" s="24">
        <f t="shared" si="9"/>
        <v>0</v>
      </c>
      <c r="L104" s="214"/>
    </row>
    <row r="105" spans="1:12" x14ac:dyDescent="0.2">
      <c r="B105" s="32"/>
      <c r="C105" s="32"/>
      <c r="D105" s="32"/>
      <c r="E105" s="32"/>
      <c r="F105" s="32"/>
      <c r="G105" s="32"/>
      <c r="H105" s="32"/>
      <c r="I105" s="32"/>
      <c r="J105" s="32"/>
      <c r="K105" s="32"/>
      <c r="L105" s="32"/>
    </row>
    <row r="106" spans="1:12" ht="15.75" customHeight="1" x14ac:dyDescent="0.2">
      <c r="L106" s="154"/>
    </row>
    <row r="107" spans="1:12" ht="15.75" customHeight="1" thickBot="1" x14ac:dyDescent="0.3">
      <c r="C107"/>
    </row>
    <row r="108" spans="1:12" ht="15.75" customHeight="1" thickBot="1" x14ac:dyDescent="0.3">
      <c r="B108" s="1" t="s">
        <v>289</v>
      </c>
      <c r="C108" s="27"/>
      <c r="D108" s="1"/>
      <c r="E108" s="53" t="s">
        <v>4</v>
      </c>
      <c r="F108" s="165">
        <f>'1. Samordning'!$B$9</f>
        <v>45216</v>
      </c>
    </row>
    <row r="109" spans="1:12" ht="15.75" customHeight="1" x14ac:dyDescent="0.2"/>
    <row r="110" spans="1:12" ht="15.75" customHeight="1" x14ac:dyDescent="0.2">
      <c r="L110" s="54" t="s">
        <v>807</v>
      </c>
    </row>
    <row r="111" spans="1:12" ht="15.75" customHeight="1" thickBot="1" x14ac:dyDescent="0.3">
      <c r="B111" s="3" t="s">
        <v>293</v>
      </c>
      <c r="F111" s="46" t="s">
        <v>430</v>
      </c>
    </row>
    <row r="112" spans="1:12" ht="55.5" customHeight="1" x14ac:dyDescent="0.2">
      <c r="A112" s="28"/>
      <c r="B112" s="95" t="s">
        <v>1</v>
      </c>
      <c r="C112" s="92" t="s">
        <v>321</v>
      </c>
      <c r="D112" s="55" t="s">
        <v>320</v>
      </c>
      <c r="E112" s="55" t="s">
        <v>345</v>
      </c>
      <c r="F112" s="56" t="s">
        <v>318</v>
      </c>
      <c r="G112" s="496" t="s">
        <v>444</v>
      </c>
      <c r="H112" s="498" t="s">
        <v>445</v>
      </c>
      <c r="I112" s="498"/>
      <c r="J112" s="498" t="s">
        <v>446</v>
      </c>
      <c r="K112" s="498"/>
      <c r="L112" s="52" t="s">
        <v>10</v>
      </c>
    </row>
    <row r="113" spans="1:12" ht="67.5" customHeight="1" thickBot="1" x14ac:dyDescent="0.25">
      <c r="A113" s="29"/>
      <c r="B113" s="93"/>
      <c r="C113" s="94" t="s">
        <v>172</v>
      </c>
      <c r="D113" s="57" t="s">
        <v>173</v>
      </c>
      <c r="E113" s="57" t="s">
        <v>174</v>
      </c>
      <c r="F113" s="58" t="s">
        <v>87</v>
      </c>
      <c r="G113" s="497"/>
      <c r="H113" s="51" t="s">
        <v>447</v>
      </c>
      <c r="I113" s="51" t="s">
        <v>448</v>
      </c>
      <c r="J113" s="61" t="s">
        <v>11</v>
      </c>
      <c r="K113" s="61" t="s">
        <v>12</v>
      </c>
      <c r="L113" s="40" t="s">
        <v>88</v>
      </c>
    </row>
    <row r="114" spans="1:12" ht="37.5" customHeight="1" thickBot="1" x14ac:dyDescent="0.25">
      <c r="A114" s="30"/>
      <c r="B114" s="467" t="str">
        <f>'2. Sammanställning'!$B$13&amp;". "&amp;'2. Sammanställning'!$H$13&amp;CHAR(10)&amp;'2. Sammanställning'!$I$13</f>
        <v xml:space="preserve">6. Kryokärl
</v>
      </c>
      <c r="C114" s="201" t="s">
        <v>129</v>
      </c>
      <c r="D114" s="202" t="s">
        <v>149</v>
      </c>
      <c r="E114" s="202" t="s">
        <v>137</v>
      </c>
      <c r="F114" s="38" t="s">
        <v>129</v>
      </c>
      <c r="G114" s="38">
        <v>2</v>
      </c>
      <c r="H114" s="38">
        <v>4</v>
      </c>
      <c r="I114" s="38">
        <v>4</v>
      </c>
      <c r="J114" s="39">
        <f>$G114*H114</f>
        <v>8</v>
      </c>
      <c r="K114" s="39">
        <f t="shared" ref="K114:K125" si="11">$G114*I114</f>
        <v>8</v>
      </c>
      <c r="L114" s="211"/>
    </row>
    <row r="115" spans="1:12" ht="37.5" customHeight="1" x14ac:dyDescent="0.25">
      <c r="A115" s="31"/>
      <c r="B115" s="98"/>
      <c r="C115" s="203"/>
      <c r="D115" s="204"/>
      <c r="E115" s="204"/>
      <c r="F115" s="20"/>
      <c r="G115" s="19"/>
      <c r="H115" s="19"/>
      <c r="I115" s="19"/>
      <c r="J115" s="23">
        <f t="shared" ref="J115:J125" si="12">$G115*H115</f>
        <v>0</v>
      </c>
      <c r="K115" s="23">
        <f t="shared" si="11"/>
        <v>0</v>
      </c>
      <c r="L115" s="212"/>
    </row>
    <row r="116" spans="1:12" ht="37.5" customHeight="1" x14ac:dyDescent="0.25">
      <c r="A116" s="31"/>
      <c r="B116" s="98"/>
      <c r="C116" s="203"/>
      <c r="D116" s="204"/>
      <c r="E116" s="204"/>
      <c r="F116" s="20"/>
      <c r="G116" s="19"/>
      <c r="H116" s="20"/>
      <c r="I116" s="20"/>
      <c r="J116" s="23">
        <f t="shared" si="12"/>
        <v>0</v>
      </c>
      <c r="K116" s="23">
        <f t="shared" si="11"/>
        <v>0</v>
      </c>
      <c r="L116" s="213"/>
    </row>
    <row r="117" spans="1:12" ht="37.5" customHeight="1" x14ac:dyDescent="0.25">
      <c r="A117" s="31"/>
      <c r="B117" s="98"/>
      <c r="C117" s="203"/>
      <c r="D117" s="204"/>
      <c r="E117" s="204"/>
      <c r="F117" s="20"/>
      <c r="G117" s="19"/>
      <c r="H117" s="20"/>
      <c r="I117" s="20"/>
      <c r="J117" s="23">
        <f t="shared" si="12"/>
        <v>0</v>
      </c>
      <c r="K117" s="23">
        <f t="shared" si="11"/>
        <v>0</v>
      </c>
      <c r="L117" s="212"/>
    </row>
    <row r="118" spans="1:12" ht="37.5" customHeight="1" x14ac:dyDescent="0.25">
      <c r="B118" s="98"/>
      <c r="C118" s="203"/>
      <c r="D118" s="205"/>
      <c r="E118" s="205"/>
      <c r="F118" s="19"/>
      <c r="G118" s="19"/>
      <c r="H118" s="19"/>
      <c r="I118" s="19"/>
      <c r="J118" s="23">
        <f t="shared" si="12"/>
        <v>0</v>
      </c>
      <c r="K118" s="23">
        <f t="shared" si="11"/>
        <v>0</v>
      </c>
      <c r="L118" s="212"/>
    </row>
    <row r="119" spans="1:12" ht="37.5" customHeight="1" x14ac:dyDescent="0.25">
      <c r="A119" s="31"/>
      <c r="B119" s="98"/>
      <c r="C119" s="203"/>
      <c r="D119" s="204"/>
      <c r="E119" s="204"/>
      <c r="F119" s="20"/>
      <c r="G119" s="19"/>
      <c r="H119" s="20"/>
      <c r="I119" s="20"/>
      <c r="J119" s="23">
        <f t="shared" si="12"/>
        <v>0</v>
      </c>
      <c r="K119" s="23">
        <f t="shared" si="11"/>
        <v>0</v>
      </c>
      <c r="L119" s="213"/>
    </row>
    <row r="120" spans="1:12" ht="37.5" customHeight="1" x14ac:dyDescent="0.25">
      <c r="A120" s="31"/>
      <c r="B120" s="98"/>
      <c r="C120" s="206"/>
      <c r="D120" s="207"/>
      <c r="E120" s="207"/>
      <c r="F120" s="207"/>
      <c r="G120" s="19"/>
      <c r="H120" s="20"/>
      <c r="I120" s="20"/>
      <c r="J120" s="23">
        <f t="shared" si="12"/>
        <v>0</v>
      </c>
      <c r="K120" s="23">
        <f t="shared" si="11"/>
        <v>0</v>
      </c>
      <c r="L120" s="213"/>
    </row>
    <row r="121" spans="1:12" ht="37.5" customHeight="1" x14ac:dyDescent="0.25">
      <c r="A121" s="31"/>
      <c r="B121" s="98"/>
      <c r="C121" s="208"/>
      <c r="D121" s="207"/>
      <c r="E121" s="207"/>
      <c r="F121" s="207"/>
      <c r="G121" s="19"/>
      <c r="H121" s="20"/>
      <c r="I121" s="20"/>
      <c r="J121" s="23">
        <f t="shared" si="12"/>
        <v>0</v>
      </c>
      <c r="K121" s="23">
        <f t="shared" si="11"/>
        <v>0</v>
      </c>
      <c r="L121" s="213"/>
    </row>
    <row r="122" spans="1:12" ht="37.5" customHeight="1" x14ac:dyDescent="0.25">
      <c r="A122" s="31"/>
      <c r="B122" s="98"/>
      <c r="C122" s="206"/>
      <c r="D122" s="207"/>
      <c r="E122" s="207"/>
      <c r="F122" s="207"/>
      <c r="G122" s="19"/>
      <c r="H122" s="20"/>
      <c r="I122" s="20"/>
      <c r="J122" s="23">
        <f t="shared" si="12"/>
        <v>0</v>
      </c>
      <c r="K122" s="23">
        <f t="shared" si="11"/>
        <v>0</v>
      </c>
      <c r="L122" s="213"/>
    </row>
    <row r="123" spans="1:12" ht="37.5" customHeight="1" x14ac:dyDescent="0.25">
      <c r="A123" s="31"/>
      <c r="B123" s="98"/>
      <c r="C123" s="206"/>
      <c r="D123" s="207"/>
      <c r="E123" s="207"/>
      <c r="F123" s="207"/>
      <c r="G123" s="19"/>
      <c r="H123" s="20"/>
      <c r="I123" s="20"/>
      <c r="J123" s="23">
        <f t="shared" si="12"/>
        <v>0</v>
      </c>
      <c r="K123" s="23">
        <f t="shared" si="11"/>
        <v>0</v>
      </c>
      <c r="L123" s="213"/>
    </row>
    <row r="124" spans="1:12" ht="37.5" customHeight="1" x14ac:dyDescent="0.25">
      <c r="A124" s="31"/>
      <c r="B124" s="98"/>
      <c r="C124" s="206"/>
      <c r="D124" s="207"/>
      <c r="E124" s="207"/>
      <c r="F124" s="207"/>
      <c r="G124" s="19"/>
      <c r="H124" s="20"/>
      <c r="I124" s="20"/>
      <c r="J124" s="23">
        <f t="shared" si="12"/>
        <v>0</v>
      </c>
      <c r="K124" s="23">
        <f t="shared" si="11"/>
        <v>0</v>
      </c>
      <c r="L124" s="213"/>
    </row>
    <row r="125" spans="1:12" ht="37.5" customHeight="1" thickBot="1" x14ac:dyDescent="0.3">
      <c r="A125" s="31"/>
      <c r="B125" s="99"/>
      <c r="C125" s="209"/>
      <c r="D125" s="210"/>
      <c r="E125" s="210"/>
      <c r="F125" s="210"/>
      <c r="G125" s="21"/>
      <c r="H125" s="22"/>
      <c r="I125" s="22"/>
      <c r="J125" s="24">
        <f t="shared" si="12"/>
        <v>0</v>
      </c>
      <c r="K125" s="24">
        <f t="shared" si="11"/>
        <v>0</v>
      </c>
      <c r="L125" s="214"/>
    </row>
    <row r="126" spans="1:12" x14ac:dyDescent="0.2">
      <c r="B126" s="32"/>
      <c r="C126" s="32"/>
      <c r="D126" s="32"/>
      <c r="E126" s="32"/>
      <c r="F126" s="32"/>
      <c r="G126" s="32"/>
      <c r="H126" s="32"/>
      <c r="I126" s="32"/>
      <c r="J126" s="32"/>
      <c r="K126" s="32"/>
      <c r="L126" s="32"/>
    </row>
    <row r="127" spans="1:12" ht="15.75" customHeight="1" x14ac:dyDescent="0.2">
      <c r="L127" s="154"/>
    </row>
    <row r="128" spans="1:12" ht="15.75" customHeight="1" thickBot="1" x14ac:dyDescent="0.3">
      <c r="C128"/>
    </row>
    <row r="129" spans="1:12" ht="15.75" customHeight="1" thickBot="1" x14ac:dyDescent="0.3">
      <c r="B129" s="1" t="s">
        <v>289</v>
      </c>
      <c r="C129" s="27"/>
      <c r="D129" s="1"/>
      <c r="E129" s="53" t="s">
        <v>4</v>
      </c>
      <c r="F129" s="165">
        <f>'1. Samordning'!$B$9</f>
        <v>45216</v>
      </c>
    </row>
    <row r="130" spans="1:12" ht="15.75" customHeight="1" x14ac:dyDescent="0.2"/>
    <row r="131" spans="1:12" ht="15.75" customHeight="1" x14ac:dyDescent="0.2">
      <c r="L131" s="54" t="s">
        <v>808</v>
      </c>
    </row>
    <row r="132" spans="1:12" ht="15.75" customHeight="1" thickBot="1" x14ac:dyDescent="0.3">
      <c r="B132" s="3" t="s">
        <v>293</v>
      </c>
      <c r="F132" s="46" t="s">
        <v>430</v>
      </c>
    </row>
    <row r="133" spans="1:12" ht="55.5" customHeight="1" x14ac:dyDescent="0.2">
      <c r="A133" s="28"/>
      <c r="B133" s="95" t="s">
        <v>1</v>
      </c>
      <c r="C133" s="92" t="s">
        <v>321</v>
      </c>
      <c r="D133" s="55" t="s">
        <v>320</v>
      </c>
      <c r="E133" s="55" t="s">
        <v>345</v>
      </c>
      <c r="F133" s="56" t="s">
        <v>318</v>
      </c>
      <c r="G133" s="496" t="s">
        <v>444</v>
      </c>
      <c r="H133" s="498" t="s">
        <v>445</v>
      </c>
      <c r="I133" s="498"/>
      <c r="J133" s="498" t="s">
        <v>446</v>
      </c>
      <c r="K133" s="498"/>
      <c r="L133" s="52" t="s">
        <v>10</v>
      </c>
    </row>
    <row r="134" spans="1:12" ht="67.5" customHeight="1" thickBot="1" x14ac:dyDescent="0.25">
      <c r="A134" s="29"/>
      <c r="B134" s="93"/>
      <c r="C134" s="94" t="s">
        <v>172</v>
      </c>
      <c r="D134" s="57" t="s">
        <v>173</v>
      </c>
      <c r="E134" s="57" t="s">
        <v>174</v>
      </c>
      <c r="F134" s="58" t="s">
        <v>87</v>
      </c>
      <c r="G134" s="497"/>
      <c r="H134" s="51" t="s">
        <v>447</v>
      </c>
      <c r="I134" s="51" t="s">
        <v>448</v>
      </c>
      <c r="J134" s="61" t="s">
        <v>11</v>
      </c>
      <c r="K134" s="61" t="s">
        <v>12</v>
      </c>
      <c r="L134" s="40" t="s">
        <v>88</v>
      </c>
    </row>
    <row r="135" spans="1:12" ht="37.5" customHeight="1" thickBot="1" x14ac:dyDescent="0.25">
      <c r="A135" s="30"/>
      <c r="B135" s="467" t="str">
        <f>'2. Sammanställning'!$B$14&amp;". "&amp;'2. Sammanställning'!$H$14&amp;CHAR(10)&amp;'2. Sammanställning'!$I$14</f>
        <v xml:space="preserve">7. Värmeväxlare
</v>
      </c>
      <c r="C135" s="201" t="s">
        <v>153</v>
      </c>
      <c r="D135" s="202" t="s">
        <v>144</v>
      </c>
      <c r="E135" s="202" t="s">
        <v>139</v>
      </c>
      <c r="F135" s="38" t="s">
        <v>572</v>
      </c>
      <c r="G135" s="38">
        <v>2</v>
      </c>
      <c r="H135" s="38">
        <v>3</v>
      </c>
      <c r="I135" s="38">
        <v>1</v>
      </c>
      <c r="J135" s="39">
        <f>$G135*H135</f>
        <v>6</v>
      </c>
      <c r="K135" s="39">
        <f t="shared" ref="K135:K146" si="13">$G135*I135</f>
        <v>2</v>
      </c>
      <c r="L135" s="211" t="s">
        <v>579</v>
      </c>
    </row>
    <row r="136" spans="1:12" ht="37.5" customHeight="1" x14ac:dyDescent="0.25">
      <c r="A136" s="31"/>
      <c r="B136" s="98"/>
      <c r="C136" s="203" t="s">
        <v>120</v>
      </c>
      <c r="D136" s="204" t="s">
        <v>145</v>
      </c>
      <c r="E136" s="204" t="s">
        <v>137</v>
      </c>
      <c r="F136" s="20"/>
      <c r="G136" s="19">
        <v>4</v>
      </c>
      <c r="H136" s="19">
        <v>2</v>
      </c>
      <c r="I136" s="19">
        <v>1</v>
      </c>
      <c r="J136" s="23">
        <f t="shared" ref="J136:J146" si="14">$G136*H136</f>
        <v>8</v>
      </c>
      <c r="K136" s="23">
        <f t="shared" si="13"/>
        <v>4</v>
      </c>
      <c r="L136" s="212" t="s">
        <v>580</v>
      </c>
    </row>
    <row r="137" spans="1:12" ht="37.5" customHeight="1" x14ac:dyDescent="0.25">
      <c r="A137" s="31"/>
      <c r="B137" s="98"/>
      <c r="C137" s="203" t="s">
        <v>121</v>
      </c>
      <c r="D137" s="204" t="s">
        <v>146</v>
      </c>
      <c r="E137" s="204" t="s">
        <v>137</v>
      </c>
      <c r="F137" s="20"/>
      <c r="G137" s="19">
        <v>3</v>
      </c>
      <c r="H137" s="20">
        <v>2</v>
      </c>
      <c r="I137" s="20">
        <v>1</v>
      </c>
      <c r="J137" s="23">
        <f t="shared" si="14"/>
        <v>6</v>
      </c>
      <c r="K137" s="23">
        <f t="shared" si="13"/>
        <v>3</v>
      </c>
      <c r="L137" s="213" t="s">
        <v>580</v>
      </c>
    </row>
    <row r="138" spans="1:12" ht="37.5" customHeight="1" x14ac:dyDescent="0.25">
      <c r="A138" s="31"/>
      <c r="B138" s="98"/>
      <c r="C138" s="203" t="s">
        <v>122</v>
      </c>
      <c r="D138" s="204" t="s">
        <v>586</v>
      </c>
      <c r="E138" s="204" t="s">
        <v>138</v>
      </c>
      <c r="F138" s="20"/>
      <c r="G138" s="19">
        <v>3</v>
      </c>
      <c r="H138" s="20">
        <v>2</v>
      </c>
      <c r="I138" s="20">
        <v>1</v>
      </c>
      <c r="J138" s="23">
        <f t="shared" si="14"/>
        <v>6</v>
      </c>
      <c r="K138" s="23">
        <f t="shared" si="13"/>
        <v>3</v>
      </c>
      <c r="L138" s="212" t="s">
        <v>580</v>
      </c>
    </row>
    <row r="139" spans="1:12" ht="37.5" customHeight="1" x14ac:dyDescent="0.25">
      <c r="B139" s="98"/>
      <c r="C139" s="203" t="s">
        <v>123</v>
      </c>
      <c r="D139" s="205" t="s">
        <v>148</v>
      </c>
      <c r="E139" s="205" t="s">
        <v>139</v>
      </c>
      <c r="F139" s="19"/>
      <c r="G139" s="19">
        <v>1</v>
      </c>
      <c r="H139" s="19">
        <v>3</v>
      </c>
      <c r="I139" s="19">
        <v>1</v>
      </c>
      <c r="J139" s="23">
        <f t="shared" si="14"/>
        <v>3</v>
      </c>
      <c r="K139" s="23">
        <f t="shared" si="13"/>
        <v>1</v>
      </c>
      <c r="L139" s="212" t="s">
        <v>580</v>
      </c>
    </row>
    <row r="140" spans="1:12" ht="37.5" customHeight="1" x14ac:dyDescent="0.25">
      <c r="A140" s="31"/>
      <c r="B140" s="98"/>
      <c r="C140" s="203" t="s">
        <v>124</v>
      </c>
      <c r="D140" s="204" t="s">
        <v>149</v>
      </c>
      <c r="E140" s="204" t="s">
        <v>139</v>
      </c>
      <c r="F140" s="20"/>
      <c r="G140" s="19">
        <v>2</v>
      </c>
      <c r="H140" s="20">
        <v>2</v>
      </c>
      <c r="I140" s="20">
        <v>1</v>
      </c>
      <c r="J140" s="23">
        <f t="shared" si="14"/>
        <v>4</v>
      </c>
      <c r="K140" s="23">
        <f t="shared" si="13"/>
        <v>2</v>
      </c>
      <c r="L140" s="213" t="s">
        <v>580</v>
      </c>
    </row>
    <row r="141" spans="1:12" ht="37.5" customHeight="1" x14ac:dyDescent="0.25">
      <c r="A141" s="31"/>
      <c r="B141" s="98"/>
      <c r="C141" s="206" t="s">
        <v>133</v>
      </c>
      <c r="D141" s="207" t="s">
        <v>573</v>
      </c>
      <c r="E141" s="207" t="s">
        <v>139</v>
      </c>
      <c r="F141" s="207"/>
      <c r="G141" s="19">
        <v>2</v>
      </c>
      <c r="H141" s="20">
        <v>3</v>
      </c>
      <c r="I141" s="20">
        <v>1</v>
      </c>
      <c r="J141" s="23">
        <f t="shared" si="14"/>
        <v>6</v>
      </c>
      <c r="K141" s="23">
        <f t="shared" si="13"/>
        <v>2</v>
      </c>
      <c r="L141" s="213" t="s">
        <v>581</v>
      </c>
    </row>
    <row r="142" spans="1:12" ht="37.5" customHeight="1" x14ac:dyDescent="0.25">
      <c r="A142" s="31"/>
      <c r="B142" s="98"/>
      <c r="C142" s="208" t="s">
        <v>122</v>
      </c>
      <c r="D142" s="207" t="s">
        <v>574</v>
      </c>
      <c r="E142" s="207" t="s">
        <v>584</v>
      </c>
      <c r="F142" s="207"/>
      <c r="G142" s="19">
        <v>2</v>
      </c>
      <c r="H142" s="20">
        <v>1</v>
      </c>
      <c r="I142" s="20">
        <v>3</v>
      </c>
      <c r="J142" s="23">
        <f t="shared" si="14"/>
        <v>2</v>
      </c>
      <c r="K142" s="23">
        <f t="shared" si="13"/>
        <v>6</v>
      </c>
      <c r="L142" s="213" t="s">
        <v>581</v>
      </c>
    </row>
    <row r="143" spans="1:12" ht="37.5" customHeight="1" x14ac:dyDescent="0.25">
      <c r="A143" s="31"/>
      <c r="B143" s="98"/>
      <c r="C143" s="206"/>
      <c r="D143" s="207"/>
      <c r="E143" s="207"/>
      <c r="F143" s="207"/>
      <c r="G143" s="19"/>
      <c r="H143" s="20"/>
      <c r="I143" s="20"/>
      <c r="J143" s="23">
        <f t="shared" si="14"/>
        <v>0</v>
      </c>
      <c r="K143" s="23">
        <f t="shared" si="13"/>
        <v>0</v>
      </c>
      <c r="L143" s="213"/>
    </row>
    <row r="144" spans="1:12" ht="37.5" customHeight="1" x14ac:dyDescent="0.25">
      <c r="A144" s="31"/>
      <c r="B144" s="98"/>
      <c r="C144" s="206"/>
      <c r="D144" s="207"/>
      <c r="E144" s="207"/>
      <c r="F144" s="207"/>
      <c r="G144" s="19"/>
      <c r="H144" s="20"/>
      <c r="I144" s="20"/>
      <c r="J144" s="23">
        <f t="shared" si="14"/>
        <v>0</v>
      </c>
      <c r="K144" s="23">
        <f t="shared" si="13"/>
        <v>0</v>
      </c>
      <c r="L144" s="213"/>
    </row>
    <row r="145" spans="1:12" ht="37.5" customHeight="1" x14ac:dyDescent="0.25">
      <c r="A145" s="31"/>
      <c r="B145" s="98"/>
      <c r="C145" s="206"/>
      <c r="D145" s="207"/>
      <c r="E145" s="207"/>
      <c r="F145" s="207"/>
      <c r="G145" s="19"/>
      <c r="H145" s="20"/>
      <c r="I145" s="20"/>
      <c r="J145" s="23">
        <f t="shared" si="14"/>
        <v>0</v>
      </c>
      <c r="K145" s="23">
        <f t="shared" si="13"/>
        <v>0</v>
      </c>
      <c r="L145" s="213"/>
    </row>
    <row r="146" spans="1:12" ht="37.5" customHeight="1" thickBot="1" x14ac:dyDescent="0.3">
      <c r="A146" s="31"/>
      <c r="B146" s="99"/>
      <c r="C146" s="209"/>
      <c r="D146" s="210"/>
      <c r="E146" s="210"/>
      <c r="F146" s="210"/>
      <c r="G146" s="21"/>
      <c r="H146" s="22"/>
      <c r="I146" s="22"/>
      <c r="J146" s="24">
        <f t="shared" si="14"/>
        <v>0</v>
      </c>
      <c r="K146" s="24">
        <f t="shared" si="13"/>
        <v>0</v>
      </c>
      <c r="L146" s="214"/>
    </row>
    <row r="147" spans="1:12" x14ac:dyDescent="0.2">
      <c r="B147" s="32"/>
      <c r="C147" s="32"/>
      <c r="D147" s="32"/>
      <c r="E147" s="32"/>
      <c r="F147" s="32"/>
      <c r="G147" s="32"/>
      <c r="H147" s="32"/>
      <c r="I147" s="32"/>
      <c r="J147" s="32"/>
      <c r="K147" s="32"/>
      <c r="L147" s="32"/>
    </row>
    <row r="148" spans="1:12" ht="15.75" customHeight="1" x14ac:dyDescent="0.2">
      <c r="L148" s="154"/>
    </row>
    <row r="149" spans="1:12" ht="15.75" customHeight="1" thickBot="1" x14ac:dyDescent="0.3">
      <c r="C149"/>
    </row>
    <row r="150" spans="1:12" ht="15.75" customHeight="1" thickBot="1" x14ac:dyDescent="0.3">
      <c r="B150" s="1" t="s">
        <v>289</v>
      </c>
      <c r="C150" s="27"/>
      <c r="D150" s="1"/>
      <c r="E150" s="53" t="s">
        <v>4</v>
      </c>
      <c r="F150" s="165">
        <f>'1. Samordning'!$B$9</f>
        <v>45216</v>
      </c>
    </row>
    <row r="151" spans="1:12" ht="15.75" customHeight="1" x14ac:dyDescent="0.2"/>
    <row r="152" spans="1:12" ht="15.75" customHeight="1" x14ac:dyDescent="0.2">
      <c r="L152" s="54" t="s">
        <v>809</v>
      </c>
    </row>
    <row r="153" spans="1:12" ht="15.75" customHeight="1" thickBot="1" x14ac:dyDescent="0.3">
      <c r="B153" s="3" t="s">
        <v>293</v>
      </c>
      <c r="F153" s="46" t="s">
        <v>430</v>
      </c>
    </row>
    <row r="154" spans="1:12" ht="55.5" customHeight="1" x14ac:dyDescent="0.2">
      <c r="A154" s="28"/>
      <c r="B154" s="95" t="s">
        <v>1</v>
      </c>
      <c r="C154" s="92" t="s">
        <v>321</v>
      </c>
      <c r="D154" s="55" t="s">
        <v>320</v>
      </c>
      <c r="E154" s="55" t="s">
        <v>345</v>
      </c>
      <c r="F154" s="56" t="s">
        <v>318</v>
      </c>
      <c r="G154" s="496" t="s">
        <v>444</v>
      </c>
      <c r="H154" s="498" t="s">
        <v>445</v>
      </c>
      <c r="I154" s="498"/>
      <c r="J154" s="498" t="s">
        <v>446</v>
      </c>
      <c r="K154" s="498"/>
      <c r="L154" s="52" t="s">
        <v>10</v>
      </c>
    </row>
    <row r="155" spans="1:12" ht="67.5" customHeight="1" thickBot="1" x14ac:dyDescent="0.25">
      <c r="A155" s="29"/>
      <c r="B155" s="93"/>
      <c r="C155" s="94" t="s">
        <v>172</v>
      </c>
      <c r="D155" s="57" t="s">
        <v>173</v>
      </c>
      <c r="E155" s="57" t="s">
        <v>174</v>
      </c>
      <c r="F155" s="58" t="s">
        <v>87</v>
      </c>
      <c r="G155" s="497"/>
      <c r="H155" s="51" t="s">
        <v>447</v>
      </c>
      <c r="I155" s="51" t="s">
        <v>448</v>
      </c>
      <c r="J155" s="61" t="s">
        <v>11</v>
      </c>
      <c r="K155" s="61" t="s">
        <v>12</v>
      </c>
      <c r="L155" s="40" t="s">
        <v>88</v>
      </c>
    </row>
    <row r="156" spans="1:12" ht="37.5" customHeight="1" thickBot="1" x14ac:dyDescent="0.25">
      <c r="A156" s="30"/>
      <c r="B156" s="467" t="str">
        <f>'2. Sammanställning'!$B$15&amp;". "&amp;'2. Sammanställning'!$H$15&amp;CHAR(10)&amp;'2. Sammanställning'!$I$15</f>
        <v xml:space="preserve">8. Övriga tryckkärl
</v>
      </c>
      <c r="C156" s="201" t="s">
        <v>125</v>
      </c>
      <c r="D156" s="202" t="s">
        <v>151</v>
      </c>
      <c r="E156" s="202" t="s">
        <v>131</v>
      </c>
      <c r="F156" s="38" t="s">
        <v>839</v>
      </c>
      <c r="G156" s="38">
        <v>2</v>
      </c>
      <c r="H156" s="38">
        <v>2</v>
      </c>
      <c r="I156" s="38">
        <v>1</v>
      </c>
      <c r="J156" s="39">
        <f>$G156*H156</f>
        <v>4</v>
      </c>
      <c r="K156" s="39">
        <f t="shared" ref="K156:K167" si="15">$G156*I156</f>
        <v>2</v>
      </c>
      <c r="L156" s="211"/>
    </row>
    <row r="157" spans="1:12" ht="37.5" customHeight="1" x14ac:dyDescent="0.25">
      <c r="A157" s="31"/>
      <c r="B157" s="98"/>
      <c r="C157" s="203"/>
      <c r="D157" s="204"/>
      <c r="E157" s="204"/>
      <c r="F157" s="20"/>
      <c r="G157" s="19"/>
      <c r="H157" s="19"/>
      <c r="I157" s="19"/>
      <c r="J157" s="23">
        <f t="shared" ref="J157:J167" si="16">$G157*H157</f>
        <v>0</v>
      </c>
      <c r="K157" s="23">
        <f t="shared" si="15"/>
        <v>0</v>
      </c>
      <c r="L157" s="212"/>
    </row>
    <row r="158" spans="1:12" ht="37.5" customHeight="1" x14ac:dyDescent="0.25">
      <c r="A158" s="31"/>
      <c r="B158" s="98"/>
      <c r="C158" s="203"/>
      <c r="D158" s="204"/>
      <c r="E158" s="204"/>
      <c r="F158" s="20"/>
      <c r="G158" s="19"/>
      <c r="H158" s="20"/>
      <c r="I158" s="20"/>
      <c r="J158" s="23">
        <f t="shared" si="16"/>
        <v>0</v>
      </c>
      <c r="K158" s="23">
        <f t="shared" si="15"/>
        <v>0</v>
      </c>
      <c r="L158" s="213"/>
    </row>
    <row r="159" spans="1:12" ht="37.5" customHeight="1" x14ac:dyDescent="0.25">
      <c r="A159" s="31"/>
      <c r="B159" s="98"/>
      <c r="C159" s="203"/>
      <c r="D159" s="204"/>
      <c r="E159" s="204"/>
      <c r="F159" s="20"/>
      <c r="G159" s="19"/>
      <c r="H159" s="20"/>
      <c r="I159" s="20"/>
      <c r="J159" s="23">
        <f t="shared" si="16"/>
        <v>0</v>
      </c>
      <c r="K159" s="23">
        <f t="shared" si="15"/>
        <v>0</v>
      </c>
      <c r="L159" s="212"/>
    </row>
    <row r="160" spans="1:12" ht="37.5" customHeight="1" x14ac:dyDescent="0.25">
      <c r="B160" s="98"/>
      <c r="C160" s="203"/>
      <c r="D160" s="205"/>
      <c r="E160" s="205"/>
      <c r="F160" s="19"/>
      <c r="G160" s="19"/>
      <c r="H160" s="19"/>
      <c r="I160" s="19"/>
      <c r="J160" s="23">
        <f t="shared" si="16"/>
        <v>0</v>
      </c>
      <c r="K160" s="23">
        <f t="shared" si="15"/>
        <v>0</v>
      </c>
      <c r="L160" s="212"/>
    </row>
    <row r="161" spans="1:12" ht="37.5" customHeight="1" x14ac:dyDescent="0.25">
      <c r="A161" s="31"/>
      <c r="B161" s="98"/>
      <c r="C161" s="203"/>
      <c r="D161" s="204"/>
      <c r="E161" s="204"/>
      <c r="F161" s="20"/>
      <c r="G161" s="19"/>
      <c r="H161" s="20"/>
      <c r="I161" s="20"/>
      <c r="J161" s="23">
        <f t="shared" si="16"/>
        <v>0</v>
      </c>
      <c r="K161" s="23">
        <f t="shared" si="15"/>
        <v>0</v>
      </c>
      <c r="L161" s="213"/>
    </row>
    <row r="162" spans="1:12" ht="37.5" customHeight="1" x14ac:dyDescent="0.25">
      <c r="A162" s="31"/>
      <c r="B162" s="98"/>
      <c r="C162" s="206"/>
      <c r="D162" s="207"/>
      <c r="E162" s="207"/>
      <c r="F162" s="207"/>
      <c r="G162" s="19"/>
      <c r="H162" s="20"/>
      <c r="I162" s="20"/>
      <c r="J162" s="23">
        <f t="shared" si="16"/>
        <v>0</v>
      </c>
      <c r="K162" s="23">
        <f t="shared" si="15"/>
        <v>0</v>
      </c>
      <c r="L162" s="213"/>
    </row>
    <row r="163" spans="1:12" ht="37.5" customHeight="1" x14ac:dyDescent="0.25">
      <c r="A163" s="31"/>
      <c r="B163" s="98"/>
      <c r="C163" s="208"/>
      <c r="D163" s="207"/>
      <c r="E163" s="207"/>
      <c r="F163" s="207"/>
      <c r="G163" s="19"/>
      <c r="H163" s="20"/>
      <c r="I163" s="20"/>
      <c r="J163" s="23">
        <f t="shared" si="16"/>
        <v>0</v>
      </c>
      <c r="K163" s="23">
        <f t="shared" si="15"/>
        <v>0</v>
      </c>
      <c r="L163" s="213"/>
    </row>
    <row r="164" spans="1:12" ht="37.5" customHeight="1" x14ac:dyDescent="0.25">
      <c r="A164" s="31"/>
      <c r="B164" s="98"/>
      <c r="C164" s="206"/>
      <c r="D164" s="207"/>
      <c r="E164" s="207"/>
      <c r="F164" s="207"/>
      <c r="G164" s="19"/>
      <c r="H164" s="20"/>
      <c r="I164" s="20"/>
      <c r="J164" s="23">
        <f t="shared" si="16"/>
        <v>0</v>
      </c>
      <c r="K164" s="23">
        <f t="shared" si="15"/>
        <v>0</v>
      </c>
      <c r="L164" s="213"/>
    </row>
    <row r="165" spans="1:12" ht="37.5" customHeight="1" x14ac:dyDescent="0.25">
      <c r="A165" s="31"/>
      <c r="B165" s="98"/>
      <c r="C165" s="206"/>
      <c r="D165" s="207"/>
      <c r="E165" s="207"/>
      <c r="F165" s="207"/>
      <c r="G165" s="19"/>
      <c r="H165" s="20"/>
      <c r="I165" s="20"/>
      <c r="J165" s="23">
        <f t="shared" si="16"/>
        <v>0</v>
      </c>
      <c r="K165" s="23">
        <f t="shared" si="15"/>
        <v>0</v>
      </c>
      <c r="L165" s="213"/>
    </row>
    <row r="166" spans="1:12" ht="37.5" customHeight="1" x14ac:dyDescent="0.25">
      <c r="A166" s="31"/>
      <c r="B166" s="98"/>
      <c r="C166" s="206"/>
      <c r="D166" s="207"/>
      <c r="E166" s="207"/>
      <c r="F166" s="207"/>
      <c r="G166" s="19"/>
      <c r="H166" s="20"/>
      <c r="I166" s="20"/>
      <c r="J166" s="23">
        <f t="shared" si="16"/>
        <v>0</v>
      </c>
      <c r="K166" s="23">
        <f t="shared" si="15"/>
        <v>0</v>
      </c>
      <c r="L166" s="213"/>
    </row>
    <row r="167" spans="1:12" ht="37.5" customHeight="1" thickBot="1" x14ac:dyDescent="0.3">
      <c r="A167" s="31"/>
      <c r="B167" s="99"/>
      <c r="C167" s="209"/>
      <c r="D167" s="210"/>
      <c r="E167" s="210"/>
      <c r="F167" s="210"/>
      <c r="G167" s="21"/>
      <c r="H167" s="22"/>
      <c r="I167" s="22"/>
      <c r="J167" s="24">
        <f t="shared" si="16"/>
        <v>0</v>
      </c>
      <c r="K167" s="24">
        <f t="shared" si="15"/>
        <v>0</v>
      </c>
      <c r="L167" s="214"/>
    </row>
    <row r="168" spans="1:12" x14ac:dyDescent="0.2">
      <c r="B168" s="32"/>
      <c r="C168" s="32"/>
      <c r="D168" s="32"/>
      <c r="E168" s="32"/>
      <c r="F168" s="32"/>
      <c r="G168" s="32"/>
      <c r="H168" s="32"/>
      <c r="I168" s="32"/>
      <c r="J168" s="32"/>
      <c r="K168" s="32"/>
      <c r="L168" s="32"/>
    </row>
    <row r="169" spans="1:12" ht="15.75" customHeight="1" x14ac:dyDescent="0.2">
      <c r="L169" s="154"/>
    </row>
    <row r="170" spans="1:12" ht="15.75" customHeight="1" thickBot="1" x14ac:dyDescent="0.3">
      <c r="C170"/>
    </row>
    <row r="171" spans="1:12" ht="15.75" customHeight="1" thickBot="1" x14ac:dyDescent="0.3">
      <c r="B171" s="1" t="s">
        <v>289</v>
      </c>
      <c r="C171" s="27"/>
      <c r="D171" s="1"/>
      <c r="E171" s="53" t="s">
        <v>4</v>
      </c>
      <c r="F171" s="165">
        <f>'1. Samordning'!$B$9</f>
        <v>45216</v>
      </c>
    </row>
    <row r="172" spans="1:12" ht="15.75" customHeight="1" x14ac:dyDescent="0.2"/>
    <row r="173" spans="1:12" ht="15.75" customHeight="1" x14ac:dyDescent="0.2">
      <c r="L173" s="54" t="s">
        <v>810</v>
      </c>
    </row>
    <row r="174" spans="1:12" ht="15.75" customHeight="1" thickBot="1" x14ac:dyDescent="0.3">
      <c r="B174" s="3" t="s">
        <v>293</v>
      </c>
      <c r="F174" s="46" t="s">
        <v>430</v>
      </c>
    </row>
    <row r="175" spans="1:12" ht="55.5" customHeight="1" x14ac:dyDescent="0.2">
      <c r="A175" s="28"/>
      <c r="B175" s="95" t="s">
        <v>1</v>
      </c>
      <c r="C175" s="92" t="s">
        <v>321</v>
      </c>
      <c r="D175" s="55" t="s">
        <v>320</v>
      </c>
      <c r="E175" s="55" t="s">
        <v>345</v>
      </c>
      <c r="F175" s="56" t="s">
        <v>318</v>
      </c>
      <c r="G175" s="496" t="s">
        <v>444</v>
      </c>
      <c r="H175" s="498" t="s">
        <v>445</v>
      </c>
      <c r="I175" s="498"/>
      <c r="J175" s="498" t="s">
        <v>446</v>
      </c>
      <c r="K175" s="498"/>
      <c r="L175" s="52" t="s">
        <v>10</v>
      </c>
    </row>
    <row r="176" spans="1:12" ht="67.5" customHeight="1" thickBot="1" x14ac:dyDescent="0.25">
      <c r="A176" s="29"/>
      <c r="B176" s="93"/>
      <c r="C176" s="94" t="s">
        <v>172</v>
      </c>
      <c r="D176" s="57" t="s">
        <v>173</v>
      </c>
      <c r="E176" s="57" t="s">
        <v>174</v>
      </c>
      <c r="F176" s="58" t="s">
        <v>87</v>
      </c>
      <c r="G176" s="497"/>
      <c r="H176" s="51" t="s">
        <v>447</v>
      </c>
      <c r="I176" s="51" t="s">
        <v>448</v>
      </c>
      <c r="J176" s="61" t="s">
        <v>11</v>
      </c>
      <c r="K176" s="61" t="s">
        <v>12</v>
      </c>
      <c r="L176" s="40" t="s">
        <v>88</v>
      </c>
    </row>
    <row r="177" spans="1:12" ht="37.5" customHeight="1" thickBot="1" x14ac:dyDescent="0.25">
      <c r="A177" s="30"/>
      <c r="B177" s="467" t="str">
        <f>'2. Sammanställning'!$B$16&amp;". "&amp;'2. Sammanställning'!$H$16&amp;CHAR(10)&amp;'2. Sammanställning'!$I$16</f>
        <v>9. Rörledning
S634341</v>
      </c>
      <c r="C177" s="201" t="s">
        <v>120</v>
      </c>
      <c r="D177" s="202" t="s">
        <v>145</v>
      </c>
      <c r="E177" s="202" t="s">
        <v>142</v>
      </c>
      <c r="F177" s="38"/>
      <c r="G177" s="38">
        <v>3</v>
      </c>
      <c r="H177" s="38">
        <v>1</v>
      </c>
      <c r="I177" s="38">
        <v>2</v>
      </c>
      <c r="J177" s="39">
        <f>$G177*H177</f>
        <v>3</v>
      </c>
      <c r="K177" s="39">
        <f t="shared" ref="K177:K188" si="17">$G177*I177</f>
        <v>6</v>
      </c>
      <c r="L177" s="211" t="s">
        <v>640</v>
      </c>
    </row>
    <row r="178" spans="1:12" ht="37.5" customHeight="1" x14ac:dyDescent="0.25">
      <c r="A178" s="31"/>
      <c r="B178" s="98"/>
      <c r="C178" s="203" t="s">
        <v>121</v>
      </c>
      <c r="D178" s="204" t="s">
        <v>146</v>
      </c>
      <c r="E178" s="204" t="s">
        <v>142</v>
      </c>
      <c r="F178" s="20"/>
      <c r="G178" s="19">
        <v>2</v>
      </c>
      <c r="H178" s="19">
        <v>1</v>
      </c>
      <c r="I178" s="19">
        <v>2</v>
      </c>
      <c r="J178" s="23">
        <f t="shared" ref="J178:J188" si="18">$G178*H178</f>
        <v>2</v>
      </c>
      <c r="K178" s="23">
        <f t="shared" si="17"/>
        <v>4</v>
      </c>
      <c r="L178" s="212" t="s">
        <v>640</v>
      </c>
    </row>
    <row r="179" spans="1:12" ht="37.5" customHeight="1" x14ac:dyDescent="0.25">
      <c r="A179" s="31"/>
      <c r="B179" s="98"/>
      <c r="C179" s="203" t="s">
        <v>122</v>
      </c>
      <c r="D179" s="204" t="s">
        <v>147</v>
      </c>
      <c r="E179" s="204" t="s">
        <v>131</v>
      </c>
      <c r="F179" s="20"/>
      <c r="G179" s="19">
        <v>3</v>
      </c>
      <c r="H179" s="20">
        <v>1</v>
      </c>
      <c r="I179" s="20">
        <v>2</v>
      </c>
      <c r="J179" s="23">
        <f t="shared" si="18"/>
        <v>3</v>
      </c>
      <c r="K179" s="23">
        <f t="shared" si="17"/>
        <v>6</v>
      </c>
      <c r="L179" s="213" t="s">
        <v>640</v>
      </c>
    </row>
    <row r="180" spans="1:12" ht="37.5" customHeight="1" x14ac:dyDescent="0.25">
      <c r="A180" s="31"/>
      <c r="B180" s="98"/>
      <c r="C180" s="203" t="s">
        <v>153</v>
      </c>
      <c r="D180" s="204" t="s">
        <v>144</v>
      </c>
      <c r="E180" s="204" t="s">
        <v>142</v>
      </c>
      <c r="F180" s="20"/>
      <c r="G180" s="19">
        <v>2</v>
      </c>
      <c r="H180" s="20">
        <v>3</v>
      </c>
      <c r="I180" s="20">
        <v>1</v>
      </c>
      <c r="J180" s="23">
        <f t="shared" si="18"/>
        <v>6</v>
      </c>
      <c r="K180" s="23">
        <f t="shared" si="17"/>
        <v>2</v>
      </c>
      <c r="L180" s="212" t="s">
        <v>639</v>
      </c>
    </row>
    <row r="181" spans="1:12" ht="37.5" customHeight="1" x14ac:dyDescent="0.25">
      <c r="B181" s="98"/>
      <c r="C181" s="203"/>
      <c r="D181" s="205"/>
      <c r="E181" s="205"/>
      <c r="F181" s="19"/>
      <c r="G181" s="19"/>
      <c r="H181" s="19"/>
      <c r="I181" s="19"/>
      <c r="J181" s="23">
        <f t="shared" si="18"/>
        <v>0</v>
      </c>
      <c r="K181" s="23">
        <f t="shared" si="17"/>
        <v>0</v>
      </c>
      <c r="L181" s="212"/>
    </row>
    <row r="182" spans="1:12" ht="37.5" customHeight="1" x14ac:dyDescent="0.25">
      <c r="A182" s="31"/>
      <c r="B182" s="98"/>
      <c r="C182" s="203"/>
      <c r="D182" s="204"/>
      <c r="E182" s="204"/>
      <c r="F182" s="20"/>
      <c r="G182" s="19"/>
      <c r="H182" s="20"/>
      <c r="I182" s="20"/>
      <c r="J182" s="23">
        <f t="shared" si="18"/>
        <v>0</v>
      </c>
      <c r="K182" s="23">
        <f t="shared" si="17"/>
        <v>0</v>
      </c>
      <c r="L182" s="213"/>
    </row>
    <row r="183" spans="1:12" ht="37.5" customHeight="1" x14ac:dyDescent="0.25">
      <c r="A183" s="31"/>
      <c r="B183" s="98"/>
      <c r="C183" s="206"/>
      <c r="D183" s="207"/>
      <c r="E183" s="207"/>
      <c r="F183" s="207"/>
      <c r="G183" s="19"/>
      <c r="H183" s="20"/>
      <c r="I183" s="20"/>
      <c r="J183" s="23">
        <f t="shared" si="18"/>
        <v>0</v>
      </c>
      <c r="K183" s="23">
        <f t="shared" si="17"/>
        <v>0</v>
      </c>
      <c r="L183" s="213"/>
    </row>
    <row r="184" spans="1:12" ht="37.5" customHeight="1" x14ac:dyDescent="0.25">
      <c r="A184" s="31"/>
      <c r="B184" s="98"/>
      <c r="C184" s="208"/>
      <c r="D184" s="207"/>
      <c r="E184" s="207"/>
      <c r="F184" s="207"/>
      <c r="G184" s="19"/>
      <c r="H184" s="20"/>
      <c r="I184" s="20"/>
      <c r="J184" s="23">
        <f t="shared" si="18"/>
        <v>0</v>
      </c>
      <c r="K184" s="23">
        <f t="shared" si="17"/>
        <v>0</v>
      </c>
      <c r="L184" s="213"/>
    </row>
    <row r="185" spans="1:12" ht="37.5" customHeight="1" x14ac:dyDescent="0.25">
      <c r="A185" s="31"/>
      <c r="B185" s="98"/>
      <c r="C185" s="206"/>
      <c r="D185" s="207"/>
      <c r="E185" s="207"/>
      <c r="F185" s="207"/>
      <c r="G185" s="19"/>
      <c r="H185" s="20"/>
      <c r="I185" s="20"/>
      <c r="J185" s="23">
        <f t="shared" si="18"/>
        <v>0</v>
      </c>
      <c r="K185" s="23">
        <f t="shared" si="17"/>
        <v>0</v>
      </c>
      <c r="L185" s="213"/>
    </row>
    <row r="186" spans="1:12" ht="37.5" customHeight="1" x14ac:dyDescent="0.25">
      <c r="A186" s="31"/>
      <c r="B186" s="98"/>
      <c r="C186" s="206"/>
      <c r="D186" s="207"/>
      <c r="E186" s="207"/>
      <c r="F186" s="207"/>
      <c r="G186" s="19"/>
      <c r="H186" s="20"/>
      <c r="I186" s="20"/>
      <c r="J186" s="23">
        <f t="shared" si="18"/>
        <v>0</v>
      </c>
      <c r="K186" s="23">
        <f t="shared" si="17"/>
        <v>0</v>
      </c>
      <c r="L186" s="213"/>
    </row>
    <row r="187" spans="1:12" ht="37.5" customHeight="1" x14ac:dyDescent="0.25">
      <c r="A187" s="31"/>
      <c r="B187" s="98"/>
      <c r="C187" s="206"/>
      <c r="D187" s="207"/>
      <c r="E187" s="207"/>
      <c r="F187" s="207"/>
      <c r="G187" s="19"/>
      <c r="H187" s="20"/>
      <c r="I187" s="20"/>
      <c r="J187" s="23">
        <f t="shared" si="18"/>
        <v>0</v>
      </c>
      <c r="K187" s="23">
        <f t="shared" si="17"/>
        <v>0</v>
      </c>
      <c r="L187" s="213"/>
    </row>
    <row r="188" spans="1:12" ht="37.5" customHeight="1" thickBot="1" x14ac:dyDescent="0.3">
      <c r="A188" s="31"/>
      <c r="B188" s="99"/>
      <c r="C188" s="209"/>
      <c r="D188" s="210"/>
      <c r="E188" s="210"/>
      <c r="F188" s="210"/>
      <c r="G188" s="21"/>
      <c r="H188" s="22"/>
      <c r="I188" s="22"/>
      <c r="J188" s="24">
        <f t="shared" si="18"/>
        <v>0</v>
      </c>
      <c r="K188" s="24">
        <f t="shared" si="17"/>
        <v>0</v>
      </c>
      <c r="L188" s="214"/>
    </row>
    <row r="189" spans="1:12" x14ac:dyDescent="0.2">
      <c r="B189" s="32"/>
      <c r="C189" s="32"/>
      <c r="D189" s="32"/>
      <c r="E189" s="32"/>
      <c r="F189" s="32"/>
      <c r="G189" s="32"/>
      <c r="H189" s="32"/>
      <c r="I189" s="32"/>
      <c r="J189" s="32"/>
      <c r="K189" s="32"/>
      <c r="L189" s="32"/>
    </row>
    <row r="190" spans="1:12" ht="15.75" customHeight="1" x14ac:dyDescent="0.2">
      <c r="L190" s="154"/>
    </row>
    <row r="191" spans="1:12" ht="15.75" customHeight="1" thickBot="1" x14ac:dyDescent="0.3">
      <c r="C191"/>
    </row>
    <row r="192" spans="1:12" ht="15.75" customHeight="1" thickBot="1" x14ac:dyDescent="0.3">
      <c r="B192" s="1" t="s">
        <v>289</v>
      </c>
      <c r="C192" s="27"/>
      <c r="D192" s="1"/>
      <c r="E192" s="53" t="s">
        <v>4</v>
      </c>
      <c r="F192" s="165">
        <f>'1. Samordning'!$B$9</f>
        <v>45216</v>
      </c>
    </row>
    <row r="193" spans="1:12" ht="15.75" customHeight="1" x14ac:dyDescent="0.2"/>
    <row r="194" spans="1:12" ht="15.75" customHeight="1" x14ac:dyDescent="0.2">
      <c r="L194" s="54" t="s">
        <v>811</v>
      </c>
    </row>
    <row r="195" spans="1:12" ht="15.75" customHeight="1" thickBot="1" x14ac:dyDescent="0.3">
      <c r="B195" s="3" t="s">
        <v>293</v>
      </c>
      <c r="F195" s="46" t="s">
        <v>430</v>
      </c>
    </row>
    <row r="196" spans="1:12" ht="55.5" customHeight="1" x14ac:dyDescent="0.2">
      <c r="A196" s="28"/>
      <c r="B196" s="95" t="s">
        <v>1</v>
      </c>
      <c r="C196" s="92" t="s">
        <v>321</v>
      </c>
      <c r="D196" s="55" t="s">
        <v>320</v>
      </c>
      <c r="E196" s="55" t="s">
        <v>345</v>
      </c>
      <c r="F196" s="56" t="s">
        <v>318</v>
      </c>
      <c r="G196" s="496" t="s">
        <v>444</v>
      </c>
      <c r="H196" s="498" t="s">
        <v>445</v>
      </c>
      <c r="I196" s="498"/>
      <c r="J196" s="498" t="s">
        <v>446</v>
      </c>
      <c r="K196" s="498"/>
      <c r="L196" s="52" t="s">
        <v>10</v>
      </c>
    </row>
    <row r="197" spans="1:12" ht="67.5" customHeight="1" thickBot="1" x14ac:dyDescent="0.25">
      <c r="A197" s="29"/>
      <c r="B197" s="93"/>
      <c r="C197" s="94" t="s">
        <v>172</v>
      </c>
      <c r="D197" s="57" t="s">
        <v>173</v>
      </c>
      <c r="E197" s="57" t="s">
        <v>174</v>
      </c>
      <c r="F197" s="58" t="s">
        <v>87</v>
      </c>
      <c r="G197" s="497"/>
      <c r="H197" s="51" t="s">
        <v>447</v>
      </c>
      <c r="I197" s="51" t="s">
        <v>448</v>
      </c>
      <c r="J197" s="61" t="s">
        <v>11</v>
      </c>
      <c r="K197" s="61" t="s">
        <v>12</v>
      </c>
      <c r="L197" s="40" t="s">
        <v>88</v>
      </c>
    </row>
    <row r="198" spans="1:12" ht="37.5" customHeight="1" thickBot="1" x14ac:dyDescent="0.25">
      <c r="A198" s="30"/>
      <c r="B198" s="467" t="str">
        <f>'2. Sammanställning'!$B$17&amp;". "&amp;'2. Sammanställning'!$H$17&amp;CHAR(10)&amp;'2. Sammanställning'!$I$17</f>
        <v>10. Rörledning
S634347</v>
      </c>
      <c r="C198" s="201" t="s">
        <v>120</v>
      </c>
      <c r="D198" s="202" t="s">
        <v>145</v>
      </c>
      <c r="E198" s="202" t="s">
        <v>142</v>
      </c>
      <c r="F198" s="38"/>
      <c r="G198" s="38">
        <v>3</v>
      </c>
      <c r="H198" s="38">
        <v>1</v>
      </c>
      <c r="I198" s="38">
        <v>2</v>
      </c>
      <c r="J198" s="39">
        <f>$G198*H198</f>
        <v>3</v>
      </c>
      <c r="K198" s="39">
        <f t="shared" ref="K198:K209" si="19">$G198*I198</f>
        <v>6</v>
      </c>
      <c r="L198" s="211" t="s">
        <v>640</v>
      </c>
    </row>
    <row r="199" spans="1:12" ht="37.5" customHeight="1" x14ac:dyDescent="0.25">
      <c r="A199" s="31"/>
      <c r="B199" s="98"/>
      <c r="C199" s="203" t="s">
        <v>121</v>
      </c>
      <c r="D199" s="204" t="s">
        <v>146</v>
      </c>
      <c r="E199" s="204" t="s">
        <v>142</v>
      </c>
      <c r="F199" s="20"/>
      <c r="G199" s="19">
        <v>2</v>
      </c>
      <c r="H199" s="19">
        <v>1</v>
      </c>
      <c r="I199" s="19">
        <v>2</v>
      </c>
      <c r="J199" s="23">
        <f t="shared" ref="J199:J209" si="20">$G199*H199</f>
        <v>2</v>
      </c>
      <c r="K199" s="23">
        <f t="shared" si="19"/>
        <v>4</v>
      </c>
      <c r="L199" s="212" t="s">
        <v>640</v>
      </c>
    </row>
    <row r="200" spans="1:12" ht="37.5" customHeight="1" x14ac:dyDescent="0.25">
      <c r="A200" s="31"/>
      <c r="B200" s="98"/>
      <c r="C200" s="203" t="s">
        <v>122</v>
      </c>
      <c r="D200" s="204" t="s">
        <v>147</v>
      </c>
      <c r="E200" s="204" t="s">
        <v>131</v>
      </c>
      <c r="F200" s="20"/>
      <c r="G200" s="19">
        <v>3</v>
      </c>
      <c r="H200" s="20">
        <v>1</v>
      </c>
      <c r="I200" s="20">
        <v>2</v>
      </c>
      <c r="J200" s="23">
        <f t="shared" si="20"/>
        <v>3</v>
      </c>
      <c r="K200" s="23">
        <f t="shared" si="19"/>
        <v>6</v>
      </c>
      <c r="L200" s="213" t="s">
        <v>640</v>
      </c>
    </row>
    <row r="201" spans="1:12" ht="37.5" customHeight="1" x14ac:dyDescent="0.25">
      <c r="A201" s="31"/>
      <c r="B201" s="98"/>
      <c r="C201" s="203" t="s">
        <v>153</v>
      </c>
      <c r="D201" s="204" t="s">
        <v>144</v>
      </c>
      <c r="E201" s="204" t="s">
        <v>142</v>
      </c>
      <c r="F201" s="20"/>
      <c r="G201" s="19">
        <v>2</v>
      </c>
      <c r="H201" s="20">
        <v>3</v>
      </c>
      <c r="I201" s="20">
        <v>1</v>
      </c>
      <c r="J201" s="23">
        <f t="shared" si="20"/>
        <v>6</v>
      </c>
      <c r="K201" s="23">
        <f t="shared" si="19"/>
        <v>2</v>
      </c>
      <c r="L201" s="212" t="s">
        <v>639</v>
      </c>
    </row>
    <row r="202" spans="1:12" ht="37.5" customHeight="1" x14ac:dyDescent="0.25">
      <c r="B202" s="98"/>
      <c r="C202" s="203"/>
      <c r="D202" s="205"/>
      <c r="E202" s="205"/>
      <c r="F202" s="19"/>
      <c r="G202" s="19"/>
      <c r="H202" s="19"/>
      <c r="I202" s="19"/>
      <c r="J202" s="23">
        <f t="shared" si="20"/>
        <v>0</v>
      </c>
      <c r="K202" s="23">
        <f t="shared" si="19"/>
        <v>0</v>
      </c>
      <c r="L202" s="212"/>
    </row>
    <row r="203" spans="1:12" ht="37.5" customHeight="1" x14ac:dyDescent="0.25">
      <c r="A203" s="31"/>
      <c r="B203" s="98"/>
      <c r="C203" s="203"/>
      <c r="D203" s="204"/>
      <c r="E203" s="204"/>
      <c r="F203" s="20"/>
      <c r="G203" s="19"/>
      <c r="H203" s="20"/>
      <c r="I203" s="20"/>
      <c r="J203" s="23">
        <f t="shared" si="20"/>
        <v>0</v>
      </c>
      <c r="K203" s="23">
        <f t="shared" si="19"/>
        <v>0</v>
      </c>
      <c r="L203" s="213"/>
    </row>
    <row r="204" spans="1:12" ht="37.5" customHeight="1" x14ac:dyDescent="0.25">
      <c r="A204" s="31"/>
      <c r="B204" s="98"/>
      <c r="C204" s="206"/>
      <c r="D204" s="207"/>
      <c r="E204" s="207"/>
      <c r="F204" s="207"/>
      <c r="G204" s="19"/>
      <c r="H204" s="20"/>
      <c r="I204" s="20"/>
      <c r="J204" s="23">
        <f t="shared" si="20"/>
        <v>0</v>
      </c>
      <c r="K204" s="23">
        <f t="shared" si="19"/>
        <v>0</v>
      </c>
      <c r="L204" s="213"/>
    </row>
    <row r="205" spans="1:12" ht="37.5" customHeight="1" x14ac:dyDescent="0.25">
      <c r="A205" s="31"/>
      <c r="B205" s="98"/>
      <c r="C205" s="208"/>
      <c r="D205" s="207"/>
      <c r="E205" s="207"/>
      <c r="F205" s="207"/>
      <c r="G205" s="19"/>
      <c r="H205" s="20"/>
      <c r="I205" s="20"/>
      <c r="J205" s="23">
        <f t="shared" si="20"/>
        <v>0</v>
      </c>
      <c r="K205" s="23">
        <f t="shared" si="19"/>
        <v>0</v>
      </c>
      <c r="L205" s="213"/>
    </row>
    <row r="206" spans="1:12" ht="37.5" customHeight="1" x14ac:dyDescent="0.25">
      <c r="A206" s="31"/>
      <c r="B206" s="98"/>
      <c r="C206" s="206"/>
      <c r="D206" s="207"/>
      <c r="E206" s="207"/>
      <c r="F206" s="207"/>
      <c r="G206" s="19"/>
      <c r="H206" s="20"/>
      <c r="I206" s="20"/>
      <c r="J206" s="23">
        <f t="shared" si="20"/>
        <v>0</v>
      </c>
      <c r="K206" s="23">
        <f t="shared" si="19"/>
        <v>0</v>
      </c>
      <c r="L206" s="213"/>
    </row>
    <row r="207" spans="1:12" ht="37.5" customHeight="1" x14ac:dyDescent="0.25">
      <c r="A207" s="31"/>
      <c r="B207" s="98"/>
      <c r="C207" s="206"/>
      <c r="D207" s="207"/>
      <c r="E207" s="207"/>
      <c r="F207" s="207"/>
      <c r="G207" s="19"/>
      <c r="H207" s="20"/>
      <c r="I207" s="20"/>
      <c r="J207" s="23">
        <f t="shared" si="20"/>
        <v>0</v>
      </c>
      <c r="K207" s="23">
        <f t="shared" si="19"/>
        <v>0</v>
      </c>
      <c r="L207" s="213"/>
    </row>
    <row r="208" spans="1:12" ht="37.5" customHeight="1" x14ac:dyDescent="0.25">
      <c r="A208" s="31"/>
      <c r="B208" s="98"/>
      <c r="C208" s="206"/>
      <c r="D208" s="207"/>
      <c r="E208" s="207"/>
      <c r="F208" s="207"/>
      <c r="G208" s="19"/>
      <c r="H208" s="20"/>
      <c r="I208" s="20"/>
      <c r="J208" s="23">
        <f t="shared" si="20"/>
        <v>0</v>
      </c>
      <c r="K208" s="23">
        <f t="shared" si="19"/>
        <v>0</v>
      </c>
      <c r="L208" s="213"/>
    </row>
    <row r="209" spans="1:12" ht="37.5" customHeight="1" thickBot="1" x14ac:dyDescent="0.3">
      <c r="A209" s="31"/>
      <c r="B209" s="99"/>
      <c r="C209" s="209"/>
      <c r="D209" s="210"/>
      <c r="E209" s="210"/>
      <c r="F209" s="210"/>
      <c r="G209" s="21"/>
      <c r="H209" s="22"/>
      <c r="I209" s="22"/>
      <c r="J209" s="24">
        <f t="shared" si="20"/>
        <v>0</v>
      </c>
      <c r="K209" s="24">
        <f t="shared" si="19"/>
        <v>0</v>
      </c>
      <c r="L209" s="214"/>
    </row>
    <row r="210" spans="1:12" x14ac:dyDescent="0.2">
      <c r="B210" s="32"/>
      <c r="C210" s="32"/>
      <c r="D210" s="32"/>
      <c r="E210" s="32"/>
      <c r="F210" s="32"/>
      <c r="G210" s="32"/>
      <c r="H210" s="32"/>
      <c r="I210" s="32"/>
      <c r="J210" s="32"/>
      <c r="K210" s="32"/>
      <c r="L210" s="32"/>
    </row>
    <row r="211" spans="1:12" ht="15.75" customHeight="1" x14ac:dyDescent="0.2">
      <c r="L211" s="154"/>
    </row>
    <row r="212" spans="1:12" ht="15.75" customHeight="1" thickBot="1" x14ac:dyDescent="0.3">
      <c r="C212"/>
    </row>
    <row r="213" spans="1:12" ht="15.75" customHeight="1" thickBot="1" x14ac:dyDescent="0.3">
      <c r="B213" s="1" t="s">
        <v>289</v>
      </c>
      <c r="C213" s="27"/>
      <c r="D213" s="1"/>
      <c r="E213" s="53" t="s">
        <v>4</v>
      </c>
      <c r="F213" s="165">
        <f>'1. Samordning'!$B$9</f>
        <v>45216</v>
      </c>
    </row>
    <row r="214" spans="1:12" ht="15.75" customHeight="1" x14ac:dyDescent="0.2"/>
    <row r="215" spans="1:12" ht="15.75" customHeight="1" x14ac:dyDescent="0.2">
      <c r="L215" s="54" t="s">
        <v>812</v>
      </c>
    </row>
    <row r="216" spans="1:12" ht="15.75" customHeight="1" thickBot="1" x14ac:dyDescent="0.3">
      <c r="B216" s="3" t="s">
        <v>293</v>
      </c>
      <c r="F216" s="46" t="s">
        <v>430</v>
      </c>
    </row>
    <row r="217" spans="1:12" ht="55.5" customHeight="1" x14ac:dyDescent="0.2">
      <c r="A217" s="28"/>
      <c r="B217" s="95" t="s">
        <v>1</v>
      </c>
      <c r="C217" s="92" t="s">
        <v>321</v>
      </c>
      <c r="D217" s="55" t="s">
        <v>320</v>
      </c>
      <c r="E217" s="55" t="s">
        <v>345</v>
      </c>
      <c r="F217" s="56" t="s">
        <v>318</v>
      </c>
      <c r="G217" s="496" t="s">
        <v>444</v>
      </c>
      <c r="H217" s="498" t="s">
        <v>445</v>
      </c>
      <c r="I217" s="498"/>
      <c r="J217" s="498" t="s">
        <v>446</v>
      </c>
      <c r="K217" s="498"/>
      <c r="L217" s="52" t="s">
        <v>10</v>
      </c>
    </row>
    <row r="218" spans="1:12" ht="67.5" customHeight="1" thickBot="1" x14ac:dyDescent="0.25">
      <c r="A218" s="29"/>
      <c r="B218" s="93"/>
      <c r="C218" s="94" t="s">
        <v>172</v>
      </c>
      <c r="D218" s="57" t="s">
        <v>173</v>
      </c>
      <c r="E218" s="57" t="s">
        <v>174</v>
      </c>
      <c r="F218" s="58" t="s">
        <v>87</v>
      </c>
      <c r="G218" s="497"/>
      <c r="H218" s="51" t="s">
        <v>447</v>
      </c>
      <c r="I218" s="51" t="s">
        <v>448</v>
      </c>
      <c r="J218" s="61" t="s">
        <v>11</v>
      </c>
      <c r="K218" s="61" t="s">
        <v>12</v>
      </c>
      <c r="L218" s="40" t="s">
        <v>88</v>
      </c>
    </row>
    <row r="219" spans="1:12" ht="37.5" customHeight="1" thickBot="1" x14ac:dyDescent="0.25">
      <c r="A219" s="30"/>
      <c r="B219" s="467" t="str">
        <f>'2. Sammanställning'!$B$18&amp;". "&amp;'2. Sammanställning'!$H$18&amp;CHAR(10)&amp;'2. Sammanställning'!$I$18</f>
        <v>11. Rörledning
S634342</v>
      </c>
      <c r="C219" s="201" t="s">
        <v>120</v>
      </c>
      <c r="D219" s="202" t="s">
        <v>145</v>
      </c>
      <c r="E219" s="202" t="s">
        <v>142</v>
      </c>
      <c r="F219" s="38"/>
      <c r="G219" s="38">
        <v>3</v>
      </c>
      <c r="H219" s="38">
        <v>1</v>
      </c>
      <c r="I219" s="38">
        <v>2</v>
      </c>
      <c r="J219" s="39">
        <f>$G219*H219</f>
        <v>3</v>
      </c>
      <c r="K219" s="39">
        <f t="shared" ref="K219:K230" si="21">$G219*I219</f>
        <v>6</v>
      </c>
      <c r="L219" s="211" t="s">
        <v>640</v>
      </c>
    </row>
    <row r="220" spans="1:12" ht="37.5" customHeight="1" x14ac:dyDescent="0.25">
      <c r="A220" s="31"/>
      <c r="B220" s="98"/>
      <c r="C220" s="203" t="s">
        <v>121</v>
      </c>
      <c r="D220" s="204" t="s">
        <v>146</v>
      </c>
      <c r="E220" s="204" t="s">
        <v>142</v>
      </c>
      <c r="F220" s="20"/>
      <c r="G220" s="19">
        <v>2</v>
      </c>
      <c r="H220" s="19">
        <v>1</v>
      </c>
      <c r="I220" s="19">
        <v>2</v>
      </c>
      <c r="J220" s="23">
        <f t="shared" ref="J220:J230" si="22">$G220*H220</f>
        <v>2</v>
      </c>
      <c r="K220" s="23">
        <f t="shared" si="21"/>
        <v>4</v>
      </c>
      <c r="L220" s="212" t="s">
        <v>640</v>
      </c>
    </row>
    <row r="221" spans="1:12" ht="37.5" customHeight="1" x14ac:dyDescent="0.25">
      <c r="A221" s="31"/>
      <c r="B221" s="98"/>
      <c r="C221" s="203" t="s">
        <v>122</v>
      </c>
      <c r="D221" s="204" t="s">
        <v>147</v>
      </c>
      <c r="E221" s="204" t="s">
        <v>131</v>
      </c>
      <c r="F221" s="20"/>
      <c r="G221" s="19">
        <v>3</v>
      </c>
      <c r="H221" s="20">
        <v>1</v>
      </c>
      <c r="I221" s="20">
        <v>2</v>
      </c>
      <c r="J221" s="23">
        <f t="shared" si="22"/>
        <v>3</v>
      </c>
      <c r="K221" s="23">
        <f t="shared" si="21"/>
        <v>6</v>
      </c>
      <c r="L221" s="213" t="s">
        <v>640</v>
      </c>
    </row>
    <row r="222" spans="1:12" ht="37.5" customHeight="1" x14ac:dyDescent="0.25">
      <c r="A222" s="31"/>
      <c r="B222" s="98"/>
      <c r="C222" s="203" t="s">
        <v>153</v>
      </c>
      <c r="D222" s="204" t="s">
        <v>144</v>
      </c>
      <c r="E222" s="204" t="s">
        <v>142</v>
      </c>
      <c r="F222" s="20"/>
      <c r="G222" s="19">
        <v>2</v>
      </c>
      <c r="H222" s="20">
        <v>3</v>
      </c>
      <c r="I222" s="20">
        <v>1</v>
      </c>
      <c r="J222" s="23">
        <f t="shared" si="22"/>
        <v>6</v>
      </c>
      <c r="K222" s="23">
        <f t="shared" si="21"/>
        <v>2</v>
      </c>
      <c r="L222" s="212" t="s">
        <v>639</v>
      </c>
    </row>
    <row r="223" spans="1:12" ht="37.5" customHeight="1" x14ac:dyDescent="0.25">
      <c r="B223" s="98"/>
      <c r="C223" s="203"/>
      <c r="D223" s="205"/>
      <c r="E223" s="205"/>
      <c r="F223" s="19"/>
      <c r="G223" s="19"/>
      <c r="H223" s="19"/>
      <c r="I223" s="19"/>
      <c r="J223" s="23">
        <f t="shared" si="22"/>
        <v>0</v>
      </c>
      <c r="K223" s="23">
        <f t="shared" si="21"/>
        <v>0</v>
      </c>
      <c r="L223" s="212"/>
    </row>
    <row r="224" spans="1:12" ht="37.5" customHeight="1" x14ac:dyDescent="0.25">
      <c r="A224" s="31"/>
      <c r="B224" s="98"/>
      <c r="C224" s="203"/>
      <c r="D224" s="204"/>
      <c r="E224" s="204"/>
      <c r="F224" s="20"/>
      <c r="G224" s="19"/>
      <c r="H224" s="20"/>
      <c r="I224" s="20"/>
      <c r="J224" s="23">
        <f t="shared" si="22"/>
        <v>0</v>
      </c>
      <c r="K224" s="23">
        <f t="shared" si="21"/>
        <v>0</v>
      </c>
      <c r="L224" s="213"/>
    </row>
    <row r="225" spans="1:12" ht="37.5" customHeight="1" x14ac:dyDescent="0.25">
      <c r="A225" s="31"/>
      <c r="B225" s="98"/>
      <c r="C225" s="206"/>
      <c r="D225" s="207"/>
      <c r="E225" s="207"/>
      <c r="F225" s="207"/>
      <c r="G225" s="19"/>
      <c r="H225" s="20"/>
      <c r="I225" s="20"/>
      <c r="J225" s="23">
        <f t="shared" si="22"/>
        <v>0</v>
      </c>
      <c r="K225" s="23">
        <f t="shared" si="21"/>
        <v>0</v>
      </c>
      <c r="L225" s="213"/>
    </row>
    <row r="226" spans="1:12" ht="37.5" customHeight="1" x14ac:dyDescent="0.25">
      <c r="A226" s="31"/>
      <c r="B226" s="98"/>
      <c r="C226" s="208"/>
      <c r="D226" s="207"/>
      <c r="E226" s="207"/>
      <c r="F226" s="207"/>
      <c r="G226" s="19"/>
      <c r="H226" s="20"/>
      <c r="I226" s="20"/>
      <c r="J226" s="23">
        <f t="shared" si="22"/>
        <v>0</v>
      </c>
      <c r="K226" s="23">
        <f t="shared" si="21"/>
        <v>0</v>
      </c>
      <c r="L226" s="213"/>
    </row>
    <row r="227" spans="1:12" ht="37.5" customHeight="1" x14ac:dyDescent="0.25">
      <c r="A227" s="31"/>
      <c r="B227" s="98"/>
      <c r="C227" s="206"/>
      <c r="D227" s="207"/>
      <c r="E227" s="207"/>
      <c r="F227" s="207"/>
      <c r="G227" s="19"/>
      <c r="H227" s="20"/>
      <c r="I227" s="20"/>
      <c r="J227" s="23">
        <f t="shared" si="22"/>
        <v>0</v>
      </c>
      <c r="K227" s="23">
        <f t="shared" si="21"/>
        <v>0</v>
      </c>
      <c r="L227" s="213"/>
    </row>
    <row r="228" spans="1:12" ht="37.5" customHeight="1" x14ac:dyDescent="0.25">
      <c r="A228" s="31"/>
      <c r="B228" s="98"/>
      <c r="C228" s="206"/>
      <c r="D228" s="207"/>
      <c r="E228" s="207"/>
      <c r="F228" s="207"/>
      <c r="G228" s="19"/>
      <c r="H228" s="20"/>
      <c r="I228" s="20"/>
      <c r="J228" s="23">
        <f t="shared" si="22"/>
        <v>0</v>
      </c>
      <c r="K228" s="23">
        <f t="shared" si="21"/>
        <v>0</v>
      </c>
      <c r="L228" s="213"/>
    </row>
    <row r="229" spans="1:12" ht="37.5" customHeight="1" x14ac:dyDescent="0.25">
      <c r="A229" s="31"/>
      <c r="B229" s="98"/>
      <c r="C229" s="206"/>
      <c r="D229" s="207"/>
      <c r="E229" s="207"/>
      <c r="F229" s="207"/>
      <c r="G229" s="19"/>
      <c r="H229" s="20"/>
      <c r="I229" s="20"/>
      <c r="J229" s="23">
        <f t="shared" si="22"/>
        <v>0</v>
      </c>
      <c r="K229" s="23">
        <f t="shared" si="21"/>
        <v>0</v>
      </c>
      <c r="L229" s="213"/>
    </row>
    <row r="230" spans="1:12" ht="37.5" customHeight="1" thickBot="1" x14ac:dyDescent="0.3">
      <c r="A230" s="31"/>
      <c r="B230" s="99"/>
      <c r="C230" s="209"/>
      <c r="D230" s="210"/>
      <c r="E230" s="210"/>
      <c r="F230" s="210"/>
      <c r="G230" s="21"/>
      <c r="H230" s="22"/>
      <c r="I230" s="22"/>
      <c r="J230" s="24">
        <f t="shared" si="22"/>
        <v>0</v>
      </c>
      <c r="K230" s="24">
        <f t="shared" si="21"/>
        <v>0</v>
      </c>
      <c r="L230" s="214"/>
    </row>
    <row r="231" spans="1:12" x14ac:dyDescent="0.2">
      <c r="B231" s="32"/>
      <c r="C231" s="32"/>
      <c r="D231" s="32"/>
      <c r="E231" s="32"/>
      <c r="F231" s="32"/>
      <c r="G231" s="32"/>
      <c r="H231" s="32"/>
      <c r="I231" s="32"/>
      <c r="J231" s="32"/>
      <c r="K231" s="32"/>
      <c r="L231" s="32"/>
    </row>
    <row r="232" spans="1:12" ht="15.75" customHeight="1" x14ac:dyDescent="0.2">
      <c r="L232" s="154"/>
    </row>
    <row r="233" spans="1:12" ht="15.75" customHeight="1" thickBot="1" x14ac:dyDescent="0.3">
      <c r="C233"/>
    </row>
    <row r="234" spans="1:12" ht="15.75" customHeight="1" thickBot="1" x14ac:dyDescent="0.3">
      <c r="B234" s="1" t="s">
        <v>289</v>
      </c>
      <c r="C234" s="27"/>
      <c r="D234" s="1"/>
      <c r="E234" s="53" t="s">
        <v>4</v>
      </c>
      <c r="F234" s="165">
        <f>'1. Samordning'!$B$9</f>
        <v>45216</v>
      </c>
    </row>
    <row r="235" spans="1:12" ht="15.75" customHeight="1" x14ac:dyDescent="0.2"/>
    <row r="236" spans="1:12" ht="15.75" customHeight="1" x14ac:dyDescent="0.2">
      <c r="L236" s="54" t="s">
        <v>813</v>
      </c>
    </row>
    <row r="237" spans="1:12" ht="15.75" customHeight="1" thickBot="1" x14ac:dyDescent="0.3">
      <c r="B237" s="3" t="s">
        <v>293</v>
      </c>
      <c r="F237" s="46" t="s">
        <v>430</v>
      </c>
    </row>
    <row r="238" spans="1:12" ht="55.5" customHeight="1" x14ac:dyDescent="0.2">
      <c r="A238" s="28"/>
      <c r="B238" s="95" t="s">
        <v>1</v>
      </c>
      <c r="C238" s="92" t="s">
        <v>321</v>
      </c>
      <c r="D238" s="55" t="s">
        <v>320</v>
      </c>
      <c r="E238" s="55" t="s">
        <v>345</v>
      </c>
      <c r="F238" s="56" t="s">
        <v>318</v>
      </c>
      <c r="G238" s="496" t="s">
        <v>444</v>
      </c>
      <c r="H238" s="498" t="s">
        <v>445</v>
      </c>
      <c r="I238" s="498"/>
      <c r="J238" s="498" t="s">
        <v>446</v>
      </c>
      <c r="K238" s="498"/>
      <c r="L238" s="52" t="s">
        <v>10</v>
      </c>
    </row>
    <row r="239" spans="1:12" ht="67.5" customHeight="1" thickBot="1" x14ac:dyDescent="0.25">
      <c r="A239" s="29"/>
      <c r="B239" s="93"/>
      <c r="C239" s="94" t="s">
        <v>172</v>
      </c>
      <c r="D239" s="57" t="s">
        <v>173</v>
      </c>
      <c r="E239" s="57" t="s">
        <v>174</v>
      </c>
      <c r="F239" s="58" t="s">
        <v>87</v>
      </c>
      <c r="G239" s="497"/>
      <c r="H239" s="51" t="s">
        <v>447</v>
      </c>
      <c r="I239" s="51" t="s">
        <v>448</v>
      </c>
      <c r="J239" s="61" t="s">
        <v>11</v>
      </c>
      <c r="K239" s="61" t="s">
        <v>12</v>
      </c>
      <c r="L239" s="40" t="s">
        <v>88</v>
      </c>
    </row>
    <row r="240" spans="1:12" ht="37.5" customHeight="1" thickBot="1" x14ac:dyDescent="0.25">
      <c r="A240" s="30"/>
      <c r="B240" s="467" t="str">
        <f>'2. Sammanställning'!$B$19&amp;". "&amp;'2. Sammanställning'!$H$19&amp;CHAR(10)&amp;'2. Sammanställning'!$I$19</f>
        <v>12. Rörledning
S634358</v>
      </c>
      <c r="C240" s="201" t="s">
        <v>120</v>
      </c>
      <c r="D240" s="202" t="s">
        <v>145</v>
      </c>
      <c r="E240" s="202" t="s">
        <v>142</v>
      </c>
      <c r="F240" s="38"/>
      <c r="G240" s="38">
        <v>3</v>
      </c>
      <c r="H240" s="38">
        <v>1</v>
      </c>
      <c r="I240" s="38">
        <v>2</v>
      </c>
      <c r="J240" s="39">
        <f>$G240*H240</f>
        <v>3</v>
      </c>
      <c r="K240" s="39">
        <f t="shared" ref="K240:K251" si="23">$G240*I240</f>
        <v>6</v>
      </c>
      <c r="L240" s="211" t="s">
        <v>640</v>
      </c>
    </row>
    <row r="241" spans="1:12" ht="37.5" customHeight="1" x14ac:dyDescent="0.25">
      <c r="A241" s="31"/>
      <c r="B241" s="98"/>
      <c r="C241" s="203" t="s">
        <v>121</v>
      </c>
      <c r="D241" s="204" t="s">
        <v>146</v>
      </c>
      <c r="E241" s="204" t="s">
        <v>142</v>
      </c>
      <c r="F241" s="20"/>
      <c r="G241" s="19">
        <v>2</v>
      </c>
      <c r="H241" s="19">
        <v>1</v>
      </c>
      <c r="I241" s="19">
        <v>2</v>
      </c>
      <c r="J241" s="23">
        <f t="shared" ref="J241:J251" si="24">$G241*H241</f>
        <v>2</v>
      </c>
      <c r="K241" s="23">
        <f t="shared" si="23"/>
        <v>4</v>
      </c>
      <c r="L241" s="212" t="s">
        <v>640</v>
      </c>
    </row>
    <row r="242" spans="1:12" ht="37.5" customHeight="1" x14ac:dyDescent="0.25">
      <c r="A242" s="31"/>
      <c r="B242" s="98"/>
      <c r="C242" s="203" t="s">
        <v>122</v>
      </c>
      <c r="D242" s="204" t="s">
        <v>147</v>
      </c>
      <c r="E242" s="204" t="s">
        <v>131</v>
      </c>
      <c r="F242" s="20"/>
      <c r="G242" s="19">
        <v>3</v>
      </c>
      <c r="H242" s="20">
        <v>1</v>
      </c>
      <c r="I242" s="20">
        <v>2</v>
      </c>
      <c r="J242" s="23">
        <f t="shared" si="24"/>
        <v>3</v>
      </c>
      <c r="K242" s="23">
        <f t="shared" si="23"/>
        <v>6</v>
      </c>
      <c r="L242" s="213" t="s">
        <v>640</v>
      </c>
    </row>
    <row r="243" spans="1:12" ht="37.5" customHeight="1" x14ac:dyDescent="0.25">
      <c r="A243" s="31"/>
      <c r="B243" s="98"/>
      <c r="C243" s="203" t="s">
        <v>153</v>
      </c>
      <c r="D243" s="204" t="s">
        <v>144</v>
      </c>
      <c r="E243" s="204" t="s">
        <v>142</v>
      </c>
      <c r="F243" s="20"/>
      <c r="G243" s="19">
        <v>2</v>
      </c>
      <c r="H243" s="20">
        <v>3</v>
      </c>
      <c r="I243" s="20">
        <v>1</v>
      </c>
      <c r="J243" s="23">
        <f t="shared" si="24"/>
        <v>6</v>
      </c>
      <c r="K243" s="23">
        <f t="shared" si="23"/>
        <v>2</v>
      </c>
      <c r="L243" s="212" t="s">
        <v>639</v>
      </c>
    </row>
    <row r="244" spans="1:12" ht="37.5" customHeight="1" x14ac:dyDescent="0.25">
      <c r="B244" s="98"/>
      <c r="C244" s="203"/>
      <c r="D244" s="205"/>
      <c r="E244" s="205"/>
      <c r="F244" s="19"/>
      <c r="G244" s="19"/>
      <c r="H244" s="19"/>
      <c r="I244" s="19"/>
      <c r="J244" s="23">
        <f t="shared" si="24"/>
        <v>0</v>
      </c>
      <c r="K244" s="23">
        <f t="shared" si="23"/>
        <v>0</v>
      </c>
      <c r="L244" s="212"/>
    </row>
    <row r="245" spans="1:12" ht="37.5" customHeight="1" x14ac:dyDescent="0.25">
      <c r="A245" s="31"/>
      <c r="B245" s="98"/>
      <c r="C245" s="203"/>
      <c r="D245" s="204"/>
      <c r="E245" s="204"/>
      <c r="F245" s="20"/>
      <c r="G245" s="19"/>
      <c r="H245" s="20"/>
      <c r="I245" s="20"/>
      <c r="J245" s="23">
        <f t="shared" si="24"/>
        <v>0</v>
      </c>
      <c r="K245" s="23">
        <f t="shared" si="23"/>
        <v>0</v>
      </c>
      <c r="L245" s="213"/>
    </row>
    <row r="246" spans="1:12" ht="37.5" customHeight="1" x14ac:dyDescent="0.25">
      <c r="A246" s="31"/>
      <c r="B246" s="98"/>
      <c r="C246" s="206"/>
      <c r="D246" s="207"/>
      <c r="E246" s="207"/>
      <c r="F246" s="207"/>
      <c r="G246" s="19"/>
      <c r="H246" s="20"/>
      <c r="I246" s="20"/>
      <c r="J246" s="23">
        <f t="shared" si="24"/>
        <v>0</v>
      </c>
      <c r="K246" s="23">
        <f t="shared" si="23"/>
        <v>0</v>
      </c>
      <c r="L246" s="213"/>
    </row>
    <row r="247" spans="1:12" ht="37.5" customHeight="1" x14ac:dyDescent="0.25">
      <c r="A247" s="31"/>
      <c r="B247" s="98"/>
      <c r="C247" s="208"/>
      <c r="D247" s="207"/>
      <c r="E247" s="207"/>
      <c r="F247" s="207"/>
      <c r="G247" s="19"/>
      <c r="H247" s="20"/>
      <c r="I247" s="20"/>
      <c r="J247" s="23">
        <f t="shared" si="24"/>
        <v>0</v>
      </c>
      <c r="K247" s="23">
        <f t="shared" si="23"/>
        <v>0</v>
      </c>
      <c r="L247" s="213"/>
    </row>
    <row r="248" spans="1:12" ht="37.5" customHeight="1" x14ac:dyDescent="0.25">
      <c r="A248" s="31"/>
      <c r="B248" s="98"/>
      <c r="C248" s="206"/>
      <c r="D248" s="207"/>
      <c r="E248" s="207"/>
      <c r="F248" s="207"/>
      <c r="G248" s="19"/>
      <c r="H248" s="20"/>
      <c r="I248" s="20"/>
      <c r="J248" s="23">
        <f t="shared" si="24"/>
        <v>0</v>
      </c>
      <c r="K248" s="23">
        <f t="shared" si="23"/>
        <v>0</v>
      </c>
      <c r="L248" s="213"/>
    </row>
    <row r="249" spans="1:12" ht="37.5" customHeight="1" x14ac:dyDescent="0.25">
      <c r="A249" s="31"/>
      <c r="B249" s="98"/>
      <c r="C249" s="206"/>
      <c r="D249" s="207"/>
      <c r="E249" s="207"/>
      <c r="F249" s="207"/>
      <c r="G249" s="19"/>
      <c r="H249" s="20"/>
      <c r="I249" s="20"/>
      <c r="J249" s="23">
        <f t="shared" si="24"/>
        <v>0</v>
      </c>
      <c r="K249" s="23">
        <f t="shared" si="23"/>
        <v>0</v>
      </c>
      <c r="L249" s="213"/>
    </row>
    <row r="250" spans="1:12" ht="37.5" customHeight="1" x14ac:dyDescent="0.25">
      <c r="A250" s="31"/>
      <c r="B250" s="98"/>
      <c r="C250" s="206"/>
      <c r="D250" s="207"/>
      <c r="E250" s="207"/>
      <c r="F250" s="207"/>
      <c r="G250" s="19"/>
      <c r="H250" s="20"/>
      <c r="I250" s="20"/>
      <c r="J250" s="23">
        <f t="shared" si="24"/>
        <v>0</v>
      </c>
      <c r="K250" s="23">
        <f t="shared" si="23"/>
        <v>0</v>
      </c>
      <c r="L250" s="213"/>
    </row>
    <row r="251" spans="1:12" ht="37.5" customHeight="1" thickBot="1" x14ac:dyDescent="0.3">
      <c r="A251" s="31"/>
      <c r="B251" s="99"/>
      <c r="C251" s="209"/>
      <c r="D251" s="210"/>
      <c r="E251" s="210"/>
      <c r="F251" s="210"/>
      <c r="G251" s="21"/>
      <c r="H251" s="22"/>
      <c r="I251" s="22"/>
      <c r="J251" s="24">
        <f t="shared" si="24"/>
        <v>0</v>
      </c>
      <c r="K251" s="24">
        <f t="shared" si="23"/>
        <v>0</v>
      </c>
      <c r="L251" s="214"/>
    </row>
    <row r="252" spans="1:12" x14ac:dyDescent="0.2">
      <c r="B252" s="32"/>
      <c r="C252" s="32"/>
      <c r="D252" s="32"/>
      <c r="E252" s="32"/>
      <c r="F252" s="32"/>
      <c r="G252" s="32"/>
      <c r="H252" s="32"/>
      <c r="I252" s="32"/>
      <c r="J252" s="32"/>
      <c r="K252" s="32"/>
      <c r="L252" s="32"/>
    </row>
    <row r="253" spans="1:12" ht="15.75" customHeight="1" x14ac:dyDescent="0.2">
      <c r="L253" s="154"/>
    </row>
    <row r="254" spans="1:12" ht="15.75" customHeight="1" thickBot="1" x14ac:dyDescent="0.3">
      <c r="C254"/>
    </row>
    <row r="255" spans="1:12" ht="15.75" customHeight="1" thickBot="1" x14ac:dyDescent="0.3">
      <c r="B255" s="1" t="s">
        <v>289</v>
      </c>
      <c r="C255" s="27"/>
      <c r="D255" s="1"/>
      <c r="E255" s="53" t="s">
        <v>4</v>
      </c>
      <c r="F255" s="165">
        <f>'1. Samordning'!$B$9</f>
        <v>45216</v>
      </c>
    </row>
    <row r="256" spans="1:12" ht="15.75" customHeight="1" x14ac:dyDescent="0.2"/>
    <row r="257" spans="1:12" ht="15.75" customHeight="1" x14ac:dyDescent="0.2">
      <c r="L257" s="54" t="s">
        <v>814</v>
      </c>
    </row>
    <row r="258" spans="1:12" ht="15.75" customHeight="1" thickBot="1" x14ac:dyDescent="0.3">
      <c r="B258" s="3" t="s">
        <v>293</v>
      </c>
      <c r="F258" s="46" t="s">
        <v>430</v>
      </c>
    </row>
    <row r="259" spans="1:12" ht="55.5" customHeight="1" x14ac:dyDescent="0.2">
      <c r="A259" s="28"/>
      <c r="B259" s="95" t="s">
        <v>1</v>
      </c>
      <c r="C259" s="92" t="s">
        <v>321</v>
      </c>
      <c r="D259" s="55" t="s">
        <v>320</v>
      </c>
      <c r="E259" s="55" t="s">
        <v>345</v>
      </c>
      <c r="F259" s="56" t="s">
        <v>318</v>
      </c>
      <c r="G259" s="496" t="s">
        <v>444</v>
      </c>
      <c r="H259" s="498" t="s">
        <v>445</v>
      </c>
      <c r="I259" s="498"/>
      <c r="J259" s="498" t="s">
        <v>446</v>
      </c>
      <c r="K259" s="498"/>
      <c r="L259" s="52" t="s">
        <v>10</v>
      </c>
    </row>
    <row r="260" spans="1:12" ht="67.5" customHeight="1" thickBot="1" x14ac:dyDescent="0.25">
      <c r="A260" s="29"/>
      <c r="B260" s="93"/>
      <c r="C260" s="94" t="s">
        <v>172</v>
      </c>
      <c r="D260" s="57" t="s">
        <v>173</v>
      </c>
      <c r="E260" s="57" t="s">
        <v>174</v>
      </c>
      <c r="F260" s="58" t="s">
        <v>87</v>
      </c>
      <c r="G260" s="497"/>
      <c r="H260" s="51" t="s">
        <v>447</v>
      </c>
      <c r="I260" s="51" t="s">
        <v>448</v>
      </c>
      <c r="J260" s="61" t="s">
        <v>11</v>
      </c>
      <c r="K260" s="61" t="s">
        <v>12</v>
      </c>
      <c r="L260" s="40" t="s">
        <v>88</v>
      </c>
    </row>
    <row r="261" spans="1:12" ht="37.5" customHeight="1" thickBot="1" x14ac:dyDescent="0.25">
      <c r="A261" s="30"/>
      <c r="B261" s="467" t="str">
        <f>'2. Sammanställning'!$B$20&amp;". "&amp;'2. Sammanställning'!$H$20&amp;CHAR(10)&amp;'2. Sammanställning'!$I$20</f>
        <v>13. Rörledning
S634340</v>
      </c>
      <c r="C261" s="201" t="s">
        <v>120</v>
      </c>
      <c r="D261" s="202" t="s">
        <v>145</v>
      </c>
      <c r="E261" s="202" t="s">
        <v>142</v>
      </c>
      <c r="F261" s="38"/>
      <c r="G261" s="38">
        <v>3</v>
      </c>
      <c r="H261" s="38">
        <v>1</v>
      </c>
      <c r="I261" s="38">
        <v>2</v>
      </c>
      <c r="J261" s="39">
        <f>$G261*H261</f>
        <v>3</v>
      </c>
      <c r="K261" s="39">
        <f t="shared" ref="K261:K272" si="25">$G261*I261</f>
        <v>6</v>
      </c>
      <c r="L261" s="211" t="s">
        <v>640</v>
      </c>
    </row>
    <row r="262" spans="1:12" ht="37.5" customHeight="1" x14ac:dyDescent="0.25">
      <c r="A262" s="31"/>
      <c r="B262" s="98"/>
      <c r="C262" s="203" t="s">
        <v>121</v>
      </c>
      <c r="D262" s="204" t="s">
        <v>146</v>
      </c>
      <c r="E262" s="204" t="s">
        <v>142</v>
      </c>
      <c r="F262" s="20"/>
      <c r="G262" s="19">
        <v>2</v>
      </c>
      <c r="H262" s="19">
        <v>1</v>
      </c>
      <c r="I262" s="19">
        <v>2</v>
      </c>
      <c r="J262" s="23">
        <f t="shared" ref="J262:J272" si="26">$G262*H262</f>
        <v>2</v>
      </c>
      <c r="K262" s="23">
        <f t="shared" si="25"/>
        <v>4</v>
      </c>
      <c r="L262" s="212" t="s">
        <v>640</v>
      </c>
    </row>
    <row r="263" spans="1:12" ht="37.5" customHeight="1" x14ac:dyDescent="0.25">
      <c r="A263" s="31"/>
      <c r="B263" s="98"/>
      <c r="C263" s="203" t="s">
        <v>122</v>
      </c>
      <c r="D263" s="204" t="s">
        <v>147</v>
      </c>
      <c r="E263" s="204" t="s">
        <v>131</v>
      </c>
      <c r="F263" s="20"/>
      <c r="G263" s="19">
        <v>3</v>
      </c>
      <c r="H263" s="20">
        <v>1</v>
      </c>
      <c r="I263" s="20">
        <v>2</v>
      </c>
      <c r="J263" s="23">
        <f t="shared" si="26"/>
        <v>3</v>
      </c>
      <c r="K263" s="23">
        <f t="shared" si="25"/>
        <v>6</v>
      </c>
      <c r="L263" s="213" t="s">
        <v>640</v>
      </c>
    </row>
    <row r="264" spans="1:12" ht="37.5" customHeight="1" x14ac:dyDescent="0.25">
      <c r="A264" s="31"/>
      <c r="B264" s="98"/>
      <c r="C264" s="203" t="s">
        <v>153</v>
      </c>
      <c r="D264" s="204" t="s">
        <v>144</v>
      </c>
      <c r="E264" s="204" t="s">
        <v>142</v>
      </c>
      <c r="F264" s="20"/>
      <c r="G264" s="19">
        <v>2</v>
      </c>
      <c r="H264" s="20">
        <v>3</v>
      </c>
      <c r="I264" s="20">
        <v>1</v>
      </c>
      <c r="J264" s="23">
        <f t="shared" si="26"/>
        <v>6</v>
      </c>
      <c r="K264" s="23">
        <f t="shared" si="25"/>
        <v>2</v>
      </c>
      <c r="L264" s="212" t="s">
        <v>639</v>
      </c>
    </row>
    <row r="265" spans="1:12" ht="37.5" customHeight="1" x14ac:dyDescent="0.25">
      <c r="B265" s="98"/>
      <c r="C265" s="203"/>
      <c r="D265" s="205"/>
      <c r="E265" s="205"/>
      <c r="F265" s="19"/>
      <c r="G265" s="19"/>
      <c r="H265" s="19"/>
      <c r="I265" s="19"/>
      <c r="J265" s="23">
        <f t="shared" si="26"/>
        <v>0</v>
      </c>
      <c r="K265" s="23">
        <f t="shared" si="25"/>
        <v>0</v>
      </c>
      <c r="L265" s="212"/>
    </row>
    <row r="266" spans="1:12" ht="37.5" customHeight="1" x14ac:dyDescent="0.25">
      <c r="A266" s="31"/>
      <c r="B266" s="98"/>
      <c r="C266" s="203"/>
      <c r="D266" s="204"/>
      <c r="E266" s="204"/>
      <c r="F266" s="20"/>
      <c r="G266" s="19"/>
      <c r="H266" s="20"/>
      <c r="I266" s="20"/>
      <c r="J266" s="23">
        <f t="shared" si="26"/>
        <v>0</v>
      </c>
      <c r="K266" s="23">
        <f t="shared" si="25"/>
        <v>0</v>
      </c>
      <c r="L266" s="213"/>
    </row>
    <row r="267" spans="1:12" ht="37.5" customHeight="1" x14ac:dyDescent="0.25">
      <c r="A267" s="31"/>
      <c r="B267" s="98"/>
      <c r="C267" s="206"/>
      <c r="D267" s="207"/>
      <c r="E267" s="207"/>
      <c r="F267" s="207"/>
      <c r="G267" s="19"/>
      <c r="H267" s="20"/>
      <c r="I267" s="20"/>
      <c r="J267" s="23">
        <f t="shared" si="26"/>
        <v>0</v>
      </c>
      <c r="K267" s="23">
        <f t="shared" si="25"/>
        <v>0</v>
      </c>
      <c r="L267" s="213"/>
    </row>
    <row r="268" spans="1:12" ht="37.5" customHeight="1" x14ac:dyDescent="0.25">
      <c r="A268" s="31"/>
      <c r="B268" s="98"/>
      <c r="C268" s="208"/>
      <c r="D268" s="207"/>
      <c r="E268" s="207"/>
      <c r="F268" s="207"/>
      <c r="G268" s="19"/>
      <c r="H268" s="20"/>
      <c r="I268" s="20"/>
      <c r="J268" s="23">
        <f t="shared" si="26"/>
        <v>0</v>
      </c>
      <c r="K268" s="23">
        <f t="shared" si="25"/>
        <v>0</v>
      </c>
      <c r="L268" s="213"/>
    </row>
    <row r="269" spans="1:12" ht="37.5" customHeight="1" x14ac:dyDescent="0.25">
      <c r="A269" s="31"/>
      <c r="B269" s="98"/>
      <c r="C269" s="206"/>
      <c r="D269" s="207"/>
      <c r="E269" s="207"/>
      <c r="F269" s="207"/>
      <c r="G269" s="19"/>
      <c r="H269" s="20"/>
      <c r="I269" s="20"/>
      <c r="J269" s="23">
        <f t="shared" si="26"/>
        <v>0</v>
      </c>
      <c r="K269" s="23">
        <f t="shared" si="25"/>
        <v>0</v>
      </c>
      <c r="L269" s="213"/>
    </row>
    <row r="270" spans="1:12" ht="37.5" customHeight="1" x14ac:dyDescent="0.25">
      <c r="A270" s="31"/>
      <c r="B270" s="98"/>
      <c r="C270" s="206"/>
      <c r="D270" s="207"/>
      <c r="E270" s="207"/>
      <c r="F270" s="207"/>
      <c r="G270" s="19"/>
      <c r="H270" s="20"/>
      <c r="I270" s="20"/>
      <c r="J270" s="23">
        <f t="shared" si="26"/>
        <v>0</v>
      </c>
      <c r="K270" s="23">
        <f t="shared" si="25"/>
        <v>0</v>
      </c>
      <c r="L270" s="213"/>
    </row>
    <row r="271" spans="1:12" ht="37.5" customHeight="1" x14ac:dyDescent="0.25">
      <c r="A271" s="31"/>
      <c r="B271" s="98"/>
      <c r="C271" s="206"/>
      <c r="D271" s="207"/>
      <c r="E271" s="207"/>
      <c r="F271" s="207"/>
      <c r="G271" s="19"/>
      <c r="H271" s="20"/>
      <c r="I271" s="20"/>
      <c r="J271" s="23">
        <f t="shared" si="26"/>
        <v>0</v>
      </c>
      <c r="K271" s="23">
        <f t="shared" si="25"/>
        <v>0</v>
      </c>
      <c r="L271" s="213"/>
    </row>
    <row r="272" spans="1:12" ht="37.5" customHeight="1" thickBot="1" x14ac:dyDescent="0.3">
      <c r="A272" s="31"/>
      <c r="B272" s="99"/>
      <c r="C272" s="209"/>
      <c r="D272" s="210"/>
      <c r="E272" s="210"/>
      <c r="F272" s="210"/>
      <c r="G272" s="21"/>
      <c r="H272" s="22"/>
      <c r="I272" s="22"/>
      <c r="J272" s="24">
        <f t="shared" si="26"/>
        <v>0</v>
      </c>
      <c r="K272" s="24">
        <f t="shared" si="25"/>
        <v>0</v>
      </c>
      <c r="L272" s="214"/>
    </row>
    <row r="273" spans="1:12" x14ac:dyDescent="0.2">
      <c r="B273" s="32"/>
      <c r="C273" s="32"/>
      <c r="D273" s="32"/>
      <c r="E273" s="32"/>
      <c r="F273" s="32"/>
      <c r="G273" s="32"/>
      <c r="H273" s="32"/>
      <c r="I273" s="32"/>
      <c r="J273" s="32"/>
      <c r="K273" s="32"/>
      <c r="L273" s="32"/>
    </row>
    <row r="274" spans="1:12" ht="15.75" customHeight="1" x14ac:dyDescent="0.2">
      <c r="L274" s="154"/>
    </row>
    <row r="275" spans="1:12" ht="15.75" customHeight="1" thickBot="1" x14ac:dyDescent="0.3">
      <c r="C275"/>
    </row>
    <row r="276" spans="1:12" ht="15.75" customHeight="1" thickBot="1" x14ac:dyDescent="0.3">
      <c r="B276" s="1" t="s">
        <v>289</v>
      </c>
      <c r="C276" s="27"/>
      <c r="D276" s="1"/>
      <c r="E276" s="53" t="s">
        <v>4</v>
      </c>
      <c r="F276" s="165">
        <f>'1. Samordning'!$B$9</f>
        <v>45216</v>
      </c>
    </row>
    <row r="277" spans="1:12" ht="15.75" customHeight="1" x14ac:dyDescent="0.2"/>
    <row r="278" spans="1:12" ht="15.75" customHeight="1" x14ac:dyDescent="0.2">
      <c r="L278" s="54" t="s">
        <v>815</v>
      </c>
    </row>
    <row r="279" spans="1:12" ht="15.75" customHeight="1" thickBot="1" x14ac:dyDescent="0.3">
      <c r="B279" s="3" t="s">
        <v>293</v>
      </c>
      <c r="F279" s="46" t="s">
        <v>430</v>
      </c>
    </row>
    <row r="280" spans="1:12" ht="55.5" customHeight="1" x14ac:dyDescent="0.2">
      <c r="A280" s="28"/>
      <c r="B280" s="95" t="s">
        <v>1</v>
      </c>
      <c r="C280" s="92" t="s">
        <v>321</v>
      </c>
      <c r="D280" s="55" t="s">
        <v>320</v>
      </c>
      <c r="E280" s="55" t="s">
        <v>345</v>
      </c>
      <c r="F280" s="56" t="s">
        <v>318</v>
      </c>
      <c r="G280" s="496" t="s">
        <v>444</v>
      </c>
      <c r="H280" s="498" t="s">
        <v>445</v>
      </c>
      <c r="I280" s="498"/>
      <c r="J280" s="498" t="s">
        <v>446</v>
      </c>
      <c r="K280" s="498"/>
      <c r="L280" s="52" t="s">
        <v>10</v>
      </c>
    </row>
    <row r="281" spans="1:12" ht="67.5" customHeight="1" thickBot="1" x14ac:dyDescent="0.25">
      <c r="A281" s="29"/>
      <c r="B281" s="93"/>
      <c r="C281" s="94" t="s">
        <v>172</v>
      </c>
      <c r="D281" s="57" t="s">
        <v>173</v>
      </c>
      <c r="E281" s="57" t="s">
        <v>174</v>
      </c>
      <c r="F281" s="58" t="s">
        <v>87</v>
      </c>
      <c r="G281" s="497"/>
      <c r="H281" s="51" t="s">
        <v>447</v>
      </c>
      <c r="I281" s="51" t="s">
        <v>448</v>
      </c>
      <c r="J281" s="61" t="s">
        <v>11</v>
      </c>
      <c r="K281" s="61" t="s">
        <v>12</v>
      </c>
      <c r="L281" s="40" t="s">
        <v>88</v>
      </c>
    </row>
    <row r="282" spans="1:12" ht="37.5" customHeight="1" thickBot="1" x14ac:dyDescent="0.25">
      <c r="A282" s="30"/>
      <c r="B282" s="467" t="str">
        <f>'2. Sammanställning'!$B$21&amp;". "&amp;'2. Sammanställning'!$H$21&amp;CHAR(10)&amp;'2. Sammanställning'!$I$21</f>
        <v>14. Rörledning
S634355</v>
      </c>
      <c r="C282" s="201" t="s">
        <v>120</v>
      </c>
      <c r="D282" s="202" t="s">
        <v>145</v>
      </c>
      <c r="E282" s="202" t="s">
        <v>142</v>
      </c>
      <c r="F282" s="38"/>
      <c r="G282" s="38">
        <v>3</v>
      </c>
      <c r="H282" s="38">
        <v>1</v>
      </c>
      <c r="I282" s="38">
        <v>2</v>
      </c>
      <c r="J282" s="39">
        <f>$G282*H282</f>
        <v>3</v>
      </c>
      <c r="K282" s="39">
        <f t="shared" ref="K282:K293" si="27">$G282*I282</f>
        <v>6</v>
      </c>
      <c r="L282" s="211" t="s">
        <v>640</v>
      </c>
    </row>
    <row r="283" spans="1:12" ht="37.5" customHeight="1" x14ac:dyDescent="0.25">
      <c r="A283" s="31"/>
      <c r="B283" s="98"/>
      <c r="C283" s="203" t="s">
        <v>121</v>
      </c>
      <c r="D283" s="204" t="s">
        <v>146</v>
      </c>
      <c r="E283" s="204" t="s">
        <v>142</v>
      </c>
      <c r="F283" s="20"/>
      <c r="G283" s="19">
        <v>2</v>
      </c>
      <c r="H283" s="19">
        <v>1</v>
      </c>
      <c r="I283" s="19">
        <v>2</v>
      </c>
      <c r="J283" s="23">
        <f t="shared" ref="J283:J293" si="28">$G283*H283</f>
        <v>2</v>
      </c>
      <c r="K283" s="23">
        <f t="shared" si="27"/>
        <v>4</v>
      </c>
      <c r="L283" s="212" t="s">
        <v>640</v>
      </c>
    </row>
    <row r="284" spans="1:12" ht="37.5" customHeight="1" x14ac:dyDescent="0.25">
      <c r="A284" s="31"/>
      <c r="B284" s="98"/>
      <c r="C284" s="203" t="s">
        <v>122</v>
      </c>
      <c r="D284" s="204" t="s">
        <v>147</v>
      </c>
      <c r="E284" s="204" t="s">
        <v>131</v>
      </c>
      <c r="F284" s="20"/>
      <c r="G284" s="19">
        <v>3</v>
      </c>
      <c r="H284" s="20">
        <v>1</v>
      </c>
      <c r="I284" s="20">
        <v>2</v>
      </c>
      <c r="J284" s="23">
        <f t="shared" si="28"/>
        <v>3</v>
      </c>
      <c r="K284" s="23">
        <f t="shared" si="27"/>
        <v>6</v>
      </c>
      <c r="L284" s="213" t="s">
        <v>640</v>
      </c>
    </row>
    <row r="285" spans="1:12" ht="37.5" customHeight="1" x14ac:dyDescent="0.25">
      <c r="A285" s="31"/>
      <c r="B285" s="98"/>
      <c r="C285" s="203" t="s">
        <v>153</v>
      </c>
      <c r="D285" s="204" t="s">
        <v>144</v>
      </c>
      <c r="E285" s="204" t="s">
        <v>142</v>
      </c>
      <c r="F285" s="20"/>
      <c r="G285" s="19">
        <v>2</v>
      </c>
      <c r="H285" s="20">
        <v>3</v>
      </c>
      <c r="I285" s="20">
        <v>1</v>
      </c>
      <c r="J285" s="23">
        <f t="shared" si="28"/>
        <v>6</v>
      </c>
      <c r="K285" s="23">
        <f t="shared" si="27"/>
        <v>2</v>
      </c>
      <c r="L285" s="212" t="s">
        <v>639</v>
      </c>
    </row>
    <row r="286" spans="1:12" ht="37.5" customHeight="1" x14ac:dyDescent="0.25">
      <c r="B286" s="98"/>
      <c r="C286" s="203"/>
      <c r="D286" s="205"/>
      <c r="E286" s="205"/>
      <c r="F286" s="19"/>
      <c r="G286" s="19"/>
      <c r="H286" s="19"/>
      <c r="I286" s="19"/>
      <c r="J286" s="23">
        <f t="shared" si="28"/>
        <v>0</v>
      </c>
      <c r="K286" s="23">
        <f t="shared" si="27"/>
        <v>0</v>
      </c>
      <c r="L286" s="212"/>
    </row>
    <row r="287" spans="1:12" ht="37.5" customHeight="1" x14ac:dyDescent="0.25">
      <c r="A287" s="31"/>
      <c r="B287" s="98"/>
      <c r="C287" s="203"/>
      <c r="D287" s="204"/>
      <c r="E287" s="204"/>
      <c r="F287" s="20"/>
      <c r="G287" s="19"/>
      <c r="H287" s="20"/>
      <c r="I287" s="20"/>
      <c r="J287" s="23">
        <f t="shared" si="28"/>
        <v>0</v>
      </c>
      <c r="K287" s="23">
        <f t="shared" si="27"/>
        <v>0</v>
      </c>
      <c r="L287" s="213"/>
    </row>
    <row r="288" spans="1:12" ht="37.5" customHeight="1" x14ac:dyDescent="0.25">
      <c r="A288" s="31"/>
      <c r="B288" s="98"/>
      <c r="C288" s="206"/>
      <c r="D288" s="207"/>
      <c r="E288" s="207"/>
      <c r="F288" s="207"/>
      <c r="G288" s="19"/>
      <c r="H288" s="20"/>
      <c r="I288" s="20"/>
      <c r="J288" s="23">
        <f t="shared" si="28"/>
        <v>0</v>
      </c>
      <c r="K288" s="23">
        <f t="shared" si="27"/>
        <v>0</v>
      </c>
      <c r="L288" s="213"/>
    </row>
    <row r="289" spans="1:12" ht="37.5" customHeight="1" x14ac:dyDescent="0.25">
      <c r="A289" s="31"/>
      <c r="B289" s="98"/>
      <c r="C289" s="208"/>
      <c r="D289" s="207"/>
      <c r="E289" s="207"/>
      <c r="F289" s="207"/>
      <c r="G289" s="19"/>
      <c r="H289" s="20"/>
      <c r="I289" s="20"/>
      <c r="J289" s="23">
        <f t="shared" si="28"/>
        <v>0</v>
      </c>
      <c r="K289" s="23">
        <f t="shared" si="27"/>
        <v>0</v>
      </c>
      <c r="L289" s="213"/>
    </row>
    <row r="290" spans="1:12" ht="37.5" customHeight="1" x14ac:dyDescent="0.25">
      <c r="A290" s="31"/>
      <c r="B290" s="98"/>
      <c r="C290" s="206"/>
      <c r="D290" s="207"/>
      <c r="E290" s="207"/>
      <c r="F290" s="207"/>
      <c r="G290" s="19"/>
      <c r="H290" s="20"/>
      <c r="I290" s="20"/>
      <c r="J290" s="23">
        <f t="shared" si="28"/>
        <v>0</v>
      </c>
      <c r="K290" s="23">
        <f t="shared" si="27"/>
        <v>0</v>
      </c>
      <c r="L290" s="213"/>
    </row>
    <row r="291" spans="1:12" ht="37.5" customHeight="1" x14ac:dyDescent="0.25">
      <c r="A291" s="31"/>
      <c r="B291" s="98"/>
      <c r="C291" s="206"/>
      <c r="D291" s="207"/>
      <c r="E291" s="207"/>
      <c r="F291" s="207"/>
      <c r="G291" s="19"/>
      <c r="H291" s="20"/>
      <c r="I291" s="20"/>
      <c r="J291" s="23">
        <f t="shared" si="28"/>
        <v>0</v>
      </c>
      <c r="K291" s="23">
        <f t="shared" si="27"/>
        <v>0</v>
      </c>
      <c r="L291" s="213"/>
    </row>
    <row r="292" spans="1:12" ht="37.5" customHeight="1" x14ac:dyDescent="0.25">
      <c r="A292" s="31"/>
      <c r="B292" s="98"/>
      <c r="C292" s="206"/>
      <c r="D292" s="207"/>
      <c r="E292" s="207"/>
      <c r="F292" s="207"/>
      <c r="G292" s="19"/>
      <c r="H292" s="20"/>
      <c r="I292" s="20"/>
      <c r="J292" s="23">
        <f t="shared" si="28"/>
        <v>0</v>
      </c>
      <c r="K292" s="23">
        <f t="shared" si="27"/>
        <v>0</v>
      </c>
      <c r="L292" s="213"/>
    </row>
    <row r="293" spans="1:12" ht="37.5" customHeight="1" thickBot="1" x14ac:dyDescent="0.3">
      <c r="A293" s="31"/>
      <c r="B293" s="99"/>
      <c r="C293" s="209"/>
      <c r="D293" s="210"/>
      <c r="E293" s="210"/>
      <c r="F293" s="210"/>
      <c r="G293" s="21"/>
      <c r="H293" s="22"/>
      <c r="I293" s="22"/>
      <c r="J293" s="24">
        <f t="shared" si="28"/>
        <v>0</v>
      </c>
      <c r="K293" s="24">
        <f t="shared" si="27"/>
        <v>0</v>
      </c>
      <c r="L293" s="214"/>
    </row>
    <row r="294" spans="1:12" x14ac:dyDescent="0.2">
      <c r="B294" s="32"/>
      <c r="C294" s="32"/>
      <c r="D294" s="32"/>
      <c r="E294" s="32"/>
      <c r="F294" s="32"/>
      <c r="G294" s="32"/>
      <c r="H294" s="32"/>
      <c r="I294" s="32"/>
      <c r="J294" s="32"/>
      <c r="K294" s="32"/>
      <c r="L294" s="32"/>
    </row>
    <row r="295" spans="1:12" ht="15.75" customHeight="1" x14ac:dyDescent="0.2">
      <c r="L295" s="154"/>
    </row>
    <row r="296" spans="1:12" ht="15.75" customHeight="1" thickBot="1" x14ac:dyDescent="0.3">
      <c r="C296"/>
    </row>
    <row r="297" spans="1:12" ht="15.75" customHeight="1" thickBot="1" x14ac:dyDescent="0.3">
      <c r="B297" s="1" t="s">
        <v>289</v>
      </c>
      <c r="C297" s="27"/>
      <c r="D297" s="1"/>
      <c r="E297" s="53" t="s">
        <v>4</v>
      </c>
      <c r="F297" s="165">
        <f>'1. Samordning'!$B$9</f>
        <v>45216</v>
      </c>
    </row>
    <row r="298" spans="1:12" ht="15.75" customHeight="1" x14ac:dyDescent="0.2"/>
    <row r="299" spans="1:12" ht="15.75" customHeight="1" x14ac:dyDescent="0.2">
      <c r="L299" s="54" t="s">
        <v>816</v>
      </c>
    </row>
    <row r="300" spans="1:12" ht="15.75" customHeight="1" thickBot="1" x14ac:dyDescent="0.3">
      <c r="B300" s="3" t="s">
        <v>293</v>
      </c>
      <c r="F300" s="46" t="s">
        <v>430</v>
      </c>
    </row>
    <row r="301" spans="1:12" ht="55.5" customHeight="1" x14ac:dyDescent="0.2">
      <c r="A301" s="28"/>
      <c r="B301" s="95" t="s">
        <v>1</v>
      </c>
      <c r="C301" s="92" t="s">
        <v>321</v>
      </c>
      <c r="D301" s="55" t="s">
        <v>320</v>
      </c>
      <c r="E301" s="55" t="s">
        <v>345</v>
      </c>
      <c r="F301" s="56" t="s">
        <v>318</v>
      </c>
      <c r="G301" s="496" t="s">
        <v>444</v>
      </c>
      <c r="H301" s="498" t="s">
        <v>445</v>
      </c>
      <c r="I301" s="498"/>
      <c r="J301" s="498" t="s">
        <v>446</v>
      </c>
      <c r="K301" s="498"/>
      <c r="L301" s="52" t="s">
        <v>10</v>
      </c>
    </row>
    <row r="302" spans="1:12" ht="67.5" customHeight="1" thickBot="1" x14ac:dyDescent="0.25">
      <c r="A302" s="29"/>
      <c r="B302" s="93"/>
      <c r="C302" s="94" t="s">
        <v>172</v>
      </c>
      <c r="D302" s="57" t="s">
        <v>173</v>
      </c>
      <c r="E302" s="57" t="s">
        <v>174</v>
      </c>
      <c r="F302" s="58" t="s">
        <v>87</v>
      </c>
      <c r="G302" s="497"/>
      <c r="H302" s="51" t="s">
        <v>447</v>
      </c>
      <c r="I302" s="51" t="s">
        <v>448</v>
      </c>
      <c r="J302" s="61" t="s">
        <v>11</v>
      </c>
      <c r="K302" s="61" t="s">
        <v>12</v>
      </c>
      <c r="L302" s="40" t="s">
        <v>88</v>
      </c>
    </row>
    <row r="303" spans="1:12" ht="37.5" customHeight="1" thickBot="1" x14ac:dyDescent="0.25">
      <c r="A303" s="30"/>
      <c r="B303" s="467" t="str">
        <f>'2. Sammanställning'!$B$22&amp;". "&amp;'2. Sammanställning'!$H$22&amp;CHAR(10)&amp;'2. Sammanställning'!$I$22</f>
        <v>15. Rörledning
S634339</v>
      </c>
      <c r="C303" s="201" t="s">
        <v>120</v>
      </c>
      <c r="D303" s="202" t="s">
        <v>145</v>
      </c>
      <c r="E303" s="202" t="s">
        <v>142</v>
      </c>
      <c r="F303" s="38"/>
      <c r="G303" s="38">
        <v>3</v>
      </c>
      <c r="H303" s="38">
        <v>1</v>
      </c>
      <c r="I303" s="38">
        <v>2</v>
      </c>
      <c r="J303" s="39">
        <f>$G303*H303</f>
        <v>3</v>
      </c>
      <c r="K303" s="39">
        <f t="shared" ref="K303:K314" si="29">$G303*I303</f>
        <v>6</v>
      </c>
      <c r="L303" s="211" t="s">
        <v>640</v>
      </c>
    </row>
    <row r="304" spans="1:12" ht="37.5" customHeight="1" x14ac:dyDescent="0.25">
      <c r="A304" s="31"/>
      <c r="B304" s="98"/>
      <c r="C304" s="203" t="s">
        <v>121</v>
      </c>
      <c r="D304" s="204" t="s">
        <v>146</v>
      </c>
      <c r="E304" s="204" t="s">
        <v>142</v>
      </c>
      <c r="F304" s="20"/>
      <c r="G304" s="19">
        <v>2</v>
      </c>
      <c r="H304" s="19">
        <v>1</v>
      </c>
      <c r="I304" s="19">
        <v>2</v>
      </c>
      <c r="J304" s="23">
        <f t="shared" ref="J304:J314" si="30">$G304*H304</f>
        <v>2</v>
      </c>
      <c r="K304" s="23">
        <f t="shared" si="29"/>
        <v>4</v>
      </c>
      <c r="L304" s="212" t="s">
        <v>640</v>
      </c>
    </row>
    <row r="305" spans="1:12" ht="37.5" customHeight="1" x14ac:dyDescent="0.25">
      <c r="A305" s="31"/>
      <c r="B305" s="98"/>
      <c r="C305" s="203" t="s">
        <v>122</v>
      </c>
      <c r="D305" s="204" t="s">
        <v>147</v>
      </c>
      <c r="E305" s="204" t="s">
        <v>131</v>
      </c>
      <c r="F305" s="20"/>
      <c r="G305" s="19">
        <v>3</v>
      </c>
      <c r="H305" s="20">
        <v>1</v>
      </c>
      <c r="I305" s="20">
        <v>2</v>
      </c>
      <c r="J305" s="23">
        <f t="shared" si="30"/>
        <v>3</v>
      </c>
      <c r="K305" s="23">
        <f t="shared" si="29"/>
        <v>6</v>
      </c>
      <c r="L305" s="213" t="s">
        <v>640</v>
      </c>
    </row>
    <row r="306" spans="1:12" ht="37.5" customHeight="1" x14ac:dyDescent="0.25">
      <c r="A306" s="31"/>
      <c r="B306" s="98"/>
      <c r="C306" s="203" t="s">
        <v>153</v>
      </c>
      <c r="D306" s="204" t="s">
        <v>144</v>
      </c>
      <c r="E306" s="204" t="s">
        <v>142</v>
      </c>
      <c r="F306" s="20"/>
      <c r="G306" s="19">
        <v>2</v>
      </c>
      <c r="H306" s="20">
        <v>3</v>
      </c>
      <c r="I306" s="20">
        <v>1</v>
      </c>
      <c r="J306" s="23">
        <f t="shared" si="30"/>
        <v>6</v>
      </c>
      <c r="K306" s="23">
        <f t="shared" si="29"/>
        <v>2</v>
      </c>
      <c r="L306" s="212" t="s">
        <v>639</v>
      </c>
    </row>
    <row r="307" spans="1:12" ht="37.5" customHeight="1" x14ac:dyDescent="0.25">
      <c r="B307" s="98"/>
      <c r="C307" s="203"/>
      <c r="D307" s="205"/>
      <c r="E307" s="205"/>
      <c r="F307" s="19"/>
      <c r="G307" s="19"/>
      <c r="H307" s="19"/>
      <c r="I307" s="19"/>
      <c r="J307" s="23">
        <f t="shared" si="30"/>
        <v>0</v>
      </c>
      <c r="K307" s="23">
        <f t="shared" si="29"/>
        <v>0</v>
      </c>
      <c r="L307" s="212"/>
    </row>
    <row r="308" spans="1:12" ht="37.5" customHeight="1" x14ac:dyDescent="0.25">
      <c r="A308" s="31"/>
      <c r="B308" s="98"/>
      <c r="C308" s="203"/>
      <c r="D308" s="204"/>
      <c r="E308" s="204"/>
      <c r="F308" s="20"/>
      <c r="G308" s="19"/>
      <c r="H308" s="20"/>
      <c r="I308" s="20"/>
      <c r="J308" s="23">
        <f t="shared" si="30"/>
        <v>0</v>
      </c>
      <c r="K308" s="23">
        <f t="shared" si="29"/>
        <v>0</v>
      </c>
      <c r="L308" s="213"/>
    </row>
    <row r="309" spans="1:12" ht="37.5" customHeight="1" x14ac:dyDescent="0.25">
      <c r="A309" s="31"/>
      <c r="B309" s="98"/>
      <c r="C309" s="206"/>
      <c r="D309" s="207"/>
      <c r="E309" s="207"/>
      <c r="F309" s="207"/>
      <c r="G309" s="19"/>
      <c r="H309" s="20"/>
      <c r="I309" s="20"/>
      <c r="J309" s="23">
        <f t="shared" si="30"/>
        <v>0</v>
      </c>
      <c r="K309" s="23">
        <f t="shared" si="29"/>
        <v>0</v>
      </c>
      <c r="L309" s="213"/>
    </row>
    <row r="310" spans="1:12" ht="37.5" customHeight="1" x14ac:dyDescent="0.25">
      <c r="A310" s="31"/>
      <c r="B310" s="98"/>
      <c r="C310" s="208"/>
      <c r="D310" s="207"/>
      <c r="E310" s="207"/>
      <c r="F310" s="207"/>
      <c r="G310" s="19"/>
      <c r="H310" s="20"/>
      <c r="I310" s="20"/>
      <c r="J310" s="23">
        <f t="shared" si="30"/>
        <v>0</v>
      </c>
      <c r="K310" s="23">
        <f t="shared" si="29"/>
        <v>0</v>
      </c>
      <c r="L310" s="213"/>
    </row>
    <row r="311" spans="1:12" ht="37.5" customHeight="1" x14ac:dyDescent="0.25">
      <c r="A311" s="31"/>
      <c r="B311" s="98"/>
      <c r="C311" s="206"/>
      <c r="D311" s="207"/>
      <c r="E311" s="207"/>
      <c r="F311" s="207"/>
      <c r="G311" s="19"/>
      <c r="H311" s="20"/>
      <c r="I311" s="20"/>
      <c r="J311" s="23">
        <f t="shared" si="30"/>
        <v>0</v>
      </c>
      <c r="K311" s="23">
        <f t="shared" si="29"/>
        <v>0</v>
      </c>
      <c r="L311" s="213"/>
    </row>
    <row r="312" spans="1:12" ht="37.5" customHeight="1" x14ac:dyDescent="0.25">
      <c r="A312" s="31"/>
      <c r="B312" s="98"/>
      <c r="C312" s="206"/>
      <c r="D312" s="207"/>
      <c r="E312" s="207"/>
      <c r="F312" s="207"/>
      <c r="G312" s="19"/>
      <c r="H312" s="20"/>
      <c r="I312" s="20"/>
      <c r="J312" s="23">
        <f t="shared" si="30"/>
        <v>0</v>
      </c>
      <c r="K312" s="23">
        <f t="shared" si="29"/>
        <v>0</v>
      </c>
      <c r="L312" s="213"/>
    </row>
    <row r="313" spans="1:12" ht="37.5" customHeight="1" x14ac:dyDescent="0.25">
      <c r="A313" s="31"/>
      <c r="B313" s="98"/>
      <c r="C313" s="206"/>
      <c r="D313" s="207"/>
      <c r="E313" s="207"/>
      <c r="F313" s="207"/>
      <c r="G313" s="19"/>
      <c r="H313" s="20"/>
      <c r="I313" s="20"/>
      <c r="J313" s="23">
        <f t="shared" si="30"/>
        <v>0</v>
      </c>
      <c r="K313" s="23">
        <f t="shared" si="29"/>
        <v>0</v>
      </c>
      <c r="L313" s="213"/>
    </row>
    <row r="314" spans="1:12" ht="37.5" customHeight="1" thickBot="1" x14ac:dyDescent="0.3">
      <c r="A314" s="31"/>
      <c r="B314" s="99"/>
      <c r="C314" s="209"/>
      <c r="D314" s="210"/>
      <c r="E314" s="210"/>
      <c r="F314" s="210"/>
      <c r="G314" s="21"/>
      <c r="H314" s="22"/>
      <c r="I314" s="22"/>
      <c r="J314" s="24">
        <f t="shared" si="30"/>
        <v>0</v>
      </c>
      <c r="K314" s="24">
        <f t="shared" si="29"/>
        <v>0</v>
      </c>
      <c r="L314" s="214"/>
    </row>
    <row r="315" spans="1:12" x14ac:dyDescent="0.2">
      <c r="B315" s="32"/>
      <c r="C315" s="32"/>
      <c r="D315" s="32"/>
      <c r="E315" s="32"/>
      <c r="F315" s="32"/>
      <c r="G315" s="32"/>
      <c r="H315" s="32"/>
      <c r="I315" s="32"/>
      <c r="J315" s="32"/>
      <c r="K315" s="32"/>
      <c r="L315" s="32"/>
    </row>
    <row r="316" spans="1:12" ht="15.75" customHeight="1" x14ac:dyDescent="0.2">
      <c r="L316" s="154"/>
    </row>
    <row r="317" spans="1:12" ht="15.75" customHeight="1" thickBot="1" x14ac:dyDescent="0.3">
      <c r="C317"/>
    </row>
    <row r="318" spans="1:12" ht="15.75" customHeight="1" thickBot="1" x14ac:dyDescent="0.3">
      <c r="B318" s="1" t="s">
        <v>289</v>
      </c>
      <c r="C318" s="27"/>
      <c r="D318" s="1"/>
      <c r="E318" s="53" t="s">
        <v>4</v>
      </c>
      <c r="F318" s="165">
        <f>'1. Samordning'!$B$9</f>
        <v>45216</v>
      </c>
    </row>
    <row r="319" spans="1:12" ht="15.75" customHeight="1" x14ac:dyDescent="0.2"/>
    <row r="320" spans="1:12" ht="15.75" customHeight="1" x14ac:dyDescent="0.2">
      <c r="L320" s="54" t="s">
        <v>817</v>
      </c>
    </row>
    <row r="321" spans="1:12" ht="15.75" customHeight="1" thickBot="1" x14ac:dyDescent="0.3">
      <c r="B321" s="3" t="s">
        <v>293</v>
      </c>
      <c r="F321" s="46" t="s">
        <v>430</v>
      </c>
    </row>
    <row r="322" spans="1:12" ht="55.5" customHeight="1" x14ac:dyDescent="0.2">
      <c r="A322" s="28"/>
      <c r="B322" s="95" t="s">
        <v>1</v>
      </c>
      <c r="C322" s="92" t="s">
        <v>321</v>
      </c>
      <c r="D322" s="55" t="s">
        <v>320</v>
      </c>
      <c r="E322" s="55" t="s">
        <v>345</v>
      </c>
      <c r="F322" s="56" t="s">
        <v>318</v>
      </c>
      <c r="G322" s="496" t="s">
        <v>444</v>
      </c>
      <c r="H322" s="498" t="s">
        <v>445</v>
      </c>
      <c r="I322" s="498"/>
      <c r="J322" s="498" t="s">
        <v>446</v>
      </c>
      <c r="K322" s="498"/>
      <c r="L322" s="52" t="s">
        <v>10</v>
      </c>
    </row>
    <row r="323" spans="1:12" ht="67.5" customHeight="1" thickBot="1" x14ac:dyDescent="0.25">
      <c r="A323" s="29"/>
      <c r="B323" s="93"/>
      <c r="C323" s="94" t="s">
        <v>172</v>
      </c>
      <c r="D323" s="57" t="s">
        <v>173</v>
      </c>
      <c r="E323" s="57" t="s">
        <v>174</v>
      </c>
      <c r="F323" s="58" t="s">
        <v>87</v>
      </c>
      <c r="G323" s="497"/>
      <c r="H323" s="51" t="s">
        <v>447</v>
      </c>
      <c r="I323" s="51" t="s">
        <v>448</v>
      </c>
      <c r="J323" s="61" t="s">
        <v>11</v>
      </c>
      <c r="K323" s="61" t="s">
        <v>12</v>
      </c>
      <c r="L323" s="40" t="s">
        <v>88</v>
      </c>
    </row>
    <row r="324" spans="1:12" ht="37.5" customHeight="1" thickBot="1" x14ac:dyDescent="0.25">
      <c r="A324" s="30"/>
      <c r="B324" s="467" t="str">
        <f>'2. Sammanställning'!$B$23&amp;". "&amp;'2. Sammanställning'!$H$23&amp;CHAR(10)&amp;'2. Sammanställning'!$I$23</f>
        <v>16. Rörledning
S468560</v>
      </c>
      <c r="C324" s="201" t="s">
        <v>120</v>
      </c>
      <c r="D324" s="202" t="s">
        <v>145</v>
      </c>
      <c r="E324" s="202" t="s">
        <v>142</v>
      </c>
      <c r="F324" s="38"/>
      <c r="G324" s="38">
        <v>3</v>
      </c>
      <c r="H324" s="38">
        <v>1</v>
      </c>
      <c r="I324" s="38">
        <v>2</v>
      </c>
      <c r="J324" s="39">
        <f>$G324*H324</f>
        <v>3</v>
      </c>
      <c r="K324" s="39">
        <f t="shared" ref="K324:K335" si="31">$G324*I324</f>
        <v>6</v>
      </c>
      <c r="L324" s="211" t="s">
        <v>640</v>
      </c>
    </row>
    <row r="325" spans="1:12" ht="37.5" customHeight="1" x14ac:dyDescent="0.25">
      <c r="A325" s="31"/>
      <c r="B325" s="98"/>
      <c r="C325" s="203" t="s">
        <v>121</v>
      </c>
      <c r="D325" s="204" t="s">
        <v>146</v>
      </c>
      <c r="E325" s="204" t="s">
        <v>142</v>
      </c>
      <c r="F325" s="20"/>
      <c r="G325" s="19">
        <v>2</v>
      </c>
      <c r="H325" s="19">
        <v>1</v>
      </c>
      <c r="I325" s="19">
        <v>2</v>
      </c>
      <c r="J325" s="23">
        <f t="shared" ref="J325:J335" si="32">$G325*H325</f>
        <v>2</v>
      </c>
      <c r="K325" s="23">
        <f t="shared" si="31"/>
        <v>4</v>
      </c>
      <c r="L325" s="212" t="s">
        <v>640</v>
      </c>
    </row>
    <row r="326" spans="1:12" ht="37.5" customHeight="1" x14ac:dyDescent="0.25">
      <c r="A326" s="31"/>
      <c r="B326" s="98"/>
      <c r="C326" s="203" t="s">
        <v>122</v>
      </c>
      <c r="D326" s="204" t="s">
        <v>147</v>
      </c>
      <c r="E326" s="204" t="s">
        <v>131</v>
      </c>
      <c r="F326" s="20"/>
      <c r="G326" s="19">
        <v>3</v>
      </c>
      <c r="H326" s="20">
        <v>1</v>
      </c>
      <c r="I326" s="20">
        <v>2</v>
      </c>
      <c r="J326" s="23">
        <f t="shared" si="32"/>
        <v>3</v>
      </c>
      <c r="K326" s="23">
        <f t="shared" si="31"/>
        <v>6</v>
      </c>
      <c r="L326" s="213" t="s">
        <v>640</v>
      </c>
    </row>
    <row r="327" spans="1:12" ht="37.5" customHeight="1" x14ac:dyDescent="0.25">
      <c r="A327" s="31"/>
      <c r="B327" s="98"/>
      <c r="C327" s="203" t="s">
        <v>153</v>
      </c>
      <c r="D327" s="204" t="s">
        <v>144</v>
      </c>
      <c r="E327" s="204" t="s">
        <v>142</v>
      </c>
      <c r="F327" s="20"/>
      <c r="G327" s="19">
        <v>2</v>
      </c>
      <c r="H327" s="20">
        <v>3</v>
      </c>
      <c r="I327" s="20">
        <v>1</v>
      </c>
      <c r="J327" s="23">
        <f t="shared" si="32"/>
        <v>6</v>
      </c>
      <c r="K327" s="23">
        <f t="shared" si="31"/>
        <v>2</v>
      </c>
      <c r="L327" s="212" t="s">
        <v>639</v>
      </c>
    </row>
    <row r="328" spans="1:12" ht="37.5" customHeight="1" x14ac:dyDescent="0.25">
      <c r="B328" s="98"/>
      <c r="C328" s="203"/>
      <c r="D328" s="205"/>
      <c r="E328" s="205"/>
      <c r="F328" s="19"/>
      <c r="G328" s="19"/>
      <c r="H328" s="19"/>
      <c r="I328" s="19"/>
      <c r="J328" s="23">
        <f t="shared" si="32"/>
        <v>0</v>
      </c>
      <c r="K328" s="23">
        <f t="shared" si="31"/>
        <v>0</v>
      </c>
      <c r="L328" s="212"/>
    </row>
    <row r="329" spans="1:12" ht="37.5" customHeight="1" x14ac:dyDescent="0.25">
      <c r="A329" s="31"/>
      <c r="B329" s="98"/>
      <c r="C329" s="203"/>
      <c r="D329" s="204"/>
      <c r="E329" s="204"/>
      <c r="F329" s="20"/>
      <c r="G329" s="19"/>
      <c r="H329" s="20"/>
      <c r="I329" s="20"/>
      <c r="J329" s="23">
        <f t="shared" si="32"/>
        <v>0</v>
      </c>
      <c r="K329" s="23">
        <f t="shared" si="31"/>
        <v>0</v>
      </c>
      <c r="L329" s="213"/>
    </row>
    <row r="330" spans="1:12" ht="37.5" customHeight="1" x14ac:dyDescent="0.25">
      <c r="A330" s="31"/>
      <c r="B330" s="98"/>
      <c r="C330" s="206"/>
      <c r="D330" s="207"/>
      <c r="E330" s="207"/>
      <c r="F330" s="207"/>
      <c r="G330" s="19"/>
      <c r="H330" s="20"/>
      <c r="I330" s="20"/>
      <c r="J330" s="23">
        <f t="shared" si="32"/>
        <v>0</v>
      </c>
      <c r="K330" s="23">
        <f t="shared" si="31"/>
        <v>0</v>
      </c>
      <c r="L330" s="213"/>
    </row>
    <row r="331" spans="1:12" ht="37.5" customHeight="1" x14ac:dyDescent="0.25">
      <c r="A331" s="31"/>
      <c r="B331" s="98"/>
      <c r="C331" s="208"/>
      <c r="D331" s="207"/>
      <c r="E331" s="207"/>
      <c r="F331" s="207"/>
      <c r="G331" s="19"/>
      <c r="H331" s="20"/>
      <c r="I331" s="20"/>
      <c r="J331" s="23">
        <f t="shared" si="32"/>
        <v>0</v>
      </c>
      <c r="K331" s="23">
        <f t="shared" si="31"/>
        <v>0</v>
      </c>
      <c r="L331" s="213"/>
    </row>
    <row r="332" spans="1:12" ht="37.5" customHeight="1" x14ac:dyDescent="0.25">
      <c r="A332" s="31"/>
      <c r="B332" s="98"/>
      <c r="C332" s="206"/>
      <c r="D332" s="207"/>
      <c r="E332" s="207"/>
      <c r="F332" s="207"/>
      <c r="G332" s="19"/>
      <c r="H332" s="20"/>
      <c r="I332" s="20"/>
      <c r="J332" s="23">
        <f t="shared" si="32"/>
        <v>0</v>
      </c>
      <c r="K332" s="23">
        <f t="shared" si="31"/>
        <v>0</v>
      </c>
      <c r="L332" s="213"/>
    </row>
    <row r="333" spans="1:12" ht="37.5" customHeight="1" x14ac:dyDescent="0.25">
      <c r="A333" s="31"/>
      <c r="B333" s="98"/>
      <c r="C333" s="206"/>
      <c r="D333" s="207"/>
      <c r="E333" s="207"/>
      <c r="F333" s="207"/>
      <c r="G333" s="19"/>
      <c r="H333" s="20"/>
      <c r="I333" s="20"/>
      <c r="J333" s="23">
        <f t="shared" si="32"/>
        <v>0</v>
      </c>
      <c r="K333" s="23">
        <f t="shared" si="31"/>
        <v>0</v>
      </c>
      <c r="L333" s="213"/>
    </row>
    <row r="334" spans="1:12" ht="37.5" customHeight="1" x14ac:dyDescent="0.25">
      <c r="A334" s="31"/>
      <c r="B334" s="98"/>
      <c r="C334" s="206"/>
      <c r="D334" s="207"/>
      <c r="E334" s="207"/>
      <c r="F334" s="207"/>
      <c r="G334" s="19"/>
      <c r="H334" s="20"/>
      <c r="I334" s="20"/>
      <c r="J334" s="23">
        <f t="shared" si="32"/>
        <v>0</v>
      </c>
      <c r="K334" s="23">
        <f t="shared" si="31"/>
        <v>0</v>
      </c>
      <c r="L334" s="213"/>
    </row>
    <row r="335" spans="1:12" ht="37.5" customHeight="1" thickBot="1" x14ac:dyDescent="0.3">
      <c r="A335" s="31"/>
      <c r="B335" s="99"/>
      <c r="C335" s="209"/>
      <c r="D335" s="210"/>
      <c r="E335" s="210"/>
      <c r="F335" s="210"/>
      <c r="G335" s="21"/>
      <c r="H335" s="22"/>
      <c r="I335" s="22"/>
      <c r="J335" s="24">
        <f t="shared" si="32"/>
        <v>0</v>
      </c>
      <c r="K335" s="24">
        <f t="shared" si="31"/>
        <v>0</v>
      </c>
      <c r="L335" s="214"/>
    </row>
    <row r="336" spans="1:12" x14ac:dyDescent="0.2">
      <c r="B336" s="32"/>
      <c r="C336" s="32"/>
      <c r="D336" s="32"/>
      <c r="E336" s="32"/>
      <c r="F336" s="32"/>
      <c r="G336" s="32"/>
      <c r="H336" s="32"/>
      <c r="I336" s="32"/>
      <c r="J336" s="32"/>
      <c r="K336" s="32"/>
      <c r="L336" s="32"/>
    </row>
    <row r="337" spans="1:12" ht="15.75" customHeight="1" x14ac:dyDescent="0.2">
      <c r="L337" s="154"/>
    </row>
    <row r="338" spans="1:12" ht="15.75" customHeight="1" thickBot="1" x14ac:dyDescent="0.3">
      <c r="C338"/>
    </row>
    <row r="339" spans="1:12" ht="15.75" customHeight="1" thickBot="1" x14ac:dyDescent="0.3">
      <c r="B339" s="1" t="s">
        <v>289</v>
      </c>
      <c r="C339" s="27"/>
      <c r="D339" s="1"/>
      <c r="E339" s="53" t="s">
        <v>4</v>
      </c>
      <c r="F339" s="165">
        <f>'1. Samordning'!$B$9</f>
        <v>45216</v>
      </c>
    </row>
    <row r="340" spans="1:12" ht="15.75" customHeight="1" x14ac:dyDescent="0.2"/>
    <row r="341" spans="1:12" ht="15.75" customHeight="1" x14ac:dyDescent="0.2">
      <c r="L341" s="54" t="s">
        <v>818</v>
      </c>
    </row>
    <row r="342" spans="1:12" ht="15.75" customHeight="1" thickBot="1" x14ac:dyDescent="0.3">
      <c r="B342" s="3" t="s">
        <v>293</v>
      </c>
      <c r="F342" s="46" t="s">
        <v>430</v>
      </c>
    </row>
    <row r="343" spans="1:12" ht="55.5" customHeight="1" x14ac:dyDescent="0.2">
      <c r="A343" s="28"/>
      <c r="B343" s="95" t="s">
        <v>1</v>
      </c>
      <c r="C343" s="92" t="s">
        <v>321</v>
      </c>
      <c r="D343" s="55" t="s">
        <v>320</v>
      </c>
      <c r="E343" s="55" t="s">
        <v>345</v>
      </c>
      <c r="F343" s="56" t="s">
        <v>318</v>
      </c>
      <c r="G343" s="496" t="s">
        <v>444</v>
      </c>
      <c r="H343" s="498" t="s">
        <v>445</v>
      </c>
      <c r="I343" s="498"/>
      <c r="J343" s="498" t="s">
        <v>446</v>
      </c>
      <c r="K343" s="498"/>
      <c r="L343" s="52" t="s">
        <v>10</v>
      </c>
    </row>
    <row r="344" spans="1:12" ht="67.5" customHeight="1" thickBot="1" x14ac:dyDescent="0.25">
      <c r="A344" s="29"/>
      <c r="B344" s="93"/>
      <c r="C344" s="94" t="s">
        <v>172</v>
      </c>
      <c r="D344" s="57" t="s">
        <v>173</v>
      </c>
      <c r="E344" s="57" t="s">
        <v>174</v>
      </c>
      <c r="F344" s="58" t="s">
        <v>87</v>
      </c>
      <c r="G344" s="497"/>
      <c r="H344" s="51" t="s">
        <v>447</v>
      </c>
      <c r="I344" s="51" t="s">
        <v>448</v>
      </c>
      <c r="J344" s="61" t="s">
        <v>11</v>
      </c>
      <c r="K344" s="61" t="s">
        <v>12</v>
      </c>
      <c r="L344" s="40" t="s">
        <v>88</v>
      </c>
    </row>
    <row r="345" spans="1:12" ht="37.5" customHeight="1" thickBot="1" x14ac:dyDescent="0.25">
      <c r="A345" s="30"/>
      <c r="B345" s="467" t="str">
        <f>'2. Sammanställning'!$B$24&amp;". "&amp;'2. Sammanställning'!$H$24&amp;CHAR(10)&amp;'2. Sammanställning'!$I$24</f>
        <v>17. Rörledning
S468574</v>
      </c>
      <c r="C345" s="201" t="s">
        <v>120</v>
      </c>
      <c r="D345" s="202" t="s">
        <v>145</v>
      </c>
      <c r="E345" s="202" t="s">
        <v>142</v>
      </c>
      <c r="F345" s="38"/>
      <c r="G345" s="38">
        <v>3</v>
      </c>
      <c r="H345" s="38">
        <v>1</v>
      </c>
      <c r="I345" s="38">
        <v>2</v>
      </c>
      <c r="J345" s="39">
        <f>$G345*H345</f>
        <v>3</v>
      </c>
      <c r="K345" s="39">
        <f t="shared" ref="K345:K356" si="33">$G345*I345</f>
        <v>6</v>
      </c>
      <c r="L345" s="211" t="s">
        <v>640</v>
      </c>
    </row>
    <row r="346" spans="1:12" ht="37.5" customHeight="1" x14ac:dyDescent="0.25">
      <c r="A346" s="31"/>
      <c r="B346" s="98"/>
      <c r="C346" s="203" t="s">
        <v>121</v>
      </c>
      <c r="D346" s="204" t="s">
        <v>146</v>
      </c>
      <c r="E346" s="204" t="s">
        <v>142</v>
      </c>
      <c r="F346" s="20"/>
      <c r="G346" s="19">
        <v>2</v>
      </c>
      <c r="H346" s="19">
        <v>1</v>
      </c>
      <c r="I346" s="19">
        <v>2</v>
      </c>
      <c r="J346" s="23">
        <f t="shared" ref="J346:J356" si="34">$G346*H346</f>
        <v>2</v>
      </c>
      <c r="K346" s="23">
        <f t="shared" si="33"/>
        <v>4</v>
      </c>
      <c r="L346" s="212" t="s">
        <v>640</v>
      </c>
    </row>
    <row r="347" spans="1:12" ht="37.5" customHeight="1" x14ac:dyDescent="0.25">
      <c r="A347" s="31"/>
      <c r="B347" s="98"/>
      <c r="C347" s="203" t="s">
        <v>122</v>
      </c>
      <c r="D347" s="204" t="s">
        <v>147</v>
      </c>
      <c r="E347" s="204" t="s">
        <v>131</v>
      </c>
      <c r="F347" s="20"/>
      <c r="G347" s="19">
        <v>3</v>
      </c>
      <c r="H347" s="20">
        <v>1</v>
      </c>
      <c r="I347" s="20">
        <v>2</v>
      </c>
      <c r="J347" s="23">
        <f t="shared" si="34"/>
        <v>3</v>
      </c>
      <c r="K347" s="23">
        <f t="shared" si="33"/>
        <v>6</v>
      </c>
      <c r="L347" s="213" t="s">
        <v>640</v>
      </c>
    </row>
    <row r="348" spans="1:12" ht="37.5" customHeight="1" x14ac:dyDescent="0.25">
      <c r="A348" s="31"/>
      <c r="B348" s="98"/>
      <c r="C348" s="203" t="s">
        <v>153</v>
      </c>
      <c r="D348" s="204" t="s">
        <v>144</v>
      </c>
      <c r="E348" s="204" t="s">
        <v>142</v>
      </c>
      <c r="F348" s="20"/>
      <c r="G348" s="19">
        <v>2</v>
      </c>
      <c r="H348" s="20">
        <v>3</v>
      </c>
      <c r="I348" s="20">
        <v>1</v>
      </c>
      <c r="J348" s="23">
        <f t="shared" si="34"/>
        <v>6</v>
      </c>
      <c r="K348" s="23">
        <f t="shared" si="33"/>
        <v>2</v>
      </c>
      <c r="L348" s="212" t="s">
        <v>639</v>
      </c>
    </row>
    <row r="349" spans="1:12" ht="37.5" customHeight="1" x14ac:dyDescent="0.25">
      <c r="B349" s="98"/>
      <c r="C349" s="203"/>
      <c r="D349" s="205"/>
      <c r="E349" s="205"/>
      <c r="F349" s="19"/>
      <c r="G349" s="19"/>
      <c r="H349" s="19"/>
      <c r="I349" s="19"/>
      <c r="J349" s="23">
        <f t="shared" si="34"/>
        <v>0</v>
      </c>
      <c r="K349" s="23">
        <f t="shared" si="33"/>
        <v>0</v>
      </c>
      <c r="L349" s="212"/>
    </row>
    <row r="350" spans="1:12" ht="37.5" customHeight="1" x14ac:dyDescent="0.25">
      <c r="A350" s="31"/>
      <c r="B350" s="98"/>
      <c r="C350" s="203"/>
      <c r="D350" s="204"/>
      <c r="E350" s="204"/>
      <c r="F350" s="20"/>
      <c r="G350" s="19"/>
      <c r="H350" s="20"/>
      <c r="I350" s="20"/>
      <c r="J350" s="23">
        <f t="shared" si="34"/>
        <v>0</v>
      </c>
      <c r="K350" s="23">
        <f t="shared" si="33"/>
        <v>0</v>
      </c>
      <c r="L350" s="213"/>
    </row>
    <row r="351" spans="1:12" ht="37.5" customHeight="1" x14ac:dyDescent="0.25">
      <c r="A351" s="31"/>
      <c r="B351" s="98"/>
      <c r="C351" s="206"/>
      <c r="D351" s="207"/>
      <c r="E351" s="207"/>
      <c r="F351" s="207"/>
      <c r="G351" s="19"/>
      <c r="H351" s="20"/>
      <c r="I351" s="20"/>
      <c r="J351" s="23">
        <f t="shared" si="34"/>
        <v>0</v>
      </c>
      <c r="K351" s="23">
        <f t="shared" si="33"/>
        <v>0</v>
      </c>
      <c r="L351" s="213"/>
    </row>
    <row r="352" spans="1:12" ht="37.5" customHeight="1" x14ac:dyDescent="0.25">
      <c r="A352" s="31"/>
      <c r="B352" s="98"/>
      <c r="C352" s="208"/>
      <c r="D352" s="207"/>
      <c r="E352" s="207"/>
      <c r="F352" s="207"/>
      <c r="G352" s="19"/>
      <c r="H352" s="20"/>
      <c r="I352" s="20"/>
      <c r="J352" s="23">
        <f t="shared" si="34"/>
        <v>0</v>
      </c>
      <c r="K352" s="23">
        <f t="shared" si="33"/>
        <v>0</v>
      </c>
      <c r="L352" s="213"/>
    </row>
    <row r="353" spans="1:12" ht="37.5" customHeight="1" x14ac:dyDescent="0.25">
      <c r="A353" s="31"/>
      <c r="B353" s="98"/>
      <c r="C353" s="206"/>
      <c r="D353" s="207"/>
      <c r="E353" s="207"/>
      <c r="F353" s="207"/>
      <c r="G353" s="19"/>
      <c r="H353" s="20"/>
      <c r="I353" s="20"/>
      <c r="J353" s="23">
        <f t="shared" si="34"/>
        <v>0</v>
      </c>
      <c r="K353" s="23">
        <f t="shared" si="33"/>
        <v>0</v>
      </c>
      <c r="L353" s="213"/>
    </row>
    <row r="354" spans="1:12" ht="37.5" customHeight="1" x14ac:dyDescent="0.25">
      <c r="A354" s="31"/>
      <c r="B354" s="98"/>
      <c r="C354" s="206"/>
      <c r="D354" s="207"/>
      <c r="E354" s="207"/>
      <c r="F354" s="207"/>
      <c r="G354" s="19"/>
      <c r="H354" s="20"/>
      <c r="I354" s="20"/>
      <c r="J354" s="23">
        <f t="shared" si="34"/>
        <v>0</v>
      </c>
      <c r="K354" s="23">
        <f t="shared" si="33"/>
        <v>0</v>
      </c>
      <c r="L354" s="213"/>
    </row>
    <row r="355" spans="1:12" ht="37.5" customHeight="1" x14ac:dyDescent="0.25">
      <c r="A355" s="31"/>
      <c r="B355" s="98"/>
      <c r="C355" s="206"/>
      <c r="D355" s="207"/>
      <c r="E355" s="207"/>
      <c r="F355" s="207"/>
      <c r="G355" s="19"/>
      <c r="H355" s="20"/>
      <c r="I355" s="20"/>
      <c r="J355" s="23">
        <f t="shared" si="34"/>
        <v>0</v>
      </c>
      <c r="K355" s="23">
        <f t="shared" si="33"/>
        <v>0</v>
      </c>
      <c r="L355" s="213"/>
    </row>
    <row r="356" spans="1:12" ht="37.5" customHeight="1" thickBot="1" x14ac:dyDescent="0.3">
      <c r="A356" s="31"/>
      <c r="B356" s="99"/>
      <c r="C356" s="209"/>
      <c r="D356" s="210"/>
      <c r="E356" s="210"/>
      <c r="F356" s="210"/>
      <c r="G356" s="21"/>
      <c r="H356" s="22"/>
      <c r="I356" s="22"/>
      <c r="J356" s="24">
        <f t="shared" si="34"/>
        <v>0</v>
      </c>
      <c r="K356" s="24">
        <f t="shared" si="33"/>
        <v>0</v>
      </c>
      <c r="L356" s="214"/>
    </row>
    <row r="357" spans="1:12" x14ac:dyDescent="0.2">
      <c r="B357" s="32"/>
      <c r="C357" s="32"/>
      <c r="D357" s="32"/>
      <c r="E357" s="32"/>
      <c r="F357" s="32"/>
      <c r="G357" s="32"/>
      <c r="H357" s="32"/>
      <c r="I357" s="32"/>
      <c r="J357" s="32"/>
      <c r="K357" s="32"/>
      <c r="L357" s="32"/>
    </row>
    <row r="358" spans="1:12" ht="15.75" customHeight="1" x14ac:dyDescent="0.2">
      <c r="L358" s="154"/>
    </row>
    <row r="359" spans="1:12" ht="15.75" customHeight="1" thickBot="1" x14ac:dyDescent="0.3">
      <c r="C359"/>
    </row>
    <row r="360" spans="1:12" ht="15.75" customHeight="1" thickBot="1" x14ac:dyDescent="0.3">
      <c r="B360" s="1" t="s">
        <v>289</v>
      </c>
      <c r="C360" s="27"/>
      <c r="D360" s="1"/>
      <c r="E360" s="53" t="s">
        <v>4</v>
      </c>
      <c r="F360" s="165">
        <f>'1. Samordning'!$B$9</f>
        <v>45216</v>
      </c>
    </row>
    <row r="361" spans="1:12" ht="15.75" customHeight="1" x14ac:dyDescent="0.2"/>
    <row r="362" spans="1:12" ht="15.75" customHeight="1" x14ac:dyDescent="0.2">
      <c r="L362" s="54" t="s">
        <v>819</v>
      </c>
    </row>
    <row r="363" spans="1:12" ht="15.75" customHeight="1" thickBot="1" x14ac:dyDescent="0.3">
      <c r="B363" s="3" t="s">
        <v>293</v>
      </c>
      <c r="F363" s="46" t="s">
        <v>430</v>
      </c>
    </row>
    <row r="364" spans="1:12" ht="55.5" customHeight="1" x14ac:dyDescent="0.2">
      <c r="A364" s="28"/>
      <c r="B364" s="95" t="s">
        <v>1</v>
      </c>
      <c r="C364" s="92" t="s">
        <v>321</v>
      </c>
      <c r="D364" s="55" t="s">
        <v>320</v>
      </c>
      <c r="E364" s="55" t="s">
        <v>345</v>
      </c>
      <c r="F364" s="56" t="s">
        <v>318</v>
      </c>
      <c r="G364" s="496" t="s">
        <v>444</v>
      </c>
      <c r="H364" s="498" t="s">
        <v>445</v>
      </c>
      <c r="I364" s="498"/>
      <c r="J364" s="498" t="s">
        <v>446</v>
      </c>
      <c r="K364" s="498"/>
      <c r="L364" s="52" t="s">
        <v>10</v>
      </c>
    </row>
    <row r="365" spans="1:12" ht="67.5" customHeight="1" thickBot="1" x14ac:dyDescent="0.25">
      <c r="A365" s="29"/>
      <c r="B365" s="93"/>
      <c r="C365" s="94" t="s">
        <v>172</v>
      </c>
      <c r="D365" s="57" t="s">
        <v>173</v>
      </c>
      <c r="E365" s="57" t="s">
        <v>174</v>
      </c>
      <c r="F365" s="58" t="s">
        <v>87</v>
      </c>
      <c r="G365" s="497"/>
      <c r="H365" s="51" t="s">
        <v>447</v>
      </c>
      <c r="I365" s="51" t="s">
        <v>448</v>
      </c>
      <c r="J365" s="61" t="s">
        <v>11</v>
      </c>
      <c r="K365" s="61" t="s">
        <v>12</v>
      </c>
      <c r="L365" s="40" t="s">
        <v>88</v>
      </c>
    </row>
    <row r="366" spans="1:12" ht="37.5" customHeight="1" thickBot="1" x14ac:dyDescent="0.25">
      <c r="A366" s="30"/>
      <c r="B366" s="467" t="str">
        <f>'2. Sammanställning'!$B$25&amp;". "&amp;'2. Sammanställning'!$H$25&amp;CHAR(10)&amp;'2. Sammanställning'!$I$25</f>
        <v>18. Rörledning
S540064</v>
      </c>
      <c r="C366" s="201" t="s">
        <v>120</v>
      </c>
      <c r="D366" s="202" t="s">
        <v>145</v>
      </c>
      <c r="E366" s="202" t="s">
        <v>142</v>
      </c>
      <c r="F366" s="38"/>
      <c r="G366" s="38">
        <v>3</v>
      </c>
      <c r="H366" s="38">
        <v>1</v>
      </c>
      <c r="I366" s="38">
        <v>2</v>
      </c>
      <c r="J366" s="39">
        <f>$G366*H366</f>
        <v>3</v>
      </c>
      <c r="K366" s="39">
        <f t="shared" ref="K366:K377" si="35">$G366*I366</f>
        <v>6</v>
      </c>
      <c r="L366" s="211" t="s">
        <v>640</v>
      </c>
    </row>
    <row r="367" spans="1:12" ht="37.5" customHeight="1" x14ac:dyDescent="0.25">
      <c r="A367" s="31"/>
      <c r="B367" s="98"/>
      <c r="C367" s="203" t="s">
        <v>121</v>
      </c>
      <c r="D367" s="204" t="s">
        <v>146</v>
      </c>
      <c r="E367" s="204" t="s">
        <v>142</v>
      </c>
      <c r="F367" s="20"/>
      <c r="G367" s="19">
        <v>2</v>
      </c>
      <c r="H367" s="19">
        <v>1</v>
      </c>
      <c r="I367" s="19">
        <v>2</v>
      </c>
      <c r="J367" s="23">
        <f t="shared" ref="J367:J377" si="36">$G367*H367</f>
        <v>2</v>
      </c>
      <c r="K367" s="23">
        <f t="shared" si="35"/>
        <v>4</v>
      </c>
      <c r="L367" s="212" t="s">
        <v>640</v>
      </c>
    </row>
    <row r="368" spans="1:12" ht="37.5" customHeight="1" x14ac:dyDescent="0.25">
      <c r="A368" s="31"/>
      <c r="B368" s="98"/>
      <c r="C368" s="203" t="s">
        <v>122</v>
      </c>
      <c r="D368" s="204" t="s">
        <v>147</v>
      </c>
      <c r="E368" s="204" t="s">
        <v>131</v>
      </c>
      <c r="F368" s="20"/>
      <c r="G368" s="19">
        <v>3</v>
      </c>
      <c r="H368" s="20">
        <v>1</v>
      </c>
      <c r="I368" s="20">
        <v>2</v>
      </c>
      <c r="J368" s="23">
        <f t="shared" si="36"/>
        <v>3</v>
      </c>
      <c r="K368" s="23">
        <f t="shared" si="35"/>
        <v>6</v>
      </c>
      <c r="L368" s="213" t="s">
        <v>640</v>
      </c>
    </row>
    <row r="369" spans="1:12" ht="37.5" customHeight="1" x14ac:dyDescent="0.25">
      <c r="A369" s="31"/>
      <c r="B369" s="98"/>
      <c r="C369" s="203" t="s">
        <v>153</v>
      </c>
      <c r="D369" s="204" t="s">
        <v>144</v>
      </c>
      <c r="E369" s="204" t="s">
        <v>142</v>
      </c>
      <c r="F369" s="20"/>
      <c r="G369" s="19">
        <v>2</v>
      </c>
      <c r="H369" s="20">
        <v>3</v>
      </c>
      <c r="I369" s="20">
        <v>1</v>
      </c>
      <c r="J369" s="23">
        <f t="shared" si="36"/>
        <v>6</v>
      </c>
      <c r="K369" s="23">
        <f t="shared" si="35"/>
        <v>2</v>
      </c>
      <c r="L369" s="212" t="s">
        <v>639</v>
      </c>
    </row>
    <row r="370" spans="1:12" ht="37.5" customHeight="1" x14ac:dyDescent="0.25">
      <c r="B370" s="98"/>
      <c r="C370" s="203"/>
      <c r="D370" s="205"/>
      <c r="E370" s="205"/>
      <c r="F370" s="19"/>
      <c r="G370" s="19"/>
      <c r="H370" s="19"/>
      <c r="I370" s="19"/>
      <c r="J370" s="23">
        <f t="shared" si="36"/>
        <v>0</v>
      </c>
      <c r="K370" s="23">
        <f t="shared" si="35"/>
        <v>0</v>
      </c>
      <c r="L370" s="212"/>
    </row>
    <row r="371" spans="1:12" ht="37.5" customHeight="1" x14ac:dyDescent="0.25">
      <c r="A371" s="31"/>
      <c r="B371" s="98"/>
      <c r="C371" s="203"/>
      <c r="D371" s="204"/>
      <c r="E371" s="204"/>
      <c r="F371" s="20"/>
      <c r="G371" s="19"/>
      <c r="H371" s="20"/>
      <c r="I371" s="20"/>
      <c r="J371" s="23">
        <f t="shared" si="36"/>
        <v>0</v>
      </c>
      <c r="K371" s="23">
        <f t="shared" si="35"/>
        <v>0</v>
      </c>
      <c r="L371" s="213"/>
    </row>
    <row r="372" spans="1:12" ht="37.5" customHeight="1" x14ac:dyDescent="0.25">
      <c r="A372" s="31"/>
      <c r="B372" s="98"/>
      <c r="C372" s="206"/>
      <c r="D372" s="207"/>
      <c r="E372" s="207"/>
      <c r="F372" s="207"/>
      <c r="G372" s="19"/>
      <c r="H372" s="20"/>
      <c r="I372" s="20"/>
      <c r="J372" s="23">
        <f t="shared" si="36"/>
        <v>0</v>
      </c>
      <c r="K372" s="23">
        <f t="shared" si="35"/>
        <v>0</v>
      </c>
      <c r="L372" s="213"/>
    </row>
    <row r="373" spans="1:12" ht="37.5" customHeight="1" x14ac:dyDescent="0.25">
      <c r="A373" s="31"/>
      <c r="B373" s="98"/>
      <c r="C373" s="208"/>
      <c r="D373" s="207"/>
      <c r="E373" s="207"/>
      <c r="F373" s="207"/>
      <c r="G373" s="19"/>
      <c r="H373" s="20"/>
      <c r="I373" s="20"/>
      <c r="J373" s="23">
        <f t="shared" si="36"/>
        <v>0</v>
      </c>
      <c r="K373" s="23">
        <f t="shared" si="35"/>
        <v>0</v>
      </c>
      <c r="L373" s="213"/>
    </row>
    <row r="374" spans="1:12" ht="37.5" customHeight="1" x14ac:dyDescent="0.25">
      <c r="A374" s="31"/>
      <c r="B374" s="98"/>
      <c r="C374" s="206"/>
      <c r="D374" s="207"/>
      <c r="E374" s="207"/>
      <c r="F374" s="207"/>
      <c r="G374" s="19"/>
      <c r="H374" s="20"/>
      <c r="I374" s="20"/>
      <c r="J374" s="23">
        <f t="shared" si="36"/>
        <v>0</v>
      </c>
      <c r="K374" s="23">
        <f t="shared" si="35"/>
        <v>0</v>
      </c>
      <c r="L374" s="213"/>
    </row>
    <row r="375" spans="1:12" ht="37.5" customHeight="1" x14ac:dyDescent="0.25">
      <c r="A375" s="31"/>
      <c r="B375" s="98"/>
      <c r="C375" s="206"/>
      <c r="D375" s="207"/>
      <c r="E375" s="207"/>
      <c r="F375" s="207"/>
      <c r="G375" s="19"/>
      <c r="H375" s="20"/>
      <c r="I375" s="20"/>
      <c r="J375" s="23">
        <f t="shared" si="36"/>
        <v>0</v>
      </c>
      <c r="K375" s="23">
        <f t="shared" si="35"/>
        <v>0</v>
      </c>
      <c r="L375" s="213"/>
    </row>
    <row r="376" spans="1:12" ht="37.5" customHeight="1" x14ac:dyDescent="0.25">
      <c r="A376" s="31"/>
      <c r="B376" s="98"/>
      <c r="C376" s="206"/>
      <c r="D376" s="207"/>
      <c r="E376" s="207"/>
      <c r="F376" s="207"/>
      <c r="G376" s="19"/>
      <c r="H376" s="20"/>
      <c r="I376" s="20"/>
      <c r="J376" s="23">
        <f t="shared" si="36"/>
        <v>0</v>
      </c>
      <c r="K376" s="23">
        <f t="shared" si="35"/>
        <v>0</v>
      </c>
      <c r="L376" s="213"/>
    </row>
    <row r="377" spans="1:12" ht="37.5" customHeight="1" thickBot="1" x14ac:dyDescent="0.3">
      <c r="A377" s="31"/>
      <c r="B377" s="99"/>
      <c r="C377" s="209"/>
      <c r="D377" s="210"/>
      <c r="E377" s="210"/>
      <c r="F377" s="210"/>
      <c r="G377" s="21"/>
      <c r="H377" s="22"/>
      <c r="I377" s="22"/>
      <c r="J377" s="24">
        <f t="shared" si="36"/>
        <v>0</v>
      </c>
      <c r="K377" s="24">
        <f t="shared" si="35"/>
        <v>0</v>
      </c>
      <c r="L377" s="214"/>
    </row>
    <row r="378" spans="1:12" x14ac:dyDescent="0.2">
      <c r="B378" s="32"/>
      <c r="C378" s="32"/>
      <c r="D378" s="32"/>
      <c r="E378" s="32"/>
      <c r="F378" s="32"/>
      <c r="G378" s="32"/>
      <c r="H378" s="32"/>
      <c r="I378" s="32"/>
      <c r="J378" s="32"/>
      <c r="K378" s="32"/>
      <c r="L378" s="32"/>
    </row>
    <row r="379" spans="1:12" ht="15.75" customHeight="1" x14ac:dyDescent="0.2">
      <c r="L379" s="154"/>
    </row>
    <row r="380" spans="1:12" ht="15.75" customHeight="1" thickBot="1" x14ac:dyDescent="0.3">
      <c r="C380"/>
    </row>
    <row r="381" spans="1:12" ht="15.75" customHeight="1" thickBot="1" x14ac:dyDescent="0.3">
      <c r="B381" s="1" t="s">
        <v>289</v>
      </c>
      <c r="C381" s="27"/>
      <c r="D381" s="1"/>
      <c r="E381" s="53" t="s">
        <v>4</v>
      </c>
      <c r="F381" s="165">
        <f>'1. Samordning'!$B$9</f>
        <v>45216</v>
      </c>
    </row>
    <row r="382" spans="1:12" ht="15.75" customHeight="1" x14ac:dyDescent="0.2"/>
    <row r="383" spans="1:12" ht="15.75" customHeight="1" x14ac:dyDescent="0.2">
      <c r="L383" s="54" t="s">
        <v>820</v>
      </c>
    </row>
    <row r="384" spans="1:12" ht="15.75" customHeight="1" thickBot="1" x14ac:dyDescent="0.3">
      <c r="B384" s="3" t="s">
        <v>293</v>
      </c>
      <c r="F384" s="46" t="s">
        <v>430</v>
      </c>
    </row>
    <row r="385" spans="1:12" ht="55.5" customHeight="1" x14ac:dyDescent="0.2">
      <c r="A385" s="28"/>
      <c r="B385" s="95" t="s">
        <v>1</v>
      </c>
      <c r="C385" s="92" t="s">
        <v>321</v>
      </c>
      <c r="D385" s="55" t="s">
        <v>320</v>
      </c>
      <c r="E385" s="55" t="s">
        <v>345</v>
      </c>
      <c r="F385" s="56" t="s">
        <v>318</v>
      </c>
      <c r="G385" s="496" t="s">
        <v>444</v>
      </c>
      <c r="H385" s="498" t="s">
        <v>445</v>
      </c>
      <c r="I385" s="498"/>
      <c r="J385" s="498" t="s">
        <v>446</v>
      </c>
      <c r="K385" s="498"/>
      <c r="L385" s="52" t="s">
        <v>10</v>
      </c>
    </row>
    <row r="386" spans="1:12" ht="67.5" customHeight="1" thickBot="1" x14ac:dyDescent="0.25">
      <c r="A386" s="29"/>
      <c r="B386" s="93"/>
      <c r="C386" s="94" t="s">
        <v>172</v>
      </c>
      <c r="D386" s="57" t="s">
        <v>173</v>
      </c>
      <c r="E386" s="57" t="s">
        <v>174</v>
      </c>
      <c r="F386" s="58" t="s">
        <v>87</v>
      </c>
      <c r="G386" s="497"/>
      <c r="H386" s="51" t="s">
        <v>447</v>
      </c>
      <c r="I386" s="51" t="s">
        <v>448</v>
      </c>
      <c r="J386" s="61" t="s">
        <v>11</v>
      </c>
      <c r="K386" s="61" t="s">
        <v>12</v>
      </c>
      <c r="L386" s="40" t="s">
        <v>88</v>
      </c>
    </row>
    <row r="387" spans="1:12" ht="37.5" customHeight="1" thickBot="1" x14ac:dyDescent="0.25">
      <c r="A387" s="30"/>
      <c r="B387" s="467" t="str">
        <f>'2. Sammanställning'!$B$26&amp;". "&amp;'2. Sammanställning'!$H$26&amp;CHAR(10)&amp;'2. Sammanställning'!$I$26</f>
        <v>19. Rörledning
S468576</v>
      </c>
      <c r="C387" s="201" t="s">
        <v>120</v>
      </c>
      <c r="D387" s="202" t="s">
        <v>145</v>
      </c>
      <c r="E387" s="202" t="s">
        <v>142</v>
      </c>
      <c r="F387" s="38"/>
      <c r="G387" s="38">
        <v>3</v>
      </c>
      <c r="H387" s="38">
        <v>1</v>
      </c>
      <c r="I387" s="38">
        <v>2</v>
      </c>
      <c r="J387" s="39">
        <f>$G387*H387</f>
        <v>3</v>
      </c>
      <c r="K387" s="39">
        <f t="shared" ref="K387:K398" si="37">$G387*I387</f>
        <v>6</v>
      </c>
      <c r="L387" s="211" t="s">
        <v>640</v>
      </c>
    </row>
    <row r="388" spans="1:12" ht="37.5" customHeight="1" x14ac:dyDescent="0.25">
      <c r="A388" s="31"/>
      <c r="B388" s="98"/>
      <c r="C388" s="203" t="s">
        <v>121</v>
      </c>
      <c r="D388" s="204" t="s">
        <v>146</v>
      </c>
      <c r="E388" s="204" t="s">
        <v>142</v>
      </c>
      <c r="F388" s="20"/>
      <c r="G388" s="19">
        <v>2</v>
      </c>
      <c r="H388" s="19">
        <v>1</v>
      </c>
      <c r="I388" s="19">
        <v>2</v>
      </c>
      <c r="J388" s="23">
        <f t="shared" ref="J388:J398" si="38">$G388*H388</f>
        <v>2</v>
      </c>
      <c r="K388" s="23">
        <f t="shared" si="37"/>
        <v>4</v>
      </c>
      <c r="L388" s="212" t="s">
        <v>640</v>
      </c>
    </row>
    <row r="389" spans="1:12" ht="37.5" customHeight="1" x14ac:dyDescent="0.25">
      <c r="A389" s="31"/>
      <c r="B389" s="98"/>
      <c r="C389" s="203" t="s">
        <v>122</v>
      </c>
      <c r="D389" s="204" t="s">
        <v>147</v>
      </c>
      <c r="E389" s="204" t="s">
        <v>131</v>
      </c>
      <c r="F389" s="20"/>
      <c r="G389" s="19">
        <v>3</v>
      </c>
      <c r="H389" s="20">
        <v>1</v>
      </c>
      <c r="I389" s="20">
        <v>2</v>
      </c>
      <c r="J389" s="23">
        <f t="shared" si="38"/>
        <v>3</v>
      </c>
      <c r="K389" s="23">
        <f t="shared" si="37"/>
        <v>6</v>
      </c>
      <c r="L389" s="213" t="s">
        <v>640</v>
      </c>
    </row>
    <row r="390" spans="1:12" ht="37.5" customHeight="1" x14ac:dyDescent="0.25">
      <c r="A390" s="31"/>
      <c r="B390" s="98"/>
      <c r="C390" s="203" t="s">
        <v>153</v>
      </c>
      <c r="D390" s="204" t="s">
        <v>144</v>
      </c>
      <c r="E390" s="204" t="s">
        <v>142</v>
      </c>
      <c r="F390" s="20"/>
      <c r="G390" s="19">
        <v>2</v>
      </c>
      <c r="H390" s="20">
        <v>3</v>
      </c>
      <c r="I390" s="20">
        <v>1</v>
      </c>
      <c r="J390" s="23">
        <f t="shared" si="38"/>
        <v>6</v>
      </c>
      <c r="K390" s="23">
        <f t="shared" si="37"/>
        <v>2</v>
      </c>
      <c r="L390" s="212" t="s">
        <v>639</v>
      </c>
    </row>
    <row r="391" spans="1:12" ht="37.5" customHeight="1" x14ac:dyDescent="0.25">
      <c r="B391" s="98"/>
      <c r="C391" s="203"/>
      <c r="D391" s="205"/>
      <c r="E391" s="205"/>
      <c r="F391" s="19"/>
      <c r="G391" s="19"/>
      <c r="H391" s="19"/>
      <c r="I391" s="19"/>
      <c r="J391" s="23">
        <f t="shared" si="38"/>
        <v>0</v>
      </c>
      <c r="K391" s="23">
        <f t="shared" si="37"/>
        <v>0</v>
      </c>
      <c r="L391" s="212"/>
    </row>
    <row r="392" spans="1:12" ht="37.5" customHeight="1" x14ac:dyDescent="0.25">
      <c r="A392" s="31"/>
      <c r="B392" s="98"/>
      <c r="C392" s="203"/>
      <c r="D392" s="204"/>
      <c r="E392" s="204"/>
      <c r="F392" s="20"/>
      <c r="G392" s="19"/>
      <c r="H392" s="20"/>
      <c r="I392" s="20"/>
      <c r="J392" s="23">
        <f t="shared" si="38"/>
        <v>0</v>
      </c>
      <c r="K392" s="23">
        <f t="shared" si="37"/>
        <v>0</v>
      </c>
      <c r="L392" s="213"/>
    </row>
    <row r="393" spans="1:12" ht="37.5" customHeight="1" x14ac:dyDescent="0.25">
      <c r="A393" s="31"/>
      <c r="B393" s="98"/>
      <c r="C393" s="206"/>
      <c r="D393" s="207"/>
      <c r="E393" s="207"/>
      <c r="F393" s="207"/>
      <c r="G393" s="19"/>
      <c r="H393" s="20"/>
      <c r="I393" s="20"/>
      <c r="J393" s="23">
        <f t="shared" si="38"/>
        <v>0</v>
      </c>
      <c r="K393" s="23">
        <f t="shared" si="37"/>
        <v>0</v>
      </c>
      <c r="L393" s="213"/>
    </row>
    <row r="394" spans="1:12" ht="37.5" customHeight="1" x14ac:dyDescent="0.25">
      <c r="A394" s="31"/>
      <c r="B394" s="98"/>
      <c r="C394" s="208"/>
      <c r="D394" s="207"/>
      <c r="E394" s="207"/>
      <c r="F394" s="207"/>
      <c r="G394" s="19"/>
      <c r="H394" s="20"/>
      <c r="I394" s="20"/>
      <c r="J394" s="23">
        <f t="shared" si="38"/>
        <v>0</v>
      </c>
      <c r="K394" s="23">
        <f t="shared" si="37"/>
        <v>0</v>
      </c>
      <c r="L394" s="213"/>
    </row>
    <row r="395" spans="1:12" ht="37.5" customHeight="1" x14ac:dyDescent="0.25">
      <c r="A395" s="31"/>
      <c r="B395" s="98"/>
      <c r="C395" s="206"/>
      <c r="D395" s="207"/>
      <c r="E395" s="207"/>
      <c r="F395" s="207"/>
      <c r="G395" s="19"/>
      <c r="H395" s="20"/>
      <c r="I395" s="20"/>
      <c r="J395" s="23">
        <f t="shared" si="38"/>
        <v>0</v>
      </c>
      <c r="K395" s="23">
        <f t="shared" si="37"/>
        <v>0</v>
      </c>
      <c r="L395" s="213"/>
    </row>
    <row r="396" spans="1:12" ht="37.5" customHeight="1" x14ac:dyDescent="0.25">
      <c r="A396" s="31"/>
      <c r="B396" s="98"/>
      <c r="C396" s="206"/>
      <c r="D396" s="207"/>
      <c r="E396" s="207"/>
      <c r="F396" s="207"/>
      <c r="G396" s="19"/>
      <c r="H396" s="20"/>
      <c r="I396" s="20"/>
      <c r="J396" s="23">
        <f t="shared" si="38"/>
        <v>0</v>
      </c>
      <c r="K396" s="23">
        <f t="shared" si="37"/>
        <v>0</v>
      </c>
      <c r="L396" s="213"/>
    </row>
    <row r="397" spans="1:12" ht="37.5" customHeight="1" x14ac:dyDescent="0.25">
      <c r="A397" s="31"/>
      <c r="B397" s="98"/>
      <c r="C397" s="206"/>
      <c r="D397" s="207"/>
      <c r="E397" s="207"/>
      <c r="F397" s="207"/>
      <c r="G397" s="19"/>
      <c r="H397" s="20"/>
      <c r="I397" s="20"/>
      <c r="J397" s="23">
        <f t="shared" si="38"/>
        <v>0</v>
      </c>
      <c r="K397" s="23">
        <f t="shared" si="37"/>
        <v>0</v>
      </c>
      <c r="L397" s="213"/>
    </row>
    <row r="398" spans="1:12" ht="37.5" customHeight="1" thickBot="1" x14ac:dyDescent="0.3">
      <c r="A398" s="31"/>
      <c r="B398" s="99"/>
      <c r="C398" s="209"/>
      <c r="D398" s="210"/>
      <c r="E398" s="210"/>
      <c r="F398" s="210"/>
      <c r="G398" s="21"/>
      <c r="H398" s="22"/>
      <c r="I398" s="22"/>
      <c r="J398" s="24">
        <f t="shared" si="38"/>
        <v>0</v>
      </c>
      <c r="K398" s="24">
        <f t="shared" si="37"/>
        <v>0</v>
      </c>
      <c r="L398" s="214"/>
    </row>
    <row r="399" spans="1:12" x14ac:dyDescent="0.2">
      <c r="B399" s="32"/>
      <c r="C399" s="32"/>
      <c r="D399" s="32"/>
      <c r="E399" s="32"/>
      <c r="F399" s="32"/>
      <c r="G399" s="32"/>
      <c r="H399" s="32"/>
      <c r="I399" s="32"/>
      <c r="J399" s="32"/>
      <c r="K399" s="32"/>
      <c r="L399" s="32"/>
    </row>
    <row r="400" spans="1:12" ht="15.75" customHeight="1" x14ac:dyDescent="0.2">
      <c r="L400" s="154"/>
    </row>
    <row r="401" spans="1:12" ht="15.75" customHeight="1" thickBot="1" x14ac:dyDescent="0.3">
      <c r="C401"/>
    </row>
    <row r="402" spans="1:12" ht="15.75" customHeight="1" thickBot="1" x14ac:dyDescent="0.3">
      <c r="B402" s="1" t="s">
        <v>289</v>
      </c>
      <c r="C402" s="27"/>
      <c r="D402" s="1"/>
      <c r="E402" s="53" t="s">
        <v>4</v>
      </c>
      <c r="F402" s="165">
        <f>'1. Samordning'!$B$9</f>
        <v>45216</v>
      </c>
    </row>
    <row r="403" spans="1:12" ht="15.75" customHeight="1" x14ac:dyDescent="0.2"/>
    <row r="404" spans="1:12" ht="15.75" customHeight="1" x14ac:dyDescent="0.2">
      <c r="L404" s="54" t="s">
        <v>821</v>
      </c>
    </row>
    <row r="405" spans="1:12" ht="15.75" customHeight="1" thickBot="1" x14ac:dyDescent="0.3">
      <c r="B405" s="3" t="s">
        <v>293</v>
      </c>
      <c r="F405" s="46" t="s">
        <v>430</v>
      </c>
    </row>
    <row r="406" spans="1:12" ht="55.5" customHeight="1" x14ac:dyDescent="0.2">
      <c r="A406" s="28"/>
      <c r="B406" s="95" t="s">
        <v>1</v>
      </c>
      <c r="C406" s="92" t="s">
        <v>321</v>
      </c>
      <c r="D406" s="55" t="s">
        <v>320</v>
      </c>
      <c r="E406" s="55" t="s">
        <v>345</v>
      </c>
      <c r="F406" s="56" t="s">
        <v>318</v>
      </c>
      <c r="G406" s="496" t="s">
        <v>444</v>
      </c>
      <c r="H406" s="498" t="s">
        <v>445</v>
      </c>
      <c r="I406" s="498"/>
      <c r="J406" s="498" t="s">
        <v>446</v>
      </c>
      <c r="K406" s="498"/>
      <c r="L406" s="52" t="s">
        <v>10</v>
      </c>
    </row>
    <row r="407" spans="1:12" ht="67.5" customHeight="1" thickBot="1" x14ac:dyDescent="0.25">
      <c r="A407" s="29"/>
      <c r="B407" s="93"/>
      <c r="C407" s="94" t="s">
        <v>172</v>
      </c>
      <c r="D407" s="57" t="s">
        <v>173</v>
      </c>
      <c r="E407" s="57" t="s">
        <v>174</v>
      </c>
      <c r="F407" s="58" t="s">
        <v>87</v>
      </c>
      <c r="G407" s="497"/>
      <c r="H407" s="51" t="s">
        <v>447</v>
      </c>
      <c r="I407" s="51" t="s">
        <v>448</v>
      </c>
      <c r="J407" s="61" t="s">
        <v>11</v>
      </c>
      <c r="K407" s="61" t="s">
        <v>12</v>
      </c>
      <c r="L407" s="40" t="s">
        <v>88</v>
      </c>
    </row>
    <row r="408" spans="1:12" ht="37.5" customHeight="1" thickBot="1" x14ac:dyDescent="0.25">
      <c r="A408" s="30"/>
      <c r="B408" s="467" t="str">
        <f>'2. Sammanställning'!$B$27&amp;". "&amp;'2. Sammanställning'!$H$27&amp;CHAR(10)&amp;'2. Sammanställning'!$I$27</f>
        <v>20. Rörledning
S592484</v>
      </c>
      <c r="C408" s="201" t="s">
        <v>120</v>
      </c>
      <c r="D408" s="202" t="s">
        <v>145</v>
      </c>
      <c r="E408" s="202" t="s">
        <v>142</v>
      </c>
      <c r="F408" s="38"/>
      <c r="G408" s="38">
        <v>3</v>
      </c>
      <c r="H408" s="38">
        <v>1</v>
      </c>
      <c r="I408" s="38">
        <v>2</v>
      </c>
      <c r="J408" s="39">
        <f>$G408*H408</f>
        <v>3</v>
      </c>
      <c r="K408" s="39">
        <f t="shared" ref="K408:K419" si="39">$G408*I408</f>
        <v>6</v>
      </c>
      <c r="L408" s="211" t="s">
        <v>640</v>
      </c>
    </row>
    <row r="409" spans="1:12" ht="37.5" customHeight="1" x14ac:dyDescent="0.25">
      <c r="A409" s="31"/>
      <c r="B409" s="98"/>
      <c r="C409" s="203" t="s">
        <v>121</v>
      </c>
      <c r="D409" s="204" t="s">
        <v>146</v>
      </c>
      <c r="E409" s="204" t="s">
        <v>142</v>
      </c>
      <c r="F409" s="20"/>
      <c r="G409" s="19">
        <v>2</v>
      </c>
      <c r="H409" s="19">
        <v>1</v>
      </c>
      <c r="I409" s="19">
        <v>2</v>
      </c>
      <c r="J409" s="23">
        <f t="shared" ref="J409:J419" si="40">$G409*H409</f>
        <v>2</v>
      </c>
      <c r="K409" s="23">
        <f t="shared" si="39"/>
        <v>4</v>
      </c>
      <c r="L409" s="212" t="s">
        <v>640</v>
      </c>
    </row>
    <row r="410" spans="1:12" ht="37.5" customHeight="1" x14ac:dyDescent="0.25">
      <c r="A410" s="31"/>
      <c r="B410" s="98"/>
      <c r="C410" s="203" t="s">
        <v>122</v>
      </c>
      <c r="D410" s="204" t="s">
        <v>147</v>
      </c>
      <c r="E410" s="204" t="s">
        <v>131</v>
      </c>
      <c r="F410" s="20"/>
      <c r="G410" s="19">
        <v>3</v>
      </c>
      <c r="H410" s="20">
        <v>1</v>
      </c>
      <c r="I410" s="20">
        <v>2</v>
      </c>
      <c r="J410" s="23">
        <f t="shared" si="40"/>
        <v>3</v>
      </c>
      <c r="K410" s="23">
        <f t="shared" si="39"/>
        <v>6</v>
      </c>
      <c r="L410" s="213" t="s">
        <v>640</v>
      </c>
    </row>
    <row r="411" spans="1:12" ht="37.5" customHeight="1" x14ac:dyDescent="0.25">
      <c r="A411" s="31"/>
      <c r="B411" s="98"/>
      <c r="C411" s="203" t="s">
        <v>153</v>
      </c>
      <c r="D411" s="204" t="s">
        <v>144</v>
      </c>
      <c r="E411" s="204" t="s">
        <v>142</v>
      </c>
      <c r="F411" s="20"/>
      <c r="G411" s="19">
        <v>2</v>
      </c>
      <c r="H411" s="20">
        <v>3</v>
      </c>
      <c r="I411" s="20">
        <v>1</v>
      </c>
      <c r="J411" s="23">
        <f t="shared" si="40"/>
        <v>6</v>
      </c>
      <c r="K411" s="23">
        <f t="shared" si="39"/>
        <v>2</v>
      </c>
      <c r="L411" s="212" t="s">
        <v>639</v>
      </c>
    </row>
    <row r="412" spans="1:12" ht="37.5" customHeight="1" x14ac:dyDescent="0.25">
      <c r="B412" s="98"/>
      <c r="C412" s="203"/>
      <c r="D412" s="205"/>
      <c r="E412" s="205"/>
      <c r="F412" s="19"/>
      <c r="G412" s="19"/>
      <c r="H412" s="19"/>
      <c r="I412" s="19"/>
      <c r="J412" s="23">
        <f t="shared" si="40"/>
        <v>0</v>
      </c>
      <c r="K412" s="23">
        <f t="shared" si="39"/>
        <v>0</v>
      </c>
      <c r="L412" s="212"/>
    </row>
    <row r="413" spans="1:12" ht="37.5" customHeight="1" x14ac:dyDescent="0.25">
      <c r="A413" s="31"/>
      <c r="B413" s="98"/>
      <c r="C413" s="203"/>
      <c r="D413" s="204"/>
      <c r="E413" s="204"/>
      <c r="F413" s="20"/>
      <c r="G413" s="19"/>
      <c r="H413" s="20"/>
      <c r="I413" s="20"/>
      <c r="J413" s="23">
        <f t="shared" si="40"/>
        <v>0</v>
      </c>
      <c r="K413" s="23">
        <f t="shared" si="39"/>
        <v>0</v>
      </c>
      <c r="L413" s="213"/>
    </row>
    <row r="414" spans="1:12" ht="37.5" customHeight="1" x14ac:dyDescent="0.25">
      <c r="A414" s="31"/>
      <c r="B414" s="98"/>
      <c r="C414" s="206"/>
      <c r="D414" s="207"/>
      <c r="E414" s="207"/>
      <c r="F414" s="207"/>
      <c r="G414" s="19"/>
      <c r="H414" s="20"/>
      <c r="I414" s="20"/>
      <c r="J414" s="23">
        <f t="shared" si="40"/>
        <v>0</v>
      </c>
      <c r="K414" s="23">
        <f t="shared" si="39"/>
        <v>0</v>
      </c>
      <c r="L414" s="213"/>
    </row>
    <row r="415" spans="1:12" ht="37.5" customHeight="1" x14ac:dyDescent="0.25">
      <c r="A415" s="31"/>
      <c r="B415" s="98"/>
      <c r="C415" s="208"/>
      <c r="D415" s="207"/>
      <c r="E415" s="207"/>
      <c r="F415" s="207"/>
      <c r="G415" s="19"/>
      <c r="H415" s="20"/>
      <c r="I415" s="20"/>
      <c r="J415" s="23">
        <f t="shared" si="40"/>
        <v>0</v>
      </c>
      <c r="K415" s="23">
        <f t="shared" si="39"/>
        <v>0</v>
      </c>
      <c r="L415" s="213"/>
    </row>
    <row r="416" spans="1:12" ht="37.5" customHeight="1" x14ac:dyDescent="0.25">
      <c r="A416" s="31"/>
      <c r="B416" s="98"/>
      <c r="C416" s="206"/>
      <c r="D416" s="207"/>
      <c r="E416" s="207"/>
      <c r="F416" s="207"/>
      <c r="G416" s="19"/>
      <c r="H416" s="20"/>
      <c r="I416" s="20"/>
      <c r="J416" s="23">
        <f t="shared" si="40"/>
        <v>0</v>
      </c>
      <c r="K416" s="23">
        <f t="shared" si="39"/>
        <v>0</v>
      </c>
      <c r="L416" s="213"/>
    </row>
    <row r="417" spans="1:12" ht="37.5" customHeight="1" x14ac:dyDescent="0.25">
      <c r="A417" s="31"/>
      <c r="B417" s="98"/>
      <c r="C417" s="206"/>
      <c r="D417" s="207"/>
      <c r="E417" s="207"/>
      <c r="F417" s="207"/>
      <c r="G417" s="19"/>
      <c r="H417" s="20"/>
      <c r="I417" s="20"/>
      <c r="J417" s="23">
        <f t="shared" si="40"/>
        <v>0</v>
      </c>
      <c r="K417" s="23">
        <f t="shared" si="39"/>
        <v>0</v>
      </c>
      <c r="L417" s="213"/>
    </row>
    <row r="418" spans="1:12" ht="37.5" customHeight="1" x14ac:dyDescent="0.25">
      <c r="A418" s="31"/>
      <c r="B418" s="98"/>
      <c r="C418" s="206"/>
      <c r="D418" s="207"/>
      <c r="E418" s="207"/>
      <c r="F418" s="207"/>
      <c r="G418" s="19"/>
      <c r="H418" s="20"/>
      <c r="I418" s="20"/>
      <c r="J418" s="23">
        <f t="shared" si="40"/>
        <v>0</v>
      </c>
      <c r="K418" s="23">
        <f t="shared" si="39"/>
        <v>0</v>
      </c>
      <c r="L418" s="213"/>
    </row>
    <row r="419" spans="1:12" ht="37.5" customHeight="1" thickBot="1" x14ac:dyDescent="0.3">
      <c r="A419" s="31"/>
      <c r="B419" s="99"/>
      <c r="C419" s="209"/>
      <c r="D419" s="210"/>
      <c r="E419" s="210"/>
      <c r="F419" s="210"/>
      <c r="G419" s="21"/>
      <c r="H419" s="22"/>
      <c r="I419" s="22"/>
      <c r="J419" s="24">
        <f t="shared" si="40"/>
        <v>0</v>
      </c>
      <c r="K419" s="24">
        <f t="shared" si="39"/>
        <v>0</v>
      </c>
      <c r="L419" s="214"/>
    </row>
    <row r="421" spans="1:12" ht="15.75" customHeight="1" x14ac:dyDescent="0.2">
      <c r="L421" s="154"/>
    </row>
    <row r="422" spans="1:12" ht="15.75" customHeight="1" thickBot="1" x14ac:dyDescent="0.3">
      <c r="C422"/>
    </row>
    <row r="423" spans="1:12" ht="15.75" customHeight="1" thickBot="1" x14ac:dyDescent="0.3">
      <c r="B423" s="1" t="s">
        <v>289</v>
      </c>
      <c r="C423" s="27"/>
      <c r="D423" s="1"/>
      <c r="E423" s="53" t="s">
        <v>4</v>
      </c>
      <c r="F423" s="165">
        <f>'1. Samordning'!$B$9</f>
        <v>45216</v>
      </c>
    </row>
    <row r="424" spans="1:12" ht="15.75" customHeight="1" x14ac:dyDescent="0.2"/>
    <row r="425" spans="1:12" ht="15.75" customHeight="1" x14ac:dyDescent="0.2">
      <c r="L425" s="54" t="s">
        <v>822</v>
      </c>
    </row>
    <row r="426" spans="1:12" ht="15.75" customHeight="1" thickBot="1" x14ac:dyDescent="0.3">
      <c r="B426" s="3" t="s">
        <v>293</v>
      </c>
      <c r="F426" s="46" t="s">
        <v>430</v>
      </c>
    </row>
    <row r="427" spans="1:12" ht="55.5" customHeight="1" x14ac:dyDescent="0.2">
      <c r="A427" s="28"/>
      <c r="B427" s="95" t="s">
        <v>1</v>
      </c>
      <c r="C427" s="92" t="s">
        <v>321</v>
      </c>
      <c r="D427" s="55" t="s">
        <v>320</v>
      </c>
      <c r="E427" s="55" t="s">
        <v>345</v>
      </c>
      <c r="F427" s="56" t="s">
        <v>318</v>
      </c>
      <c r="G427" s="496" t="s">
        <v>444</v>
      </c>
      <c r="H427" s="498" t="s">
        <v>445</v>
      </c>
      <c r="I427" s="498"/>
      <c r="J427" s="498" t="s">
        <v>446</v>
      </c>
      <c r="K427" s="498"/>
      <c r="L427" s="52" t="s">
        <v>10</v>
      </c>
    </row>
    <row r="428" spans="1:12" ht="67.5" customHeight="1" thickBot="1" x14ac:dyDescent="0.25">
      <c r="A428" s="29"/>
      <c r="B428" s="93"/>
      <c r="C428" s="94" t="s">
        <v>172</v>
      </c>
      <c r="D428" s="57" t="s">
        <v>173</v>
      </c>
      <c r="E428" s="57" t="s">
        <v>174</v>
      </c>
      <c r="F428" s="58" t="s">
        <v>87</v>
      </c>
      <c r="G428" s="497"/>
      <c r="H428" s="51" t="s">
        <v>447</v>
      </c>
      <c r="I428" s="51" t="s">
        <v>448</v>
      </c>
      <c r="J428" s="61" t="s">
        <v>11</v>
      </c>
      <c r="K428" s="61" t="s">
        <v>12</v>
      </c>
      <c r="L428" s="40" t="s">
        <v>88</v>
      </c>
    </row>
    <row r="429" spans="1:12" ht="37.5" customHeight="1" thickBot="1" x14ac:dyDescent="0.25">
      <c r="A429" s="30"/>
      <c r="B429" s="467" t="str">
        <f>'2. Sammanställning'!$B$28&amp;". "&amp;'2. Sammanställning'!$H$28&amp;CHAR(10)&amp;'2. Sammanställning'!$I$28</f>
        <v>21. Rörledning
S592470</v>
      </c>
      <c r="C429" s="201" t="s">
        <v>120</v>
      </c>
      <c r="D429" s="202" t="s">
        <v>145</v>
      </c>
      <c r="E429" s="202" t="s">
        <v>142</v>
      </c>
      <c r="F429" s="38"/>
      <c r="G429" s="38">
        <v>3</v>
      </c>
      <c r="H429" s="38">
        <v>1</v>
      </c>
      <c r="I429" s="38">
        <v>2</v>
      </c>
      <c r="J429" s="39">
        <f>$G429*H429</f>
        <v>3</v>
      </c>
      <c r="K429" s="39">
        <f t="shared" ref="K429:K440" si="41">$G429*I429</f>
        <v>6</v>
      </c>
      <c r="L429" s="211" t="s">
        <v>640</v>
      </c>
    </row>
    <row r="430" spans="1:12" ht="37.5" customHeight="1" x14ac:dyDescent="0.25">
      <c r="A430" s="31"/>
      <c r="B430" s="98"/>
      <c r="C430" s="203" t="s">
        <v>121</v>
      </c>
      <c r="D430" s="204" t="s">
        <v>146</v>
      </c>
      <c r="E430" s="204" t="s">
        <v>142</v>
      </c>
      <c r="F430" s="20"/>
      <c r="G430" s="19">
        <v>2</v>
      </c>
      <c r="H430" s="19">
        <v>1</v>
      </c>
      <c r="I430" s="19">
        <v>2</v>
      </c>
      <c r="J430" s="23">
        <f t="shared" ref="J430:J440" si="42">$G430*H430</f>
        <v>2</v>
      </c>
      <c r="K430" s="23">
        <f t="shared" si="41"/>
        <v>4</v>
      </c>
      <c r="L430" s="212" t="s">
        <v>640</v>
      </c>
    </row>
    <row r="431" spans="1:12" ht="37.5" customHeight="1" x14ac:dyDescent="0.25">
      <c r="A431" s="31"/>
      <c r="B431" s="98"/>
      <c r="C431" s="203" t="s">
        <v>122</v>
      </c>
      <c r="D431" s="204" t="s">
        <v>147</v>
      </c>
      <c r="E431" s="204" t="s">
        <v>131</v>
      </c>
      <c r="F431" s="20"/>
      <c r="G431" s="19">
        <v>3</v>
      </c>
      <c r="H431" s="20">
        <v>1</v>
      </c>
      <c r="I431" s="20">
        <v>2</v>
      </c>
      <c r="J431" s="23">
        <f t="shared" si="42"/>
        <v>3</v>
      </c>
      <c r="K431" s="23">
        <f t="shared" si="41"/>
        <v>6</v>
      </c>
      <c r="L431" s="213" t="s">
        <v>640</v>
      </c>
    </row>
    <row r="432" spans="1:12" ht="37.5" customHeight="1" x14ac:dyDescent="0.25">
      <c r="A432" s="31"/>
      <c r="B432" s="98"/>
      <c r="C432" s="203" t="s">
        <v>153</v>
      </c>
      <c r="D432" s="204" t="s">
        <v>144</v>
      </c>
      <c r="E432" s="204" t="s">
        <v>142</v>
      </c>
      <c r="F432" s="20"/>
      <c r="G432" s="19">
        <v>2</v>
      </c>
      <c r="H432" s="20">
        <v>3</v>
      </c>
      <c r="I432" s="20">
        <v>1</v>
      </c>
      <c r="J432" s="23">
        <f t="shared" si="42"/>
        <v>6</v>
      </c>
      <c r="K432" s="23">
        <f t="shared" si="41"/>
        <v>2</v>
      </c>
      <c r="L432" s="212" t="s">
        <v>639</v>
      </c>
    </row>
    <row r="433" spans="1:12" ht="37.5" customHeight="1" x14ac:dyDescent="0.25">
      <c r="B433" s="98"/>
      <c r="C433" s="203"/>
      <c r="D433" s="205"/>
      <c r="E433" s="205"/>
      <c r="F433" s="19"/>
      <c r="G433" s="19"/>
      <c r="H433" s="19"/>
      <c r="I433" s="19"/>
      <c r="J433" s="23">
        <f t="shared" si="42"/>
        <v>0</v>
      </c>
      <c r="K433" s="23">
        <f t="shared" si="41"/>
        <v>0</v>
      </c>
      <c r="L433" s="212"/>
    </row>
    <row r="434" spans="1:12" ht="37.5" customHeight="1" x14ac:dyDescent="0.25">
      <c r="A434" s="31"/>
      <c r="B434" s="98"/>
      <c r="C434" s="203"/>
      <c r="D434" s="204"/>
      <c r="E434" s="204"/>
      <c r="F434" s="20"/>
      <c r="G434" s="19"/>
      <c r="H434" s="20"/>
      <c r="I434" s="20"/>
      <c r="J434" s="23">
        <f t="shared" si="42"/>
        <v>0</v>
      </c>
      <c r="K434" s="23">
        <f t="shared" si="41"/>
        <v>0</v>
      </c>
      <c r="L434" s="213"/>
    </row>
    <row r="435" spans="1:12" ht="37.5" customHeight="1" x14ac:dyDescent="0.25">
      <c r="A435" s="31"/>
      <c r="B435" s="98"/>
      <c r="C435" s="206"/>
      <c r="D435" s="207"/>
      <c r="E435" s="207"/>
      <c r="F435" s="207"/>
      <c r="G435" s="19"/>
      <c r="H435" s="20"/>
      <c r="I435" s="20"/>
      <c r="J435" s="23">
        <f t="shared" si="42"/>
        <v>0</v>
      </c>
      <c r="K435" s="23">
        <f t="shared" si="41"/>
        <v>0</v>
      </c>
      <c r="L435" s="213"/>
    </row>
    <row r="436" spans="1:12" ht="37.5" customHeight="1" x14ac:dyDescent="0.25">
      <c r="A436" s="31"/>
      <c r="B436" s="98"/>
      <c r="C436" s="208"/>
      <c r="D436" s="207"/>
      <c r="E436" s="207"/>
      <c r="F436" s="207"/>
      <c r="G436" s="19"/>
      <c r="H436" s="20"/>
      <c r="I436" s="20"/>
      <c r="J436" s="23">
        <f t="shared" si="42"/>
        <v>0</v>
      </c>
      <c r="K436" s="23">
        <f t="shared" si="41"/>
        <v>0</v>
      </c>
      <c r="L436" s="213"/>
    </row>
    <row r="437" spans="1:12" ht="37.5" customHeight="1" x14ac:dyDescent="0.25">
      <c r="A437" s="31"/>
      <c r="B437" s="98"/>
      <c r="C437" s="206"/>
      <c r="D437" s="207"/>
      <c r="E437" s="207"/>
      <c r="F437" s="207"/>
      <c r="G437" s="19"/>
      <c r="H437" s="20"/>
      <c r="I437" s="20"/>
      <c r="J437" s="23">
        <f t="shared" si="42"/>
        <v>0</v>
      </c>
      <c r="K437" s="23">
        <f t="shared" si="41"/>
        <v>0</v>
      </c>
      <c r="L437" s="213"/>
    </row>
    <row r="438" spans="1:12" ht="37.5" customHeight="1" x14ac:dyDescent="0.25">
      <c r="A438" s="31"/>
      <c r="B438" s="98"/>
      <c r="C438" s="206"/>
      <c r="D438" s="207"/>
      <c r="E438" s="207"/>
      <c r="F438" s="207"/>
      <c r="G438" s="19"/>
      <c r="H438" s="20"/>
      <c r="I438" s="20"/>
      <c r="J438" s="23">
        <f t="shared" si="42"/>
        <v>0</v>
      </c>
      <c r="K438" s="23">
        <f t="shared" si="41"/>
        <v>0</v>
      </c>
      <c r="L438" s="213"/>
    </row>
    <row r="439" spans="1:12" ht="37.5" customHeight="1" x14ac:dyDescent="0.25">
      <c r="A439" s="31"/>
      <c r="B439" s="98"/>
      <c r="C439" s="206"/>
      <c r="D439" s="207"/>
      <c r="E439" s="207"/>
      <c r="F439" s="207"/>
      <c r="G439" s="19"/>
      <c r="H439" s="20"/>
      <c r="I439" s="20"/>
      <c r="J439" s="23">
        <f t="shared" si="42"/>
        <v>0</v>
      </c>
      <c r="K439" s="23">
        <f t="shared" si="41"/>
        <v>0</v>
      </c>
      <c r="L439" s="213"/>
    </row>
    <row r="440" spans="1:12" ht="37.5" customHeight="1" thickBot="1" x14ac:dyDescent="0.3">
      <c r="A440" s="31"/>
      <c r="B440" s="99"/>
      <c r="C440" s="209"/>
      <c r="D440" s="210"/>
      <c r="E440" s="210"/>
      <c r="F440" s="210"/>
      <c r="G440" s="21"/>
      <c r="H440" s="22"/>
      <c r="I440" s="22"/>
      <c r="J440" s="24">
        <f t="shared" si="42"/>
        <v>0</v>
      </c>
      <c r="K440" s="24">
        <f t="shared" si="41"/>
        <v>0</v>
      </c>
      <c r="L440" s="214"/>
    </row>
    <row r="442" spans="1:12" ht="15.75" customHeight="1" x14ac:dyDescent="0.2">
      <c r="L442" s="154"/>
    </row>
    <row r="443" spans="1:12" ht="15.75" customHeight="1" thickBot="1" x14ac:dyDescent="0.3">
      <c r="C443"/>
    </row>
    <row r="444" spans="1:12" ht="15.75" customHeight="1" thickBot="1" x14ac:dyDescent="0.3">
      <c r="B444" s="1" t="s">
        <v>289</v>
      </c>
      <c r="C444" s="27"/>
      <c r="D444" s="1"/>
      <c r="E444" s="53" t="s">
        <v>4</v>
      </c>
      <c r="F444" s="165">
        <f>'1. Samordning'!$B$9</f>
        <v>45216</v>
      </c>
    </row>
    <row r="445" spans="1:12" ht="15.75" customHeight="1" x14ac:dyDescent="0.2"/>
    <row r="446" spans="1:12" ht="15.75" customHeight="1" x14ac:dyDescent="0.2">
      <c r="L446" s="54" t="s">
        <v>823</v>
      </c>
    </row>
    <row r="447" spans="1:12" ht="15.75" customHeight="1" thickBot="1" x14ac:dyDescent="0.3">
      <c r="B447" s="3" t="s">
        <v>293</v>
      </c>
      <c r="F447" s="46" t="s">
        <v>430</v>
      </c>
    </row>
    <row r="448" spans="1:12" ht="55.5" customHeight="1" x14ac:dyDescent="0.2">
      <c r="A448" s="28"/>
      <c r="B448" s="95" t="s">
        <v>1</v>
      </c>
      <c r="C448" s="92" t="s">
        <v>321</v>
      </c>
      <c r="D448" s="55" t="s">
        <v>320</v>
      </c>
      <c r="E448" s="55" t="s">
        <v>345</v>
      </c>
      <c r="F448" s="56" t="s">
        <v>318</v>
      </c>
      <c r="G448" s="496" t="s">
        <v>444</v>
      </c>
      <c r="H448" s="498" t="s">
        <v>445</v>
      </c>
      <c r="I448" s="498"/>
      <c r="J448" s="498" t="s">
        <v>446</v>
      </c>
      <c r="K448" s="498"/>
      <c r="L448" s="52" t="s">
        <v>10</v>
      </c>
    </row>
    <row r="449" spans="1:12" ht="67.5" customHeight="1" thickBot="1" x14ac:dyDescent="0.25">
      <c r="A449" s="29"/>
      <c r="B449" s="93"/>
      <c r="C449" s="94" t="s">
        <v>172</v>
      </c>
      <c r="D449" s="57" t="s">
        <v>173</v>
      </c>
      <c r="E449" s="57" t="s">
        <v>174</v>
      </c>
      <c r="F449" s="58" t="s">
        <v>87</v>
      </c>
      <c r="G449" s="497"/>
      <c r="H449" s="51" t="s">
        <v>447</v>
      </c>
      <c r="I449" s="51" t="s">
        <v>448</v>
      </c>
      <c r="J449" s="61" t="s">
        <v>11</v>
      </c>
      <c r="K449" s="61" t="s">
        <v>12</v>
      </c>
      <c r="L449" s="40" t="s">
        <v>88</v>
      </c>
    </row>
    <row r="450" spans="1:12" ht="37.5" customHeight="1" thickBot="1" x14ac:dyDescent="0.25">
      <c r="A450" s="30"/>
      <c r="B450" s="467" t="str">
        <f>'2. Sammanställning'!$B$29&amp;". "&amp;'2. Sammanställning'!$H$29&amp;CHAR(10)&amp;'2. Sammanställning'!$I$29</f>
        <v>22. Rörledning
S782013</v>
      </c>
      <c r="C450" s="201" t="s">
        <v>120</v>
      </c>
      <c r="D450" s="202" t="s">
        <v>145</v>
      </c>
      <c r="E450" s="202" t="s">
        <v>142</v>
      </c>
      <c r="F450" s="38"/>
      <c r="G450" s="38">
        <v>3</v>
      </c>
      <c r="H450" s="38">
        <v>1</v>
      </c>
      <c r="I450" s="38">
        <v>2</v>
      </c>
      <c r="J450" s="39">
        <f>$G450*H450</f>
        <v>3</v>
      </c>
      <c r="K450" s="39">
        <f t="shared" ref="K450:K461" si="43">$G450*I450</f>
        <v>6</v>
      </c>
      <c r="L450" s="211" t="s">
        <v>640</v>
      </c>
    </row>
    <row r="451" spans="1:12" ht="37.5" customHeight="1" x14ac:dyDescent="0.25">
      <c r="A451" s="31"/>
      <c r="B451" s="98"/>
      <c r="C451" s="203" t="s">
        <v>121</v>
      </c>
      <c r="D451" s="204" t="s">
        <v>146</v>
      </c>
      <c r="E451" s="204" t="s">
        <v>142</v>
      </c>
      <c r="F451" s="20"/>
      <c r="G451" s="19">
        <v>2</v>
      </c>
      <c r="H451" s="19">
        <v>1</v>
      </c>
      <c r="I451" s="19">
        <v>2</v>
      </c>
      <c r="J451" s="23">
        <f t="shared" ref="J451:J461" si="44">$G451*H451</f>
        <v>2</v>
      </c>
      <c r="K451" s="23">
        <f t="shared" si="43"/>
        <v>4</v>
      </c>
      <c r="L451" s="212" t="s">
        <v>640</v>
      </c>
    </row>
    <row r="452" spans="1:12" ht="37.5" customHeight="1" x14ac:dyDescent="0.25">
      <c r="A452" s="31"/>
      <c r="B452" s="98"/>
      <c r="C452" s="203" t="s">
        <v>122</v>
      </c>
      <c r="D452" s="204" t="s">
        <v>147</v>
      </c>
      <c r="E452" s="204" t="s">
        <v>131</v>
      </c>
      <c r="F452" s="20"/>
      <c r="G452" s="19">
        <v>3</v>
      </c>
      <c r="H452" s="20">
        <v>1</v>
      </c>
      <c r="I452" s="20">
        <v>2</v>
      </c>
      <c r="J452" s="23">
        <f t="shared" si="44"/>
        <v>3</v>
      </c>
      <c r="K452" s="23">
        <f t="shared" si="43"/>
        <v>6</v>
      </c>
      <c r="L452" s="213" t="s">
        <v>640</v>
      </c>
    </row>
    <row r="453" spans="1:12" ht="37.5" customHeight="1" x14ac:dyDescent="0.25">
      <c r="A453" s="31"/>
      <c r="B453" s="98"/>
      <c r="C453" s="203" t="s">
        <v>153</v>
      </c>
      <c r="D453" s="204" t="s">
        <v>144</v>
      </c>
      <c r="E453" s="204" t="s">
        <v>142</v>
      </c>
      <c r="F453" s="20"/>
      <c r="G453" s="19">
        <v>2</v>
      </c>
      <c r="H453" s="20">
        <v>3</v>
      </c>
      <c r="I453" s="20">
        <v>1</v>
      </c>
      <c r="J453" s="23">
        <f t="shared" si="44"/>
        <v>6</v>
      </c>
      <c r="K453" s="23">
        <f t="shared" si="43"/>
        <v>2</v>
      </c>
      <c r="L453" s="212" t="s">
        <v>639</v>
      </c>
    </row>
    <row r="454" spans="1:12" ht="37.5" customHeight="1" x14ac:dyDescent="0.25">
      <c r="B454" s="98"/>
      <c r="C454" s="203"/>
      <c r="D454" s="205"/>
      <c r="E454" s="205"/>
      <c r="F454" s="19"/>
      <c r="G454" s="19"/>
      <c r="H454" s="19"/>
      <c r="I454" s="19"/>
      <c r="J454" s="23">
        <f t="shared" si="44"/>
        <v>0</v>
      </c>
      <c r="K454" s="23">
        <f t="shared" si="43"/>
        <v>0</v>
      </c>
      <c r="L454" s="212"/>
    </row>
    <row r="455" spans="1:12" ht="37.5" customHeight="1" x14ac:dyDescent="0.25">
      <c r="A455" s="31"/>
      <c r="B455" s="98"/>
      <c r="C455" s="203"/>
      <c r="D455" s="204"/>
      <c r="E455" s="204"/>
      <c r="F455" s="20"/>
      <c r="G455" s="19"/>
      <c r="H455" s="20"/>
      <c r="I455" s="20"/>
      <c r="J455" s="23">
        <f t="shared" si="44"/>
        <v>0</v>
      </c>
      <c r="K455" s="23">
        <f t="shared" si="43"/>
        <v>0</v>
      </c>
      <c r="L455" s="213"/>
    </row>
    <row r="456" spans="1:12" ht="37.5" customHeight="1" x14ac:dyDescent="0.25">
      <c r="A456" s="31"/>
      <c r="B456" s="98"/>
      <c r="C456" s="206"/>
      <c r="D456" s="207"/>
      <c r="E456" s="207"/>
      <c r="F456" s="207"/>
      <c r="G456" s="19"/>
      <c r="H456" s="20"/>
      <c r="I456" s="20"/>
      <c r="J456" s="23">
        <f t="shared" si="44"/>
        <v>0</v>
      </c>
      <c r="K456" s="23">
        <f t="shared" si="43"/>
        <v>0</v>
      </c>
      <c r="L456" s="213"/>
    </row>
    <row r="457" spans="1:12" ht="37.5" customHeight="1" x14ac:dyDescent="0.25">
      <c r="A457" s="31"/>
      <c r="B457" s="98"/>
      <c r="C457" s="208"/>
      <c r="D457" s="207"/>
      <c r="E457" s="207"/>
      <c r="F457" s="207"/>
      <c r="G457" s="19"/>
      <c r="H457" s="20"/>
      <c r="I457" s="20"/>
      <c r="J457" s="23">
        <f t="shared" si="44"/>
        <v>0</v>
      </c>
      <c r="K457" s="23">
        <f t="shared" si="43"/>
        <v>0</v>
      </c>
      <c r="L457" s="213"/>
    </row>
    <row r="458" spans="1:12" ht="37.5" customHeight="1" x14ac:dyDescent="0.25">
      <c r="A458" s="31"/>
      <c r="B458" s="98"/>
      <c r="C458" s="206"/>
      <c r="D458" s="207"/>
      <c r="E458" s="207"/>
      <c r="F458" s="207"/>
      <c r="G458" s="19"/>
      <c r="H458" s="20"/>
      <c r="I458" s="20"/>
      <c r="J458" s="23">
        <f t="shared" si="44"/>
        <v>0</v>
      </c>
      <c r="K458" s="23">
        <f t="shared" si="43"/>
        <v>0</v>
      </c>
      <c r="L458" s="213"/>
    </row>
    <row r="459" spans="1:12" ht="37.5" customHeight="1" x14ac:dyDescent="0.25">
      <c r="A459" s="31"/>
      <c r="B459" s="98"/>
      <c r="C459" s="206"/>
      <c r="D459" s="207"/>
      <c r="E459" s="207"/>
      <c r="F459" s="207"/>
      <c r="G459" s="19"/>
      <c r="H459" s="20"/>
      <c r="I459" s="20"/>
      <c r="J459" s="23">
        <f t="shared" si="44"/>
        <v>0</v>
      </c>
      <c r="K459" s="23">
        <f t="shared" si="43"/>
        <v>0</v>
      </c>
      <c r="L459" s="213"/>
    </row>
    <row r="460" spans="1:12" ht="37.5" customHeight="1" x14ac:dyDescent="0.25">
      <c r="A460" s="31"/>
      <c r="B460" s="98"/>
      <c r="C460" s="206"/>
      <c r="D460" s="207"/>
      <c r="E460" s="207"/>
      <c r="F460" s="207"/>
      <c r="G460" s="19"/>
      <c r="H460" s="20"/>
      <c r="I460" s="20"/>
      <c r="J460" s="23">
        <f t="shared" si="44"/>
        <v>0</v>
      </c>
      <c r="K460" s="23">
        <f t="shared" si="43"/>
        <v>0</v>
      </c>
      <c r="L460" s="213"/>
    </row>
    <row r="461" spans="1:12" ht="37.5" customHeight="1" thickBot="1" x14ac:dyDescent="0.3">
      <c r="A461" s="31"/>
      <c r="B461" s="99"/>
      <c r="C461" s="209"/>
      <c r="D461" s="210"/>
      <c r="E461" s="210"/>
      <c r="F461" s="210"/>
      <c r="G461" s="21"/>
      <c r="H461" s="22"/>
      <c r="I461" s="22"/>
      <c r="J461" s="24">
        <f t="shared" si="44"/>
        <v>0</v>
      </c>
      <c r="K461" s="24">
        <f t="shared" si="43"/>
        <v>0</v>
      </c>
      <c r="L461" s="214"/>
    </row>
    <row r="463" spans="1:12" ht="15.75" customHeight="1" x14ac:dyDescent="0.2">
      <c r="L463" s="154"/>
    </row>
    <row r="464" spans="1:12" ht="15.75" customHeight="1" thickBot="1" x14ac:dyDescent="0.3">
      <c r="C464"/>
    </row>
    <row r="465" spans="1:12" ht="15.75" customHeight="1" thickBot="1" x14ac:dyDescent="0.3">
      <c r="B465" s="1" t="s">
        <v>289</v>
      </c>
      <c r="C465" s="27"/>
      <c r="D465" s="1"/>
      <c r="E465" s="53" t="s">
        <v>4</v>
      </c>
      <c r="F465" s="165">
        <f>'1. Samordning'!$B$9</f>
        <v>45216</v>
      </c>
    </row>
    <row r="466" spans="1:12" ht="15.75" customHeight="1" x14ac:dyDescent="0.2"/>
    <row r="467" spans="1:12" ht="15.75" customHeight="1" x14ac:dyDescent="0.2">
      <c r="L467" s="54" t="s">
        <v>824</v>
      </c>
    </row>
    <row r="468" spans="1:12" ht="15.75" customHeight="1" thickBot="1" x14ac:dyDescent="0.3">
      <c r="B468" s="3" t="s">
        <v>293</v>
      </c>
      <c r="F468" s="46" t="s">
        <v>430</v>
      </c>
    </row>
    <row r="469" spans="1:12" ht="55.5" customHeight="1" x14ac:dyDescent="0.2">
      <c r="A469" s="28"/>
      <c r="B469" s="95" t="s">
        <v>1</v>
      </c>
      <c r="C469" s="92" t="s">
        <v>321</v>
      </c>
      <c r="D469" s="55" t="s">
        <v>320</v>
      </c>
      <c r="E469" s="55" t="s">
        <v>345</v>
      </c>
      <c r="F469" s="56" t="s">
        <v>318</v>
      </c>
      <c r="G469" s="496" t="s">
        <v>444</v>
      </c>
      <c r="H469" s="498" t="s">
        <v>445</v>
      </c>
      <c r="I469" s="498"/>
      <c r="J469" s="498" t="s">
        <v>446</v>
      </c>
      <c r="K469" s="498"/>
      <c r="L469" s="52" t="s">
        <v>10</v>
      </c>
    </row>
    <row r="470" spans="1:12" ht="67.5" customHeight="1" thickBot="1" x14ac:dyDescent="0.25">
      <c r="A470" s="29"/>
      <c r="B470" s="93"/>
      <c r="C470" s="94" t="s">
        <v>172</v>
      </c>
      <c r="D470" s="57" t="s">
        <v>173</v>
      </c>
      <c r="E470" s="57" t="s">
        <v>174</v>
      </c>
      <c r="F470" s="58" t="s">
        <v>87</v>
      </c>
      <c r="G470" s="497"/>
      <c r="H470" s="51" t="s">
        <v>447</v>
      </c>
      <c r="I470" s="51" t="s">
        <v>448</v>
      </c>
      <c r="J470" s="61" t="s">
        <v>11</v>
      </c>
      <c r="K470" s="61" t="s">
        <v>12</v>
      </c>
      <c r="L470" s="40" t="s">
        <v>88</v>
      </c>
    </row>
    <row r="471" spans="1:12" ht="37.5" customHeight="1" thickBot="1" x14ac:dyDescent="0.25">
      <c r="A471" s="30"/>
      <c r="B471" s="467" t="str">
        <f>'2. Sammanställning'!$B$30&amp;". "&amp;'2. Sammanställning'!$H$30&amp;CHAR(10)&amp;'2. Sammanställning'!$I$30</f>
        <v>23. Rörledning
S782014</v>
      </c>
      <c r="C471" s="201" t="s">
        <v>120</v>
      </c>
      <c r="D471" s="202" t="s">
        <v>145</v>
      </c>
      <c r="E471" s="202" t="s">
        <v>142</v>
      </c>
      <c r="F471" s="38"/>
      <c r="G471" s="38">
        <v>3</v>
      </c>
      <c r="H471" s="38">
        <v>1</v>
      </c>
      <c r="I471" s="38">
        <v>2</v>
      </c>
      <c r="J471" s="39">
        <f>$G471*H471</f>
        <v>3</v>
      </c>
      <c r="K471" s="39">
        <f t="shared" ref="K471:K482" si="45">$G471*I471</f>
        <v>6</v>
      </c>
      <c r="L471" s="211" t="s">
        <v>640</v>
      </c>
    </row>
    <row r="472" spans="1:12" ht="37.5" customHeight="1" x14ac:dyDescent="0.25">
      <c r="A472" s="31"/>
      <c r="B472" s="98"/>
      <c r="C472" s="203" t="s">
        <v>121</v>
      </c>
      <c r="D472" s="204" t="s">
        <v>146</v>
      </c>
      <c r="E472" s="204" t="s">
        <v>142</v>
      </c>
      <c r="F472" s="20"/>
      <c r="G472" s="19">
        <v>2</v>
      </c>
      <c r="H472" s="19">
        <v>1</v>
      </c>
      <c r="I472" s="19">
        <v>2</v>
      </c>
      <c r="J472" s="23">
        <f t="shared" ref="J472:J482" si="46">$G472*H472</f>
        <v>2</v>
      </c>
      <c r="K472" s="23">
        <f t="shared" si="45"/>
        <v>4</v>
      </c>
      <c r="L472" s="212" t="s">
        <v>640</v>
      </c>
    </row>
    <row r="473" spans="1:12" ht="37.5" customHeight="1" x14ac:dyDescent="0.25">
      <c r="A473" s="31"/>
      <c r="B473" s="98"/>
      <c r="C473" s="203" t="s">
        <v>122</v>
      </c>
      <c r="D473" s="204" t="s">
        <v>147</v>
      </c>
      <c r="E473" s="204" t="s">
        <v>131</v>
      </c>
      <c r="F473" s="20"/>
      <c r="G473" s="19">
        <v>3</v>
      </c>
      <c r="H473" s="20">
        <v>1</v>
      </c>
      <c r="I473" s="20">
        <v>2</v>
      </c>
      <c r="J473" s="23">
        <f t="shared" si="46"/>
        <v>3</v>
      </c>
      <c r="K473" s="23">
        <f t="shared" si="45"/>
        <v>6</v>
      </c>
      <c r="L473" s="213" t="s">
        <v>640</v>
      </c>
    </row>
    <row r="474" spans="1:12" ht="37.5" customHeight="1" x14ac:dyDescent="0.25">
      <c r="A474" s="31"/>
      <c r="B474" s="98"/>
      <c r="C474" s="203" t="s">
        <v>153</v>
      </c>
      <c r="D474" s="204" t="s">
        <v>144</v>
      </c>
      <c r="E474" s="204" t="s">
        <v>142</v>
      </c>
      <c r="F474" s="20"/>
      <c r="G474" s="19">
        <v>2</v>
      </c>
      <c r="H474" s="20">
        <v>3</v>
      </c>
      <c r="I474" s="20">
        <v>1</v>
      </c>
      <c r="J474" s="23">
        <f t="shared" si="46"/>
        <v>6</v>
      </c>
      <c r="K474" s="23">
        <f t="shared" si="45"/>
        <v>2</v>
      </c>
      <c r="L474" s="212" t="s">
        <v>639</v>
      </c>
    </row>
    <row r="475" spans="1:12" ht="37.5" customHeight="1" x14ac:dyDescent="0.25">
      <c r="B475" s="98"/>
      <c r="C475" s="203"/>
      <c r="D475" s="205"/>
      <c r="E475" s="205"/>
      <c r="F475" s="19"/>
      <c r="G475" s="19"/>
      <c r="H475" s="19"/>
      <c r="I475" s="19"/>
      <c r="J475" s="23">
        <f t="shared" si="46"/>
        <v>0</v>
      </c>
      <c r="K475" s="23">
        <f t="shared" si="45"/>
        <v>0</v>
      </c>
      <c r="L475" s="212"/>
    </row>
    <row r="476" spans="1:12" ht="37.5" customHeight="1" x14ac:dyDescent="0.25">
      <c r="A476" s="31"/>
      <c r="B476" s="98"/>
      <c r="C476" s="203"/>
      <c r="D476" s="204"/>
      <c r="E476" s="204"/>
      <c r="F476" s="20"/>
      <c r="G476" s="19"/>
      <c r="H476" s="20"/>
      <c r="I476" s="20"/>
      <c r="J476" s="23">
        <f t="shared" si="46"/>
        <v>0</v>
      </c>
      <c r="K476" s="23">
        <f t="shared" si="45"/>
        <v>0</v>
      </c>
      <c r="L476" s="213"/>
    </row>
    <row r="477" spans="1:12" ht="37.5" customHeight="1" x14ac:dyDescent="0.25">
      <c r="A477" s="31"/>
      <c r="B477" s="98"/>
      <c r="C477" s="206"/>
      <c r="D477" s="207"/>
      <c r="E477" s="207"/>
      <c r="F477" s="207"/>
      <c r="G477" s="19"/>
      <c r="H477" s="20"/>
      <c r="I477" s="20"/>
      <c r="J477" s="23">
        <f t="shared" si="46"/>
        <v>0</v>
      </c>
      <c r="K477" s="23">
        <f t="shared" si="45"/>
        <v>0</v>
      </c>
      <c r="L477" s="213"/>
    </row>
    <row r="478" spans="1:12" ht="37.5" customHeight="1" x14ac:dyDescent="0.25">
      <c r="A478" s="31"/>
      <c r="B478" s="98"/>
      <c r="C478" s="208"/>
      <c r="D478" s="207"/>
      <c r="E478" s="207"/>
      <c r="F478" s="207"/>
      <c r="G478" s="19"/>
      <c r="H478" s="20"/>
      <c r="I478" s="20"/>
      <c r="J478" s="23">
        <f t="shared" si="46"/>
        <v>0</v>
      </c>
      <c r="K478" s="23">
        <f t="shared" si="45"/>
        <v>0</v>
      </c>
      <c r="L478" s="213"/>
    </row>
    <row r="479" spans="1:12" ht="37.5" customHeight="1" x14ac:dyDescent="0.25">
      <c r="A479" s="31"/>
      <c r="B479" s="98"/>
      <c r="C479" s="206"/>
      <c r="D479" s="207"/>
      <c r="E479" s="207"/>
      <c r="F479" s="207"/>
      <c r="G479" s="19"/>
      <c r="H479" s="20"/>
      <c r="I479" s="20"/>
      <c r="J479" s="23">
        <f t="shared" si="46"/>
        <v>0</v>
      </c>
      <c r="K479" s="23">
        <f t="shared" si="45"/>
        <v>0</v>
      </c>
      <c r="L479" s="213"/>
    </row>
    <row r="480" spans="1:12" ht="37.5" customHeight="1" x14ac:dyDescent="0.25">
      <c r="A480" s="31"/>
      <c r="B480" s="98"/>
      <c r="C480" s="206"/>
      <c r="D480" s="207"/>
      <c r="E480" s="207"/>
      <c r="F480" s="207"/>
      <c r="G480" s="19"/>
      <c r="H480" s="20"/>
      <c r="I480" s="20"/>
      <c r="J480" s="23">
        <f t="shared" si="46"/>
        <v>0</v>
      </c>
      <c r="K480" s="23">
        <f t="shared" si="45"/>
        <v>0</v>
      </c>
      <c r="L480" s="213"/>
    </row>
    <row r="481" spans="1:12" ht="37.5" customHeight="1" x14ac:dyDescent="0.25">
      <c r="A481" s="31"/>
      <c r="B481" s="98"/>
      <c r="C481" s="206"/>
      <c r="D481" s="207"/>
      <c r="E481" s="207"/>
      <c r="F481" s="207"/>
      <c r="G481" s="19"/>
      <c r="H481" s="20"/>
      <c r="I481" s="20"/>
      <c r="J481" s="23">
        <f t="shared" si="46"/>
        <v>0</v>
      </c>
      <c r="K481" s="23">
        <f t="shared" si="45"/>
        <v>0</v>
      </c>
      <c r="L481" s="213"/>
    </row>
    <row r="482" spans="1:12" ht="37.5" customHeight="1" thickBot="1" x14ac:dyDescent="0.3">
      <c r="A482" s="31"/>
      <c r="B482" s="99"/>
      <c r="C482" s="209"/>
      <c r="D482" s="210"/>
      <c r="E482" s="210"/>
      <c r="F482" s="210"/>
      <c r="G482" s="21"/>
      <c r="H482" s="22"/>
      <c r="I482" s="22"/>
      <c r="J482" s="24">
        <f t="shared" si="46"/>
        <v>0</v>
      </c>
      <c r="K482" s="24">
        <f t="shared" si="45"/>
        <v>0</v>
      </c>
      <c r="L482" s="214"/>
    </row>
    <row r="484" spans="1:12" ht="15.75" customHeight="1" x14ac:dyDescent="0.2">
      <c r="L484" s="154"/>
    </row>
    <row r="485" spans="1:12" ht="15.75" customHeight="1" thickBot="1" x14ac:dyDescent="0.3">
      <c r="C485"/>
    </row>
    <row r="486" spans="1:12" ht="15.75" customHeight="1" thickBot="1" x14ac:dyDescent="0.3">
      <c r="B486" s="1" t="s">
        <v>289</v>
      </c>
      <c r="C486" s="27"/>
      <c r="D486" s="1"/>
      <c r="E486" s="53" t="s">
        <v>4</v>
      </c>
      <c r="F486" s="165">
        <f>'1. Samordning'!$B$9</f>
        <v>45216</v>
      </c>
    </row>
    <row r="487" spans="1:12" ht="15.75" customHeight="1" x14ac:dyDescent="0.2"/>
    <row r="488" spans="1:12" ht="15.75" customHeight="1" x14ac:dyDescent="0.2">
      <c r="L488" s="54" t="s">
        <v>825</v>
      </c>
    </row>
    <row r="489" spans="1:12" ht="15.75" customHeight="1" thickBot="1" x14ac:dyDescent="0.3">
      <c r="B489" s="3" t="s">
        <v>293</v>
      </c>
      <c r="F489" s="46" t="s">
        <v>430</v>
      </c>
    </row>
    <row r="490" spans="1:12" ht="55.5" customHeight="1" x14ac:dyDescent="0.2">
      <c r="A490" s="28"/>
      <c r="B490" s="95" t="s">
        <v>1</v>
      </c>
      <c r="C490" s="92" t="s">
        <v>321</v>
      </c>
      <c r="D490" s="55" t="s">
        <v>320</v>
      </c>
      <c r="E490" s="55" t="s">
        <v>345</v>
      </c>
      <c r="F490" s="56" t="s">
        <v>318</v>
      </c>
      <c r="G490" s="496" t="s">
        <v>444</v>
      </c>
      <c r="H490" s="498" t="s">
        <v>445</v>
      </c>
      <c r="I490" s="498"/>
      <c r="J490" s="498" t="s">
        <v>446</v>
      </c>
      <c r="K490" s="498"/>
      <c r="L490" s="52" t="s">
        <v>10</v>
      </c>
    </row>
    <row r="491" spans="1:12" ht="67.5" customHeight="1" thickBot="1" x14ac:dyDescent="0.25">
      <c r="A491" s="29"/>
      <c r="B491" s="93"/>
      <c r="C491" s="94" t="s">
        <v>172</v>
      </c>
      <c r="D491" s="57" t="s">
        <v>173</v>
      </c>
      <c r="E491" s="57" t="s">
        <v>174</v>
      </c>
      <c r="F491" s="58" t="s">
        <v>87</v>
      </c>
      <c r="G491" s="497"/>
      <c r="H491" s="51" t="s">
        <v>447</v>
      </c>
      <c r="I491" s="51" t="s">
        <v>448</v>
      </c>
      <c r="J491" s="61" t="s">
        <v>11</v>
      </c>
      <c r="K491" s="61" t="s">
        <v>12</v>
      </c>
      <c r="L491" s="40" t="s">
        <v>88</v>
      </c>
    </row>
    <row r="492" spans="1:12" ht="37.5" customHeight="1" thickBot="1" x14ac:dyDescent="0.25">
      <c r="A492" s="30"/>
      <c r="B492" s="467" t="str">
        <f>'2. Sammanställning'!$B$31&amp;". "&amp;'2. Sammanställning'!$H$31&amp;CHAR(10)&amp;'2. Sammanställning'!$I$31</f>
        <v>24. Rörledning
S782015</v>
      </c>
      <c r="C492" s="201" t="s">
        <v>120</v>
      </c>
      <c r="D492" s="202" t="s">
        <v>145</v>
      </c>
      <c r="E492" s="202" t="s">
        <v>142</v>
      </c>
      <c r="F492" s="38"/>
      <c r="G492" s="38">
        <v>3</v>
      </c>
      <c r="H492" s="38">
        <v>1</v>
      </c>
      <c r="I492" s="38">
        <v>2</v>
      </c>
      <c r="J492" s="39">
        <f>$G492*H492</f>
        <v>3</v>
      </c>
      <c r="K492" s="39">
        <f t="shared" ref="K492:K503" si="47">$G492*I492</f>
        <v>6</v>
      </c>
      <c r="L492" s="211" t="s">
        <v>640</v>
      </c>
    </row>
    <row r="493" spans="1:12" ht="37.5" customHeight="1" x14ac:dyDescent="0.25">
      <c r="A493" s="31"/>
      <c r="B493" s="98"/>
      <c r="C493" s="203" t="s">
        <v>121</v>
      </c>
      <c r="D493" s="204" t="s">
        <v>146</v>
      </c>
      <c r="E493" s="204" t="s">
        <v>142</v>
      </c>
      <c r="F493" s="20"/>
      <c r="G493" s="19">
        <v>2</v>
      </c>
      <c r="H493" s="19">
        <v>1</v>
      </c>
      <c r="I493" s="19">
        <v>2</v>
      </c>
      <c r="J493" s="23">
        <f t="shared" ref="J493:J503" si="48">$G493*H493</f>
        <v>2</v>
      </c>
      <c r="K493" s="23">
        <f t="shared" si="47"/>
        <v>4</v>
      </c>
      <c r="L493" s="212" t="s">
        <v>640</v>
      </c>
    </row>
    <row r="494" spans="1:12" ht="37.5" customHeight="1" x14ac:dyDescent="0.25">
      <c r="A494" s="31"/>
      <c r="B494" s="98"/>
      <c r="C494" s="203" t="s">
        <v>122</v>
      </c>
      <c r="D494" s="204" t="s">
        <v>147</v>
      </c>
      <c r="E494" s="204" t="s">
        <v>131</v>
      </c>
      <c r="F494" s="20"/>
      <c r="G494" s="19">
        <v>3</v>
      </c>
      <c r="H494" s="20">
        <v>1</v>
      </c>
      <c r="I494" s="20">
        <v>2</v>
      </c>
      <c r="J494" s="23">
        <f t="shared" si="48"/>
        <v>3</v>
      </c>
      <c r="K494" s="23">
        <f t="shared" si="47"/>
        <v>6</v>
      </c>
      <c r="L494" s="213" t="s">
        <v>640</v>
      </c>
    </row>
    <row r="495" spans="1:12" ht="37.5" customHeight="1" x14ac:dyDescent="0.25">
      <c r="A495" s="31"/>
      <c r="B495" s="98"/>
      <c r="C495" s="203" t="s">
        <v>153</v>
      </c>
      <c r="D495" s="204" t="s">
        <v>144</v>
      </c>
      <c r="E495" s="204" t="s">
        <v>142</v>
      </c>
      <c r="F495" s="20"/>
      <c r="G495" s="19">
        <v>2</v>
      </c>
      <c r="H495" s="20">
        <v>3</v>
      </c>
      <c r="I495" s="20">
        <v>1</v>
      </c>
      <c r="J495" s="23">
        <f t="shared" si="48"/>
        <v>6</v>
      </c>
      <c r="K495" s="23">
        <f t="shared" si="47"/>
        <v>2</v>
      </c>
      <c r="L495" s="212" t="s">
        <v>639</v>
      </c>
    </row>
    <row r="496" spans="1:12" ht="37.5" customHeight="1" x14ac:dyDescent="0.25">
      <c r="B496" s="98"/>
      <c r="C496" s="203"/>
      <c r="D496" s="205"/>
      <c r="E496" s="205"/>
      <c r="F496" s="19"/>
      <c r="G496" s="19"/>
      <c r="H496" s="19"/>
      <c r="I496" s="19"/>
      <c r="J496" s="23">
        <f t="shared" si="48"/>
        <v>0</v>
      </c>
      <c r="K496" s="23">
        <f t="shared" si="47"/>
        <v>0</v>
      </c>
      <c r="L496" s="212"/>
    </row>
    <row r="497" spans="1:12" ht="37.5" customHeight="1" x14ac:dyDescent="0.25">
      <c r="A497" s="31"/>
      <c r="B497" s="98"/>
      <c r="C497" s="203"/>
      <c r="D497" s="204"/>
      <c r="E497" s="204"/>
      <c r="F497" s="20"/>
      <c r="G497" s="19"/>
      <c r="H497" s="20"/>
      <c r="I497" s="20"/>
      <c r="J497" s="23">
        <f t="shared" si="48"/>
        <v>0</v>
      </c>
      <c r="K497" s="23">
        <f t="shared" si="47"/>
        <v>0</v>
      </c>
      <c r="L497" s="213"/>
    </row>
    <row r="498" spans="1:12" ht="37.5" customHeight="1" x14ac:dyDescent="0.25">
      <c r="A498" s="31"/>
      <c r="B498" s="98"/>
      <c r="C498" s="206"/>
      <c r="D498" s="207"/>
      <c r="E498" s="207"/>
      <c r="F498" s="207"/>
      <c r="G498" s="19"/>
      <c r="H498" s="20"/>
      <c r="I498" s="20"/>
      <c r="J498" s="23">
        <f t="shared" si="48"/>
        <v>0</v>
      </c>
      <c r="K498" s="23">
        <f t="shared" si="47"/>
        <v>0</v>
      </c>
      <c r="L498" s="213"/>
    </row>
    <row r="499" spans="1:12" ht="37.5" customHeight="1" x14ac:dyDescent="0.25">
      <c r="A499" s="31"/>
      <c r="B499" s="98"/>
      <c r="C499" s="208"/>
      <c r="D499" s="207"/>
      <c r="E499" s="207"/>
      <c r="F499" s="207"/>
      <c r="G499" s="19"/>
      <c r="H499" s="20"/>
      <c r="I499" s="20"/>
      <c r="J499" s="23">
        <f t="shared" si="48"/>
        <v>0</v>
      </c>
      <c r="K499" s="23">
        <f t="shared" si="47"/>
        <v>0</v>
      </c>
      <c r="L499" s="213"/>
    </row>
    <row r="500" spans="1:12" ht="37.5" customHeight="1" x14ac:dyDescent="0.25">
      <c r="A500" s="31"/>
      <c r="B500" s="98"/>
      <c r="C500" s="206"/>
      <c r="D500" s="207"/>
      <c r="E500" s="207"/>
      <c r="F500" s="207"/>
      <c r="G500" s="19"/>
      <c r="H500" s="20"/>
      <c r="I500" s="20"/>
      <c r="J500" s="23">
        <f t="shared" si="48"/>
        <v>0</v>
      </c>
      <c r="K500" s="23">
        <f t="shared" si="47"/>
        <v>0</v>
      </c>
      <c r="L500" s="213"/>
    </row>
    <row r="501" spans="1:12" ht="37.5" customHeight="1" x14ac:dyDescent="0.25">
      <c r="A501" s="31"/>
      <c r="B501" s="98"/>
      <c r="C501" s="206"/>
      <c r="D501" s="207"/>
      <c r="E501" s="207"/>
      <c r="F501" s="207"/>
      <c r="G501" s="19"/>
      <c r="H501" s="20"/>
      <c r="I501" s="20"/>
      <c r="J501" s="23">
        <f t="shared" si="48"/>
        <v>0</v>
      </c>
      <c r="K501" s="23">
        <f t="shared" si="47"/>
        <v>0</v>
      </c>
      <c r="L501" s="213"/>
    </row>
    <row r="502" spans="1:12" ht="37.5" customHeight="1" x14ac:dyDescent="0.25">
      <c r="A502" s="31"/>
      <c r="B502" s="98"/>
      <c r="C502" s="206"/>
      <c r="D502" s="207"/>
      <c r="E502" s="207"/>
      <c r="F502" s="207"/>
      <c r="G502" s="19"/>
      <c r="H502" s="20"/>
      <c r="I502" s="20"/>
      <c r="J502" s="23">
        <f t="shared" si="48"/>
        <v>0</v>
      </c>
      <c r="K502" s="23">
        <f t="shared" si="47"/>
        <v>0</v>
      </c>
      <c r="L502" s="213"/>
    </row>
    <row r="503" spans="1:12" ht="37.5" customHeight="1" thickBot="1" x14ac:dyDescent="0.3">
      <c r="A503" s="31"/>
      <c r="B503" s="99"/>
      <c r="C503" s="209"/>
      <c r="D503" s="210"/>
      <c r="E503" s="210"/>
      <c r="F503" s="210"/>
      <c r="G503" s="21"/>
      <c r="H503" s="22"/>
      <c r="I503" s="22"/>
      <c r="J503" s="24">
        <f t="shared" si="48"/>
        <v>0</v>
      </c>
      <c r="K503" s="24">
        <f t="shared" si="47"/>
        <v>0</v>
      </c>
      <c r="L503" s="214"/>
    </row>
    <row r="505" spans="1:12" ht="15.75" customHeight="1" x14ac:dyDescent="0.2">
      <c r="L505" s="154"/>
    </row>
    <row r="506" spans="1:12" ht="15.75" customHeight="1" thickBot="1" x14ac:dyDescent="0.3">
      <c r="C506"/>
    </row>
    <row r="507" spans="1:12" ht="15.75" customHeight="1" thickBot="1" x14ac:dyDescent="0.3">
      <c r="B507" s="1" t="s">
        <v>289</v>
      </c>
      <c r="C507" s="27"/>
      <c r="D507" s="1"/>
      <c r="E507" s="53" t="s">
        <v>4</v>
      </c>
      <c r="F507" s="165">
        <f>'1. Samordning'!$B$9</f>
        <v>45216</v>
      </c>
    </row>
    <row r="508" spans="1:12" ht="15.75" customHeight="1" x14ac:dyDescent="0.2"/>
    <row r="509" spans="1:12" ht="15.75" customHeight="1" x14ac:dyDescent="0.2">
      <c r="L509" s="54" t="s">
        <v>826</v>
      </c>
    </row>
    <row r="510" spans="1:12" ht="15.75" customHeight="1" thickBot="1" x14ac:dyDescent="0.3">
      <c r="B510" s="3" t="s">
        <v>293</v>
      </c>
      <c r="F510" s="46" t="s">
        <v>430</v>
      </c>
    </row>
    <row r="511" spans="1:12" ht="55.5" customHeight="1" x14ac:dyDescent="0.2">
      <c r="A511" s="28"/>
      <c r="B511" s="95" t="s">
        <v>1</v>
      </c>
      <c r="C511" s="92" t="s">
        <v>321</v>
      </c>
      <c r="D511" s="55" t="s">
        <v>320</v>
      </c>
      <c r="E511" s="55" t="s">
        <v>345</v>
      </c>
      <c r="F511" s="56" t="s">
        <v>318</v>
      </c>
      <c r="G511" s="496" t="s">
        <v>444</v>
      </c>
      <c r="H511" s="498" t="s">
        <v>445</v>
      </c>
      <c r="I511" s="498"/>
      <c r="J511" s="498" t="s">
        <v>446</v>
      </c>
      <c r="K511" s="498"/>
      <c r="L511" s="52" t="s">
        <v>10</v>
      </c>
    </row>
    <row r="512" spans="1:12" ht="67.5" customHeight="1" thickBot="1" x14ac:dyDescent="0.25">
      <c r="A512" s="29"/>
      <c r="B512" s="93"/>
      <c r="C512" s="94" t="s">
        <v>172</v>
      </c>
      <c r="D512" s="57" t="s">
        <v>173</v>
      </c>
      <c r="E512" s="57" t="s">
        <v>174</v>
      </c>
      <c r="F512" s="58" t="s">
        <v>87</v>
      </c>
      <c r="G512" s="497"/>
      <c r="H512" s="51" t="s">
        <v>447</v>
      </c>
      <c r="I512" s="51" t="s">
        <v>448</v>
      </c>
      <c r="J512" s="61" t="s">
        <v>11</v>
      </c>
      <c r="K512" s="61" t="s">
        <v>12</v>
      </c>
      <c r="L512" s="40" t="s">
        <v>88</v>
      </c>
    </row>
    <row r="513" spans="1:12" ht="37.5" customHeight="1" thickBot="1" x14ac:dyDescent="0.25">
      <c r="A513" s="30"/>
      <c r="B513" s="467" t="str">
        <f>'2. Sammanställning'!$B$32&amp;". "&amp;'2. Sammanställning'!$H$32&amp;CHAR(10)&amp;'2. Sammanställning'!$I$32</f>
        <v>25. Rörledning
S782012</v>
      </c>
      <c r="C513" s="201" t="s">
        <v>120</v>
      </c>
      <c r="D513" s="202" t="s">
        <v>145</v>
      </c>
      <c r="E513" s="202" t="s">
        <v>142</v>
      </c>
      <c r="F513" s="38"/>
      <c r="G513" s="38">
        <v>3</v>
      </c>
      <c r="H513" s="38">
        <v>1</v>
      </c>
      <c r="I513" s="38">
        <v>2</v>
      </c>
      <c r="J513" s="39">
        <f>$G513*H513</f>
        <v>3</v>
      </c>
      <c r="K513" s="39">
        <f t="shared" ref="K513:K524" si="49">$G513*I513</f>
        <v>6</v>
      </c>
      <c r="L513" s="211" t="s">
        <v>640</v>
      </c>
    </row>
    <row r="514" spans="1:12" ht="37.5" customHeight="1" x14ac:dyDescent="0.25">
      <c r="A514" s="31"/>
      <c r="B514" s="98"/>
      <c r="C514" s="203" t="s">
        <v>121</v>
      </c>
      <c r="D514" s="204" t="s">
        <v>146</v>
      </c>
      <c r="E514" s="204" t="s">
        <v>142</v>
      </c>
      <c r="F514" s="20"/>
      <c r="G514" s="19">
        <v>2</v>
      </c>
      <c r="H514" s="19">
        <v>1</v>
      </c>
      <c r="I514" s="19">
        <v>2</v>
      </c>
      <c r="J514" s="23">
        <f t="shared" ref="J514:J524" si="50">$G514*H514</f>
        <v>2</v>
      </c>
      <c r="K514" s="23">
        <f t="shared" si="49"/>
        <v>4</v>
      </c>
      <c r="L514" s="212" t="s">
        <v>640</v>
      </c>
    </row>
    <row r="515" spans="1:12" ht="37.5" customHeight="1" x14ac:dyDescent="0.25">
      <c r="A515" s="31"/>
      <c r="B515" s="98"/>
      <c r="C515" s="203" t="s">
        <v>122</v>
      </c>
      <c r="D515" s="204" t="s">
        <v>147</v>
      </c>
      <c r="E515" s="204" t="s">
        <v>131</v>
      </c>
      <c r="F515" s="20"/>
      <c r="G515" s="19">
        <v>3</v>
      </c>
      <c r="H515" s="20">
        <v>1</v>
      </c>
      <c r="I515" s="20">
        <v>2</v>
      </c>
      <c r="J515" s="23">
        <f t="shared" si="50"/>
        <v>3</v>
      </c>
      <c r="K515" s="23">
        <f t="shared" si="49"/>
        <v>6</v>
      </c>
      <c r="L515" s="213" t="s">
        <v>640</v>
      </c>
    </row>
    <row r="516" spans="1:12" ht="37.5" customHeight="1" x14ac:dyDescent="0.25">
      <c r="A516" s="31"/>
      <c r="B516" s="98"/>
      <c r="C516" s="203" t="s">
        <v>153</v>
      </c>
      <c r="D516" s="204" t="s">
        <v>144</v>
      </c>
      <c r="E516" s="204" t="s">
        <v>142</v>
      </c>
      <c r="F516" s="20"/>
      <c r="G516" s="19">
        <v>2</v>
      </c>
      <c r="H516" s="20">
        <v>3</v>
      </c>
      <c r="I516" s="20">
        <v>1</v>
      </c>
      <c r="J516" s="23">
        <f t="shared" si="50"/>
        <v>6</v>
      </c>
      <c r="K516" s="23">
        <f t="shared" si="49"/>
        <v>2</v>
      </c>
      <c r="L516" s="212" t="s">
        <v>639</v>
      </c>
    </row>
    <row r="517" spans="1:12" ht="37.5" customHeight="1" x14ac:dyDescent="0.25">
      <c r="B517" s="98"/>
      <c r="C517" s="203"/>
      <c r="D517" s="205"/>
      <c r="E517" s="205"/>
      <c r="F517" s="19"/>
      <c r="G517" s="19"/>
      <c r="H517" s="19"/>
      <c r="I517" s="19"/>
      <c r="J517" s="23">
        <f t="shared" si="50"/>
        <v>0</v>
      </c>
      <c r="K517" s="23">
        <f t="shared" si="49"/>
        <v>0</v>
      </c>
      <c r="L517" s="212"/>
    </row>
    <row r="518" spans="1:12" ht="37.5" customHeight="1" x14ac:dyDescent="0.25">
      <c r="A518" s="31"/>
      <c r="B518" s="98"/>
      <c r="C518" s="203"/>
      <c r="D518" s="204"/>
      <c r="E518" s="204"/>
      <c r="F518" s="20"/>
      <c r="G518" s="19"/>
      <c r="H518" s="20"/>
      <c r="I518" s="20"/>
      <c r="J518" s="23">
        <f t="shared" si="50"/>
        <v>0</v>
      </c>
      <c r="K518" s="23">
        <f t="shared" si="49"/>
        <v>0</v>
      </c>
      <c r="L518" s="213"/>
    </row>
    <row r="519" spans="1:12" ht="37.5" customHeight="1" x14ac:dyDescent="0.25">
      <c r="A519" s="31"/>
      <c r="B519" s="98"/>
      <c r="C519" s="206"/>
      <c r="D519" s="207"/>
      <c r="E519" s="207"/>
      <c r="F519" s="207"/>
      <c r="G519" s="19"/>
      <c r="H519" s="20"/>
      <c r="I519" s="20"/>
      <c r="J519" s="23">
        <f t="shared" si="50"/>
        <v>0</v>
      </c>
      <c r="K519" s="23">
        <f t="shared" si="49"/>
        <v>0</v>
      </c>
      <c r="L519" s="213"/>
    </row>
    <row r="520" spans="1:12" ht="37.5" customHeight="1" x14ac:dyDescent="0.25">
      <c r="A520" s="31"/>
      <c r="B520" s="98"/>
      <c r="C520" s="208"/>
      <c r="D520" s="207"/>
      <c r="E520" s="207"/>
      <c r="F520" s="207"/>
      <c r="G520" s="19"/>
      <c r="H520" s="20"/>
      <c r="I520" s="20"/>
      <c r="J520" s="23">
        <f t="shared" si="50"/>
        <v>0</v>
      </c>
      <c r="K520" s="23">
        <f t="shared" si="49"/>
        <v>0</v>
      </c>
      <c r="L520" s="213"/>
    </row>
    <row r="521" spans="1:12" ht="37.5" customHeight="1" x14ac:dyDescent="0.25">
      <c r="A521" s="31"/>
      <c r="B521" s="98"/>
      <c r="C521" s="206"/>
      <c r="D521" s="207"/>
      <c r="E521" s="207"/>
      <c r="F521" s="207"/>
      <c r="G521" s="19"/>
      <c r="H521" s="20"/>
      <c r="I521" s="20"/>
      <c r="J521" s="23">
        <f t="shared" si="50"/>
        <v>0</v>
      </c>
      <c r="K521" s="23">
        <f t="shared" si="49"/>
        <v>0</v>
      </c>
      <c r="L521" s="213"/>
    </row>
    <row r="522" spans="1:12" ht="37.5" customHeight="1" x14ac:dyDescent="0.25">
      <c r="A522" s="31"/>
      <c r="B522" s="98"/>
      <c r="C522" s="206"/>
      <c r="D522" s="207"/>
      <c r="E522" s="207"/>
      <c r="F522" s="207"/>
      <c r="G522" s="19"/>
      <c r="H522" s="20"/>
      <c r="I522" s="20"/>
      <c r="J522" s="23">
        <f t="shared" si="50"/>
        <v>0</v>
      </c>
      <c r="K522" s="23">
        <f t="shared" si="49"/>
        <v>0</v>
      </c>
      <c r="L522" s="213"/>
    </row>
    <row r="523" spans="1:12" ht="37.5" customHeight="1" x14ac:dyDescent="0.25">
      <c r="A523" s="31"/>
      <c r="B523" s="98"/>
      <c r="C523" s="206"/>
      <c r="D523" s="207"/>
      <c r="E523" s="207"/>
      <c r="F523" s="207"/>
      <c r="G523" s="19"/>
      <c r="H523" s="20"/>
      <c r="I523" s="20"/>
      <c r="J523" s="23">
        <f t="shared" si="50"/>
        <v>0</v>
      </c>
      <c r="K523" s="23">
        <f t="shared" si="49"/>
        <v>0</v>
      </c>
      <c r="L523" s="213"/>
    </row>
    <row r="524" spans="1:12" ht="37.5" customHeight="1" thickBot="1" x14ac:dyDescent="0.3">
      <c r="A524" s="31"/>
      <c r="B524" s="99"/>
      <c r="C524" s="209"/>
      <c r="D524" s="210"/>
      <c r="E524" s="210"/>
      <c r="F524" s="210"/>
      <c r="G524" s="21"/>
      <c r="H524" s="22"/>
      <c r="I524" s="22"/>
      <c r="J524" s="24">
        <f t="shared" si="50"/>
        <v>0</v>
      </c>
      <c r="K524" s="24">
        <f t="shared" si="49"/>
        <v>0</v>
      </c>
      <c r="L524" s="214"/>
    </row>
    <row r="526" spans="1:12" ht="15.75" customHeight="1" x14ac:dyDescent="0.2">
      <c r="L526" s="154"/>
    </row>
    <row r="527" spans="1:12" ht="15.75" customHeight="1" thickBot="1" x14ac:dyDescent="0.3">
      <c r="C527"/>
    </row>
    <row r="528" spans="1:12" ht="15.75" customHeight="1" thickBot="1" x14ac:dyDescent="0.3">
      <c r="B528" s="1" t="s">
        <v>289</v>
      </c>
      <c r="C528" s="27"/>
      <c r="D528" s="1"/>
      <c r="E528" s="53" t="s">
        <v>4</v>
      </c>
      <c r="F528" s="165">
        <f>'1. Samordning'!$B$9</f>
        <v>45216</v>
      </c>
    </row>
    <row r="529" spans="1:12" ht="15.75" customHeight="1" x14ac:dyDescent="0.2"/>
    <row r="530" spans="1:12" ht="15.75" customHeight="1" x14ac:dyDescent="0.2">
      <c r="L530" s="54" t="s">
        <v>827</v>
      </c>
    </row>
    <row r="531" spans="1:12" ht="15.75" customHeight="1" thickBot="1" x14ac:dyDescent="0.3">
      <c r="B531" s="3" t="s">
        <v>293</v>
      </c>
      <c r="F531" s="46" t="s">
        <v>430</v>
      </c>
    </row>
    <row r="532" spans="1:12" ht="55.5" customHeight="1" x14ac:dyDescent="0.2">
      <c r="A532" s="28"/>
      <c r="B532" s="95" t="s">
        <v>1</v>
      </c>
      <c r="C532" s="92" t="s">
        <v>321</v>
      </c>
      <c r="D532" s="55" t="s">
        <v>320</v>
      </c>
      <c r="E532" s="55" t="s">
        <v>345</v>
      </c>
      <c r="F532" s="56" t="s">
        <v>318</v>
      </c>
      <c r="G532" s="496" t="s">
        <v>444</v>
      </c>
      <c r="H532" s="498" t="s">
        <v>445</v>
      </c>
      <c r="I532" s="498"/>
      <c r="J532" s="498" t="s">
        <v>446</v>
      </c>
      <c r="K532" s="498"/>
      <c r="L532" s="52" t="s">
        <v>10</v>
      </c>
    </row>
    <row r="533" spans="1:12" ht="67.5" customHeight="1" thickBot="1" x14ac:dyDescent="0.25">
      <c r="A533" s="29"/>
      <c r="B533" s="93"/>
      <c r="C533" s="94" t="s">
        <v>172</v>
      </c>
      <c r="D533" s="57" t="s">
        <v>173</v>
      </c>
      <c r="E533" s="57" t="s">
        <v>174</v>
      </c>
      <c r="F533" s="58" t="s">
        <v>87</v>
      </c>
      <c r="G533" s="497"/>
      <c r="H533" s="51" t="s">
        <v>447</v>
      </c>
      <c r="I533" s="51" t="s">
        <v>448</v>
      </c>
      <c r="J533" s="61" t="s">
        <v>11</v>
      </c>
      <c r="K533" s="61" t="s">
        <v>12</v>
      </c>
      <c r="L533" s="40" t="s">
        <v>88</v>
      </c>
    </row>
    <row r="534" spans="1:12" ht="37.5" customHeight="1" thickBot="1" x14ac:dyDescent="0.25">
      <c r="A534" s="30"/>
      <c r="B534" s="467" t="str">
        <f>'2. Sammanställning'!$B$33&amp;". "&amp;'2. Sammanställning'!$H$33&amp;CHAR(10)&amp;'2. Sammanställning'!$I$33</f>
        <v xml:space="preserve">26. 
</v>
      </c>
      <c r="C534" s="201"/>
      <c r="D534" s="202"/>
      <c r="E534" s="202"/>
      <c r="F534" s="38"/>
      <c r="G534" s="38"/>
      <c r="H534" s="38"/>
      <c r="I534" s="38"/>
      <c r="J534" s="39">
        <f>$G534*H534</f>
        <v>0</v>
      </c>
      <c r="K534" s="39">
        <f t="shared" ref="K534:K545" si="51">$G534*I534</f>
        <v>0</v>
      </c>
      <c r="L534" s="211"/>
    </row>
    <row r="535" spans="1:12" ht="37.5" customHeight="1" x14ac:dyDescent="0.25">
      <c r="A535" s="31"/>
      <c r="B535" s="98"/>
      <c r="C535" s="203"/>
      <c r="D535" s="204"/>
      <c r="E535" s="204"/>
      <c r="F535" s="20"/>
      <c r="G535" s="19"/>
      <c r="H535" s="19"/>
      <c r="I535" s="19"/>
      <c r="J535" s="23">
        <f t="shared" ref="J535:J545" si="52">$G535*H535</f>
        <v>0</v>
      </c>
      <c r="K535" s="23">
        <f t="shared" si="51"/>
        <v>0</v>
      </c>
      <c r="L535" s="212"/>
    </row>
    <row r="536" spans="1:12" ht="37.5" customHeight="1" x14ac:dyDescent="0.25">
      <c r="A536" s="31"/>
      <c r="B536" s="98"/>
      <c r="C536" s="203"/>
      <c r="D536" s="204"/>
      <c r="E536" s="204"/>
      <c r="F536" s="20"/>
      <c r="G536" s="19"/>
      <c r="H536" s="20"/>
      <c r="I536" s="20"/>
      <c r="J536" s="23">
        <f t="shared" si="52"/>
        <v>0</v>
      </c>
      <c r="K536" s="23">
        <f t="shared" si="51"/>
        <v>0</v>
      </c>
      <c r="L536" s="213"/>
    </row>
    <row r="537" spans="1:12" ht="37.5" customHeight="1" x14ac:dyDescent="0.25">
      <c r="A537" s="31"/>
      <c r="B537" s="98"/>
      <c r="C537" s="203"/>
      <c r="D537" s="204"/>
      <c r="E537" s="204"/>
      <c r="F537" s="20"/>
      <c r="G537" s="19"/>
      <c r="H537" s="20"/>
      <c r="I537" s="20"/>
      <c r="J537" s="23">
        <f t="shared" si="52"/>
        <v>0</v>
      </c>
      <c r="K537" s="23">
        <f t="shared" si="51"/>
        <v>0</v>
      </c>
      <c r="L537" s="212"/>
    </row>
    <row r="538" spans="1:12" ht="37.5" customHeight="1" x14ac:dyDescent="0.25">
      <c r="B538" s="98"/>
      <c r="C538" s="203"/>
      <c r="D538" s="205"/>
      <c r="E538" s="205"/>
      <c r="F538" s="19"/>
      <c r="G538" s="19"/>
      <c r="H538" s="19"/>
      <c r="I538" s="19"/>
      <c r="J538" s="23">
        <f t="shared" si="52"/>
        <v>0</v>
      </c>
      <c r="K538" s="23">
        <f t="shared" si="51"/>
        <v>0</v>
      </c>
      <c r="L538" s="212"/>
    </row>
    <row r="539" spans="1:12" ht="37.5" customHeight="1" x14ac:dyDescent="0.25">
      <c r="A539" s="31"/>
      <c r="B539" s="98"/>
      <c r="C539" s="203"/>
      <c r="D539" s="204"/>
      <c r="E539" s="204"/>
      <c r="F539" s="20"/>
      <c r="G539" s="19"/>
      <c r="H539" s="20"/>
      <c r="I539" s="20"/>
      <c r="J539" s="23">
        <f t="shared" si="52"/>
        <v>0</v>
      </c>
      <c r="K539" s="23">
        <f t="shared" si="51"/>
        <v>0</v>
      </c>
      <c r="L539" s="213"/>
    </row>
    <row r="540" spans="1:12" ht="37.5" customHeight="1" x14ac:dyDescent="0.25">
      <c r="A540" s="31"/>
      <c r="B540" s="98"/>
      <c r="C540" s="206"/>
      <c r="D540" s="207"/>
      <c r="E540" s="207"/>
      <c r="F540" s="207"/>
      <c r="G540" s="19"/>
      <c r="H540" s="20"/>
      <c r="I540" s="20"/>
      <c r="J540" s="23">
        <f t="shared" si="52"/>
        <v>0</v>
      </c>
      <c r="K540" s="23">
        <f t="shared" si="51"/>
        <v>0</v>
      </c>
      <c r="L540" s="213"/>
    </row>
    <row r="541" spans="1:12" ht="37.5" customHeight="1" x14ac:dyDescent="0.25">
      <c r="A541" s="31"/>
      <c r="B541" s="98"/>
      <c r="C541" s="208"/>
      <c r="D541" s="207"/>
      <c r="E541" s="207"/>
      <c r="F541" s="207"/>
      <c r="G541" s="19"/>
      <c r="H541" s="20"/>
      <c r="I541" s="20"/>
      <c r="J541" s="23">
        <f t="shared" si="52"/>
        <v>0</v>
      </c>
      <c r="K541" s="23">
        <f t="shared" si="51"/>
        <v>0</v>
      </c>
      <c r="L541" s="213"/>
    </row>
    <row r="542" spans="1:12" ht="37.5" customHeight="1" x14ac:dyDescent="0.25">
      <c r="A542" s="31"/>
      <c r="B542" s="98"/>
      <c r="C542" s="206"/>
      <c r="D542" s="207"/>
      <c r="E542" s="207"/>
      <c r="F542" s="207"/>
      <c r="G542" s="19"/>
      <c r="H542" s="20"/>
      <c r="I542" s="20"/>
      <c r="J542" s="23">
        <f t="shared" si="52"/>
        <v>0</v>
      </c>
      <c r="K542" s="23">
        <f t="shared" si="51"/>
        <v>0</v>
      </c>
      <c r="L542" s="213"/>
    </row>
    <row r="543" spans="1:12" ht="37.5" customHeight="1" x14ac:dyDescent="0.25">
      <c r="A543" s="31"/>
      <c r="B543" s="98"/>
      <c r="C543" s="206"/>
      <c r="D543" s="207"/>
      <c r="E543" s="207"/>
      <c r="F543" s="207"/>
      <c r="G543" s="19"/>
      <c r="H543" s="20"/>
      <c r="I543" s="20"/>
      <c r="J543" s="23">
        <f t="shared" si="52"/>
        <v>0</v>
      </c>
      <c r="K543" s="23">
        <f t="shared" si="51"/>
        <v>0</v>
      </c>
      <c r="L543" s="213"/>
    </row>
    <row r="544" spans="1:12" ht="37.5" customHeight="1" x14ac:dyDescent="0.25">
      <c r="A544" s="31"/>
      <c r="B544" s="98"/>
      <c r="C544" s="206"/>
      <c r="D544" s="207"/>
      <c r="E544" s="207"/>
      <c r="F544" s="207"/>
      <c r="G544" s="19"/>
      <c r="H544" s="20"/>
      <c r="I544" s="20"/>
      <c r="J544" s="23">
        <f t="shared" si="52"/>
        <v>0</v>
      </c>
      <c r="K544" s="23">
        <f t="shared" si="51"/>
        <v>0</v>
      </c>
      <c r="L544" s="213"/>
    </row>
    <row r="545" spans="1:12" ht="37.5" customHeight="1" thickBot="1" x14ac:dyDescent="0.3">
      <c r="A545" s="31"/>
      <c r="B545" s="99"/>
      <c r="C545" s="209"/>
      <c r="D545" s="210"/>
      <c r="E545" s="210"/>
      <c r="F545" s="210"/>
      <c r="G545" s="21"/>
      <c r="H545" s="22"/>
      <c r="I545" s="22"/>
      <c r="J545" s="24">
        <f t="shared" si="52"/>
        <v>0</v>
      </c>
      <c r="K545" s="24">
        <f t="shared" si="51"/>
        <v>0</v>
      </c>
      <c r="L545" s="214"/>
    </row>
    <row r="547" spans="1:12" ht="15.75" customHeight="1" x14ac:dyDescent="0.2">
      <c r="L547" s="154"/>
    </row>
    <row r="548" spans="1:12" ht="15.75" customHeight="1" thickBot="1" x14ac:dyDescent="0.3">
      <c r="C548"/>
    </row>
    <row r="549" spans="1:12" ht="15.75" customHeight="1" thickBot="1" x14ac:dyDescent="0.3">
      <c r="B549" s="1" t="s">
        <v>289</v>
      </c>
      <c r="C549" s="27"/>
      <c r="D549" s="1"/>
      <c r="E549" s="53" t="s">
        <v>4</v>
      </c>
      <c r="F549" s="165">
        <f>'1. Samordning'!$B$9</f>
        <v>45216</v>
      </c>
    </row>
    <row r="550" spans="1:12" ht="15.75" customHeight="1" x14ac:dyDescent="0.2"/>
    <row r="551" spans="1:12" ht="15.75" customHeight="1" x14ac:dyDescent="0.2">
      <c r="L551" s="54" t="s">
        <v>828</v>
      </c>
    </row>
    <row r="552" spans="1:12" ht="15.75" customHeight="1" thickBot="1" x14ac:dyDescent="0.3">
      <c r="B552" s="3" t="s">
        <v>293</v>
      </c>
      <c r="F552" s="46" t="s">
        <v>430</v>
      </c>
    </row>
    <row r="553" spans="1:12" ht="55.5" customHeight="1" x14ac:dyDescent="0.2">
      <c r="A553" s="28"/>
      <c r="B553" s="95" t="s">
        <v>1</v>
      </c>
      <c r="C553" s="92" t="s">
        <v>321</v>
      </c>
      <c r="D553" s="55" t="s">
        <v>320</v>
      </c>
      <c r="E553" s="55" t="s">
        <v>345</v>
      </c>
      <c r="F553" s="56" t="s">
        <v>318</v>
      </c>
      <c r="G553" s="496" t="s">
        <v>444</v>
      </c>
      <c r="H553" s="498" t="s">
        <v>445</v>
      </c>
      <c r="I553" s="498"/>
      <c r="J553" s="498" t="s">
        <v>446</v>
      </c>
      <c r="K553" s="498"/>
      <c r="L553" s="52" t="s">
        <v>10</v>
      </c>
    </row>
    <row r="554" spans="1:12" ht="67.5" customHeight="1" thickBot="1" x14ac:dyDescent="0.25">
      <c r="A554" s="29"/>
      <c r="B554" s="93"/>
      <c r="C554" s="94" t="s">
        <v>172</v>
      </c>
      <c r="D554" s="57" t="s">
        <v>173</v>
      </c>
      <c r="E554" s="57" t="s">
        <v>174</v>
      </c>
      <c r="F554" s="58" t="s">
        <v>87</v>
      </c>
      <c r="G554" s="497"/>
      <c r="H554" s="51" t="s">
        <v>447</v>
      </c>
      <c r="I554" s="51" t="s">
        <v>448</v>
      </c>
      <c r="J554" s="61" t="s">
        <v>11</v>
      </c>
      <c r="K554" s="61" t="s">
        <v>12</v>
      </c>
      <c r="L554" s="40" t="s">
        <v>88</v>
      </c>
    </row>
    <row r="555" spans="1:12" ht="37.5" customHeight="1" thickBot="1" x14ac:dyDescent="0.25">
      <c r="A555" s="30"/>
      <c r="B555" s="467" t="str">
        <f>'2. Sammanställning'!$B$34&amp;". "&amp;'2. Sammanställning'!$H$34&amp;CHAR(10)&amp;'2. Sammanställning'!$I$34</f>
        <v xml:space="preserve">27. 
</v>
      </c>
      <c r="C555" s="201"/>
      <c r="D555" s="202"/>
      <c r="E555" s="202"/>
      <c r="F555" s="38"/>
      <c r="G555" s="38"/>
      <c r="H555" s="38"/>
      <c r="I555" s="38"/>
      <c r="J555" s="39">
        <f>$G555*H555</f>
        <v>0</v>
      </c>
      <c r="K555" s="39">
        <f t="shared" ref="K555:K566" si="53">$G555*I555</f>
        <v>0</v>
      </c>
      <c r="L555" s="211"/>
    </row>
    <row r="556" spans="1:12" ht="37.5" customHeight="1" x14ac:dyDescent="0.25">
      <c r="A556" s="31"/>
      <c r="B556" s="98"/>
      <c r="C556" s="203"/>
      <c r="D556" s="204"/>
      <c r="E556" s="204"/>
      <c r="F556" s="20"/>
      <c r="G556" s="19"/>
      <c r="H556" s="19"/>
      <c r="I556" s="19"/>
      <c r="J556" s="23">
        <f t="shared" ref="J556:J566" si="54">$G556*H556</f>
        <v>0</v>
      </c>
      <c r="K556" s="23">
        <f t="shared" si="53"/>
        <v>0</v>
      </c>
      <c r="L556" s="212"/>
    </row>
    <row r="557" spans="1:12" ht="37.5" customHeight="1" x14ac:dyDescent="0.25">
      <c r="A557" s="31"/>
      <c r="B557" s="98"/>
      <c r="C557" s="203"/>
      <c r="D557" s="204"/>
      <c r="E557" s="204"/>
      <c r="F557" s="20"/>
      <c r="G557" s="19"/>
      <c r="H557" s="20"/>
      <c r="I557" s="20"/>
      <c r="J557" s="23">
        <f t="shared" si="54"/>
        <v>0</v>
      </c>
      <c r="K557" s="23">
        <f t="shared" si="53"/>
        <v>0</v>
      </c>
      <c r="L557" s="213"/>
    </row>
    <row r="558" spans="1:12" ht="37.5" customHeight="1" x14ac:dyDescent="0.25">
      <c r="A558" s="31"/>
      <c r="B558" s="98"/>
      <c r="C558" s="203"/>
      <c r="D558" s="204"/>
      <c r="E558" s="204"/>
      <c r="F558" s="20"/>
      <c r="G558" s="19"/>
      <c r="H558" s="20"/>
      <c r="I558" s="20"/>
      <c r="J558" s="23">
        <f t="shared" si="54"/>
        <v>0</v>
      </c>
      <c r="K558" s="23">
        <f t="shared" si="53"/>
        <v>0</v>
      </c>
      <c r="L558" s="212"/>
    </row>
    <row r="559" spans="1:12" ht="37.5" customHeight="1" x14ac:dyDescent="0.25">
      <c r="B559" s="98"/>
      <c r="C559" s="203"/>
      <c r="D559" s="205"/>
      <c r="E559" s="205"/>
      <c r="F559" s="19"/>
      <c r="G559" s="19"/>
      <c r="H559" s="19"/>
      <c r="I559" s="19"/>
      <c r="J559" s="23">
        <f t="shared" si="54"/>
        <v>0</v>
      </c>
      <c r="K559" s="23">
        <f t="shared" si="53"/>
        <v>0</v>
      </c>
      <c r="L559" s="212"/>
    </row>
    <row r="560" spans="1:12" ht="37.5" customHeight="1" x14ac:dyDescent="0.25">
      <c r="A560" s="31"/>
      <c r="B560" s="98"/>
      <c r="C560" s="203"/>
      <c r="D560" s="204"/>
      <c r="E560" s="204"/>
      <c r="F560" s="20"/>
      <c r="G560" s="19"/>
      <c r="H560" s="20"/>
      <c r="I560" s="20"/>
      <c r="J560" s="23">
        <f t="shared" si="54"/>
        <v>0</v>
      </c>
      <c r="K560" s="23">
        <f t="shared" si="53"/>
        <v>0</v>
      </c>
      <c r="L560" s="213"/>
    </row>
    <row r="561" spans="1:12" ht="37.5" customHeight="1" x14ac:dyDescent="0.25">
      <c r="A561" s="31"/>
      <c r="B561" s="98"/>
      <c r="C561" s="206"/>
      <c r="D561" s="207"/>
      <c r="E561" s="207"/>
      <c r="F561" s="207"/>
      <c r="G561" s="19"/>
      <c r="H561" s="20"/>
      <c r="I561" s="20"/>
      <c r="J561" s="23">
        <f t="shared" si="54"/>
        <v>0</v>
      </c>
      <c r="K561" s="23">
        <f t="shared" si="53"/>
        <v>0</v>
      </c>
      <c r="L561" s="213"/>
    </row>
    <row r="562" spans="1:12" ht="37.5" customHeight="1" x14ac:dyDescent="0.25">
      <c r="A562" s="31"/>
      <c r="B562" s="98"/>
      <c r="C562" s="208"/>
      <c r="D562" s="207"/>
      <c r="E562" s="207"/>
      <c r="F562" s="207"/>
      <c r="G562" s="19"/>
      <c r="H562" s="20"/>
      <c r="I562" s="20"/>
      <c r="J562" s="23">
        <f t="shared" si="54"/>
        <v>0</v>
      </c>
      <c r="K562" s="23">
        <f t="shared" si="53"/>
        <v>0</v>
      </c>
      <c r="L562" s="213"/>
    </row>
    <row r="563" spans="1:12" ht="37.5" customHeight="1" x14ac:dyDescent="0.25">
      <c r="A563" s="31"/>
      <c r="B563" s="98"/>
      <c r="C563" s="206"/>
      <c r="D563" s="207"/>
      <c r="E563" s="207"/>
      <c r="F563" s="207"/>
      <c r="G563" s="19"/>
      <c r="H563" s="20"/>
      <c r="I563" s="20"/>
      <c r="J563" s="23">
        <f t="shared" si="54"/>
        <v>0</v>
      </c>
      <c r="K563" s="23">
        <f t="shared" si="53"/>
        <v>0</v>
      </c>
      <c r="L563" s="213"/>
    </row>
    <row r="564" spans="1:12" ht="37.5" customHeight="1" x14ac:dyDescent="0.25">
      <c r="A564" s="31"/>
      <c r="B564" s="98"/>
      <c r="C564" s="206"/>
      <c r="D564" s="207"/>
      <c r="E564" s="207"/>
      <c r="F564" s="207"/>
      <c r="G564" s="19"/>
      <c r="H564" s="20"/>
      <c r="I564" s="20"/>
      <c r="J564" s="23">
        <f t="shared" si="54"/>
        <v>0</v>
      </c>
      <c r="K564" s="23">
        <f t="shared" si="53"/>
        <v>0</v>
      </c>
      <c r="L564" s="213"/>
    </row>
    <row r="565" spans="1:12" ht="37.5" customHeight="1" x14ac:dyDescent="0.25">
      <c r="A565" s="31"/>
      <c r="B565" s="98"/>
      <c r="C565" s="206"/>
      <c r="D565" s="207"/>
      <c r="E565" s="207"/>
      <c r="F565" s="207"/>
      <c r="G565" s="19"/>
      <c r="H565" s="20"/>
      <c r="I565" s="20"/>
      <c r="J565" s="23">
        <f t="shared" si="54"/>
        <v>0</v>
      </c>
      <c r="K565" s="23">
        <f t="shared" si="53"/>
        <v>0</v>
      </c>
      <c r="L565" s="213"/>
    </row>
    <row r="566" spans="1:12" ht="37.5" customHeight="1" thickBot="1" x14ac:dyDescent="0.3">
      <c r="A566" s="31"/>
      <c r="B566" s="99"/>
      <c r="C566" s="209"/>
      <c r="D566" s="210"/>
      <c r="E566" s="210"/>
      <c r="F566" s="210"/>
      <c r="G566" s="21"/>
      <c r="H566" s="22"/>
      <c r="I566" s="22"/>
      <c r="J566" s="24">
        <f t="shared" si="54"/>
        <v>0</v>
      </c>
      <c r="K566" s="24">
        <f t="shared" si="53"/>
        <v>0</v>
      </c>
      <c r="L566" s="214"/>
    </row>
    <row r="568" spans="1:12" ht="15.75" customHeight="1" x14ac:dyDescent="0.2">
      <c r="L568" s="154"/>
    </row>
    <row r="569" spans="1:12" ht="15.75" customHeight="1" thickBot="1" x14ac:dyDescent="0.3">
      <c r="C569"/>
    </row>
    <row r="570" spans="1:12" ht="15.75" customHeight="1" thickBot="1" x14ac:dyDescent="0.3">
      <c r="B570" s="1" t="s">
        <v>289</v>
      </c>
      <c r="C570" s="27"/>
      <c r="D570" s="1"/>
      <c r="E570" s="53" t="s">
        <v>4</v>
      </c>
      <c r="F570" s="165">
        <f>'1. Samordning'!$B$9</f>
        <v>45216</v>
      </c>
    </row>
    <row r="571" spans="1:12" ht="15.75" customHeight="1" x14ac:dyDescent="0.2"/>
    <row r="572" spans="1:12" ht="15.75" customHeight="1" x14ac:dyDescent="0.2">
      <c r="L572" s="54" t="s">
        <v>829</v>
      </c>
    </row>
    <row r="573" spans="1:12" ht="15.75" customHeight="1" thickBot="1" x14ac:dyDescent="0.3">
      <c r="B573" s="3" t="s">
        <v>293</v>
      </c>
      <c r="F573" s="46" t="s">
        <v>430</v>
      </c>
    </row>
    <row r="574" spans="1:12" ht="55.5" customHeight="1" x14ac:dyDescent="0.2">
      <c r="A574" s="28"/>
      <c r="B574" s="95" t="s">
        <v>1</v>
      </c>
      <c r="C574" s="92" t="s">
        <v>321</v>
      </c>
      <c r="D574" s="55" t="s">
        <v>320</v>
      </c>
      <c r="E574" s="55" t="s">
        <v>345</v>
      </c>
      <c r="F574" s="56" t="s">
        <v>318</v>
      </c>
      <c r="G574" s="496" t="s">
        <v>444</v>
      </c>
      <c r="H574" s="498" t="s">
        <v>445</v>
      </c>
      <c r="I574" s="498"/>
      <c r="J574" s="498" t="s">
        <v>446</v>
      </c>
      <c r="K574" s="498"/>
      <c r="L574" s="52" t="s">
        <v>10</v>
      </c>
    </row>
    <row r="575" spans="1:12" ht="67.5" customHeight="1" thickBot="1" x14ac:dyDescent="0.25">
      <c r="A575" s="29"/>
      <c r="B575" s="93"/>
      <c r="C575" s="94" t="s">
        <v>172</v>
      </c>
      <c r="D575" s="57" t="s">
        <v>173</v>
      </c>
      <c r="E575" s="57" t="s">
        <v>174</v>
      </c>
      <c r="F575" s="58" t="s">
        <v>87</v>
      </c>
      <c r="G575" s="497"/>
      <c r="H575" s="51" t="s">
        <v>447</v>
      </c>
      <c r="I575" s="51" t="s">
        <v>448</v>
      </c>
      <c r="J575" s="61" t="s">
        <v>11</v>
      </c>
      <c r="K575" s="61" t="s">
        <v>12</v>
      </c>
      <c r="L575" s="40" t="s">
        <v>88</v>
      </c>
    </row>
    <row r="576" spans="1:12" ht="37.5" customHeight="1" thickBot="1" x14ac:dyDescent="0.25">
      <c r="A576" s="30"/>
      <c r="B576" s="467" t="str">
        <f>'2. Sammanställning'!$B$35&amp;". "&amp;'2. Sammanställning'!$H$35&amp;CHAR(10)&amp;'2. Sammanställning'!$I$35</f>
        <v xml:space="preserve">28. 
</v>
      </c>
      <c r="C576" s="201"/>
      <c r="D576" s="202"/>
      <c r="E576" s="202"/>
      <c r="F576" s="38"/>
      <c r="G576" s="38"/>
      <c r="H576" s="38"/>
      <c r="I576" s="38"/>
      <c r="J576" s="39">
        <f>$G576*H576</f>
        <v>0</v>
      </c>
      <c r="K576" s="39">
        <f t="shared" ref="K576:K587" si="55">$G576*I576</f>
        <v>0</v>
      </c>
      <c r="L576" s="211"/>
    </row>
    <row r="577" spans="1:12" ht="37.5" customHeight="1" x14ac:dyDescent="0.25">
      <c r="A577" s="31"/>
      <c r="B577" s="98"/>
      <c r="C577" s="203"/>
      <c r="D577" s="204"/>
      <c r="E577" s="204"/>
      <c r="F577" s="20"/>
      <c r="G577" s="19"/>
      <c r="H577" s="19"/>
      <c r="I577" s="19"/>
      <c r="J577" s="23">
        <f t="shared" ref="J577:J587" si="56">$G577*H577</f>
        <v>0</v>
      </c>
      <c r="K577" s="23">
        <f t="shared" si="55"/>
        <v>0</v>
      </c>
      <c r="L577" s="212"/>
    </row>
    <row r="578" spans="1:12" ht="37.5" customHeight="1" x14ac:dyDescent="0.25">
      <c r="A578" s="31"/>
      <c r="B578" s="98"/>
      <c r="C578" s="203"/>
      <c r="D578" s="204"/>
      <c r="E578" s="204"/>
      <c r="F578" s="20"/>
      <c r="G578" s="19"/>
      <c r="H578" s="20"/>
      <c r="I578" s="20"/>
      <c r="J578" s="23">
        <f t="shared" si="56"/>
        <v>0</v>
      </c>
      <c r="K578" s="23">
        <f t="shared" si="55"/>
        <v>0</v>
      </c>
      <c r="L578" s="213"/>
    </row>
    <row r="579" spans="1:12" ht="37.5" customHeight="1" x14ac:dyDescent="0.25">
      <c r="A579" s="31"/>
      <c r="B579" s="98"/>
      <c r="C579" s="203"/>
      <c r="D579" s="204"/>
      <c r="E579" s="204"/>
      <c r="F579" s="20"/>
      <c r="G579" s="19"/>
      <c r="H579" s="20"/>
      <c r="I579" s="20"/>
      <c r="J579" s="23">
        <f t="shared" si="56"/>
        <v>0</v>
      </c>
      <c r="K579" s="23">
        <f t="shared" si="55"/>
        <v>0</v>
      </c>
      <c r="L579" s="212"/>
    </row>
    <row r="580" spans="1:12" ht="37.5" customHeight="1" x14ac:dyDescent="0.25">
      <c r="B580" s="98"/>
      <c r="C580" s="203"/>
      <c r="D580" s="205"/>
      <c r="E580" s="205"/>
      <c r="F580" s="19"/>
      <c r="G580" s="19"/>
      <c r="H580" s="19"/>
      <c r="I580" s="19"/>
      <c r="J580" s="23">
        <f t="shared" si="56"/>
        <v>0</v>
      </c>
      <c r="K580" s="23">
        <f t="shared" si="55"/>
        <v>0</v>
      </c>
      <c r="L580" s="212"/>
    </row>
    <row r="581" spans="1:12" ht="37.5" customHeight="1" x14ac:dyDescent="0.25">
      <c r="A581" s="31"/>
      <c r="B581" s="98"/>
      <c r="C581" s="203"/>
      <c r="D581" s="204"/>
      <c r="E581" s="204"/>
      <c r="F581" s="20"/>
      <c r="G581" s="19"/>
      <c r="H581" s="20"/>
      <c r="I581" s="20"/>
      <c r="J581" s="23">
        <f t="shared" si="56"/>
        <v>0</v>
      </c>
      <c r="K581" s="23">
        <f t="shared" si="55"/>
        <v>0</v>
      </c>
      <c r="L581" s="213"/>
    </row>
    <row r="582" spans="1:12" ht="37.5" customHeight="1" x14ac:dyDescent="0.25">
      <c r="A582" s="31"/>
      <c r="B582" s="98"/>
      <c r="C582" s="206"/>
      <c r="D582" s="207"/>
      <c r="E582" s="207"/>
      <c r="F582" s="207"/>
      <c r="G582" s="19"/>
      <c r="H582" s="20"/>
      <c r="I582" s="20"/>
      <c r="J582" s="23">
        <f t="shared" si="56"/>
        <v>0</v>
      </c>
      <c r="K582" s="23">
        <f t="shared" si="55"/>
        <v>0</v>
      </c>
      <c r="L582" s="213"/>
    </row>
    <row r="583" spans="1:12" ht="37.5" customHeight="1" x14ac:dyDescent="0.25">
      <c r="A583" s="31"/>
      <c r="B583" s="98"/>
      <c r="C583" s="208"/>
      <c r="D583" s="207"/>
      <c r="E583" s="207"/>
      <c r="F583" s="207"/>
      <c r="G583" s="19"/>
      <c r="H583" s="20"/>
      <c r="I583" s="20"/>
      <c r="J583" s="23">
        <f t="shared" si="56"/>
        <v>0</v>
      </c>
      <c r="K583" s="23">
        <f t="shared" si="55"/>
        <v>0</v>
      </c>
      <c r="L583" s="213"/>
    </row>
    <row r="584" spans="1:12" ht="37.5" customHeight="1" x14ac:dyDescent="0.25">
      <c r="A584" s="31"/>
      <c r="B584" s="98"/>
      <c r="C584" s="206"/>
      <c r="D584" s="207"/>
      <c r="E584" s="207"/>
      <c r="F584" s="207"/>
      <c r="G584" s="19"/>
      <c r="H584" s="20"/>
      <c r="I584" s="20"/>
      <c r="J584" s="23">
        <f t="shared" si="56"/>
        <v>0</v>
      </c>
      <c r="K584" s="23">
        <f t="shared" si="55"/>
        <v>0</v>
      </c>
      <c r="L584" s="213"/>
    </row>
    <row r="585" spans="1:12" ht="37.5" customHeight="1" x14ac:dyDescent="0.25">
      <c r="A585" s="31"/>
      <c r="B585" s="98"/>
      <c r="C585" s="206"/>
      <c r="D585" s="207"/>
      <c r="E585" s="207"/>
      <c r="F585" s="207"/>
      <c r="G585" s="19"/>
      <c r="H585" s="20"/>
      <c r="I585" s="20"/>
      <c r="J585" s="23">
        <f t="shared" si="56"/>
        <v>0</v>
      </c>
      <c r="K585" s="23">
        <f t="shared" si="55"/>
        <v>0</v>
      </c>
      <c r="L585" s="213"/>
    </row>
    <row r="586" spans="1:12" ht="37.5" customHeight="1" x14ac:dyDescent="0.25">
      <c r="A586" s="31"/>
      <c r="B586" s="98"/>
      <c r="C586" s="206"/>
      <c r="D586" s="207"/>
      <c r="E586" s="207"/>
      <c r="F586" s="207"/>
      <c r="G586" s="19"/>
      <c r="H586" s="20"/>
      <c r="I586" s="20"/>
      <c r="J586" s="23">
        <f t="shared" si="56"/>
        <v>0</v>
      </c>
      <c r="K586" s="23">
        <f t="shared" si="55"/>
        <v>0</v>
      </c>
      <c r="L586" s="213"/>
    </row>
    <row r="587" spans="1:12" ht="37.5" customHeight="1" thickBot="1" x14ac:dyDescent="0.3">
      <c r="A587" s="31"/>
      <c r="B587" s="99"/>
      <c r="C587" s="209"/>
      <c r="D587" s="210"/>
      <c r="E587" s="210"/>
      <c r="F587" s="210"/>
      <c r="G587" s="21"/>
      <c r="H587" s="22"/>
      <c r="I587" s="22"/>
      <c r="J587" s="24">
        <f t="shared" si="56"/>
        <v>0</v>
      </c>
      <c r="K587" s="24">
        <f t="shared" si="55"/>
        <v>0</v>
      </c>
      <c r="L587" s="214"/>
    </row>
    <row r="589" spans="1:12" ht="15.75" customHeight="1" x14ac:dyDescent="0.2">
      <c r="L589" s="154"/>
    </row>
    <row r="590" spans="1:12" ht="15.75" customHeight="1" thickBot="1" x14ac:dyDescent="0.3">
      <c r="C590"/>
    </row>
    <row r="591" spans="1:12" ht="15.75" customHeight="1" thickBot="1" x14ac:dyDescent="0.3">
      <c r="B591" s="1" t="s">
        <v>289</v>
      </c>
      <c r="C591" s="27"/>
      <c r="D591" s="1"/>
      <c r="E591" s="53" t="s">
        <v>4</v>
      </c>
      <c r="F591" s="165">
        <f>'1. Samordning'!$B$9</f>
        <v>45216</v>
      </c>
    </row>
    <row r="592" spans="1:12" ht="15.75" customHeight="1" x14ac:dyDescent="0.2"/>
    <row r="593" spans="1:12" ht="15.75" customHeight="1" x14ac:dyDescent="0.2">
      <c r="L593" s="54" t="s">
        <v>830</v>
      </c>
    </row>
    <row r="594" spans="1:12" ht="15.75" customHeight="1" thickBot="1" x14ac:dyDescent="0.3">
      <c r="B594" s="3" t="s">
        <v>293</v>
      </c>
      <c r="F594" s="46" t="s">
        <v>430</v>
      </c>
    </row>
    <row r="595" spans="1:12" ht="55.5" customHeight="1" x14ac:dyDescent="0.2">
      <c r="A595" s="28"/>
      <c r="B595" s="95" t="s">
        <v>1</v>
      </c>
      <c r="C595" s="92" t="s">
        <v>321</v>
      </c>
      <c r="D595" s="55" t="s">
        <v>320</v>
      </c>
      <c r="E595" s="55" t="s">
        <v>345</v>
      </c>
      <c r="F595" s="56" t="s">
        <v>318</v>
      </c>
      <c r="G595" s="496" t="s">
        <v>444</v>
      </c>
      <c r="H595" s="498" t="s">
        <v>445</v>
      </c>
      <c r="I595" s="498"/>
      <c r="J595" s="498" t="s">
        <v>446</v>
      </c>
      <c r="K595" s="498"/>
      <c r="L595" s="52" t="s">
        <v>10</v>
      </c>
    </row>
    <row r="596" spans="1:12" ht="67.5" customHeight="1" thickBot="1" x14ac:dyDescent="0.25">
      <c r="A596" s="29"/>
      <c r="B596" s="93"/>
      <c r="C596" s="94" t="s">
        <v>172</v>
      </c>
      <c r="D596" s="57" t="s">
        <v>173</v>
      </c>
      <c r="E596" s="57" t="s">
        <v>174</v>
      </c>
      <c r="F596" s="58" t="s">
        <v>87</v>
      </c>
      <c r="G596" s="497"/>
      <c r="H596" s="51" t="s">
        <v>447</v>
      </c>
      <c r="I596" s="51" t="s">
        <v>448</v>
      </c>
      <c r="J596" s="61" t="s">
        <v>11</v>
      </c>
      <c r="K596" s="61" t="s">
        <v>12</v>
      </c>
      <c r="L596" s="40" t="s">
        <v>88</v>
      </c>
    </row>
    <row r="597" spans="1:12" ht="37.5" customHeight="1" thickBot="1" x14ac:dyDescent="0.25">
      <c r="A597" s="30"/>
      <c r="B597" s="467" t="str">
        <f>'2. Sammanställning'!$B$36&amp;". "&amp;'2. Sammanställning'!$H$36&amp;CHAR(10)&amp;'2. Sammanställning'!$I$36</f>
        <v xml:space="preserve">29. 
</v>
      </c>
      <c r="C597" s="201"/>
      <c r="D597" s="202"/>
      <c r="E597" s="202"/>
      <c r="F597" s="38"/>
      <c r="G597" s="38"/>
      <c r="H597" s="38"/>
      <c r="I597" s="38"/>
      <c r="J597" s="39">
        <f>$G597*H597</f>
        <v>0</v>
      </c>
      <c r="K597" s="39">
        <f t="shared" ref="K597:K608" si="57">$G597*I597</f>
        <v>0</v>
      </c>
      <c r="L597" s="211"/>
    </row>
    <row r="598" spans="1:12" ht="37.5" customHeight="1" x14ac:dyDescent="0.25">
      <c r="A598" s="31"/>
      <c r="B598" s="98"/>
      <c r="C598" s="203"/>
      <c r="D598" s="204"/>
      <c r="E598" s="204"/>
      <c r="F598" s="20"/>
      <c r="G598" s="19"/>
      <c r="H598" s="19"/>
      <c r="I598" s="19"/>
      <c r="J598" s="23">
        <f t="shared" ref="J598:J608" si="58">$G598*H598</f>
        <v>0</v>
      </c>
      <c r="K598" s="23">
        <f t="shared" si="57"/>
        <v>0</v>
      </c>
      <c r="L598" s="212"/>
    </row>
    <row r="599" spans="1:12" ht="37.5" customHeight="1" x14ac:dyDescent="0.25">
      <c r="A599" s="31"/>
      <c r="B599" s="98"/>
      <c r="C599" s="203"/>
      <c r="D599" s="204"/>
      <c r="E599" s="204"/>
      <c r="F599" s="20"/>
      <c r="G599" s="19"/>
      <c r="H599" s="20"/>
      <c r="I599" s="20"/>
      <c r="J599" s="23">
        <f t="shared" si="58"/>
        <v>0</v>
      </c>
      <c r="K599" s="23">
        <f t="shared" si="57"/>
        <v>0</v>
      </c>
      <c r="L599" s="213"/>
    </row>
    <row r="600" spans="1:12" ht="37.5" customHeight="1" x14ac:dyDescent="0.25">
      <c r="A600" s="31"/>
      <c r="B600" s="98"/>
      <c r="C600" s="203"/>
      <c r="D600" s="204"/>
      <c r="E600" s="204"/>
      <c r="F600" s="20"/>
      <c r="G600" s="19"/>
      <c r="H600" s="20"/>
      <c r="I600" s="20"/>
      <c r="J600" s="23">
        <f t="shared" si="58"/>
        <v>0</v>
      </c>
      <c r="K600" s="23">
        <f t="shared" si="57"/>
        <v>0</v>
      </c>
      <c r="L600" s="212"/>
    </row>
    <row r="601" spans="1:12" ht="37.5" customHeight="1" x14ac:dyDescent="0.25">
      <c r="B601" s="98"/>
      <c r="C601" s="203"/>
      <c r="D601" s="205"/>
      <c r="E601" s="205"/>
      <c r="F601" s="19"/>
      <c r="G601" s="19"/>
      <c r="H601" s="19"/>
      <c r="I601" s="19"/>
      <c r="J601" s="23">
        <f t="shared" si="58"/>
        <v>0</v>
      </c>
      <c r="K601" s="23">
        <f t="shared" si="57"/>
        <v>0</v>
      </c>
      <c r="L601" s="212"/>
    </row>
    <row r="602" spans="1:12" ht="37.5" customHeight="1" x14ac:dyDescent="0.25">
      <c r="A602" s="31"/>
      <c r="B602" s="98"/>
      <c r="C602" s="203"/>
      <c r="D602" s="204"/>
      <c r="E602" s="204"/>
      <c r="F602" s="20"/>
      <c r="G602" s="19"/>
      <c r="H602" s="20"/>
      <c r="I602" s="20"/>
      <c r="J602" s="23">
        <f t="shared" si="58"/>
        <v>0</v>
      </c>
      <c r="K602" s="23">
        <f t="shared" si="57"/>
        <v>0</v>
      </c>
      <c r="L602" s="213"/>
    </row>
    <row r="603" spans="1:12" ht="37.5" customHeight="1" x14ac:dyDescent="0.25">
      <c r="A603" s="31"/>
      <c r="B603" s="98"/>
      <c r="C603" s="206"/>
      <c r="D603" s="207"/>
      <c r="E603" s="207"/>
      <c r="F603" s="207"/>
      <c r="G603" s="19"/>
      <c r="H603" s="20"/>
      <c r="I603" s="20"/>
      <c r="J603" s="23">
        <f t="shared" si="58"/>
        <v>0</v>
      </c>
      <c r="K603" s="23">
        <f t="shared" si="57"/>
        <v>0</v>
      </c>
      <c r="L603" s="213"/>
    </row>
    <row r="604" spans="1:12" ht="37.5" customHeight="1" x14ac:dyDescent="0.25">
      <c r="A604" s="31"/>
      <c r="B604" s="98"/>
      <c r="C604" s="208"/>
      <c r="D604" s="207"/>
      <c r="E604" s="207"/>
      <c r="F604" s="207"/>
      <c r="G604" s="19"/>
      <c r="H604" s="20"/>
      <c r="I604" s="20"/>
      <c r="J604" s="23">
        <f t="shared" si="58"/>
        <v>0</v>
      </c>
      <c r="K604" s="23">
        <f t="shared" si="57"/>
        <v>0</v>
      </c>
      <c r="L604" s="213"/>
    </row>
    <row r="605" spans="1:12" ht="37.5" customHeight="1" x14ac:dyDescent="0.25">
      <c r="A605" s="31"/>
      <c r="B605" s="98"/>
      <c r="C605" s="206"/>
      <c r="D605" s="207"/>
      <c r="E605" s="207"/>
      <c r="F605" s="207"/>
      <c r="G605" s="19"/>
      <c r="H605" s="20"/>
      <c r="I605" s="20"/>
      <c r="J605" s="23">
        <f t="shared" si="58"/>
        <v>0</v>
      </c>
      <c r="K605" s="23">
        <f t="shared" si="57"/>
        <v>0</v>
      </c>
      <c r="L605" s="213"/>
    </row>
    <row r="606" spans="1:12" ht="37.5" customHeight="1" x14ac:dyDescent="0.25">
      <c r="A606" s="31"/>
      <c r="B606" s="98"/>
      <c r="C606" s="206"/>
      <c r="D606" s="207"/>
      <c r="E606" s="207"/>
      <c r="F606" s="207"/>
      <c r="G606" s="19"/>
      <c r="H606" s="20"/>
      <c r="I606" s="20"/>
      <c r="J606" s="23">
        <f t="shared" si="58"/>
        <v>0</v>
      </c>
      <c r="K606" s="23">
        <f t="shared" si="57"/>
        <v>0</v>
      </c>
      <c r="L606" s="213"/>
    </row>
    <row r="607" spans="1:12" ht="37.5" customHeight="1" x14ac:dyDescent="0.25">
      <c r="A607" s="31"/>
      <c r="B607" s="98"/>
      <c r="C607" s="206"/>
      <c r="D607" s="207"/>
      <c r="E607" s="207"/>
      <c r="F607" s="207"/>
      <c r="G607" s="19"/>
      <c r="H607" s="20"/>
      <c r="I607" s="20"/>
      <c r="J607" s="23">
        <f t="shared" si="58"/>
        <v>0</v>
      </c>
      <c r="K607" s="23">
        <f t="shared" si="57"/>
        <v>0</v>
      </c>
      <c r="L607" s="213"/>
    </row>
    <row r="608" spans="1:12" ht="37.5" customHeight="1" thickBot="1" x14ac:dyDescent="0.3">
      <c r="A608" s="31"/>
      <c r="B608" s="99"/>
      <c r="C608" s="209"/>
      <c r="D608" s="210"/>
      <c r="E608" s="210"/>
      <c r="F608" s="210"/>
      <c r="G608" s="21"/>
      <c r="H608" s="22"/>
      <c r="I608" s="22"/>
      <c r="J608" s="24">
        <f t="shared" si="58"/>
        <v>0</v>
      </c>
      <c r="K608" s="24">
        <f t="shared" si="57"/>
        <v>0</v>
      </c>
      <c r="L608" s="214"/>
    </row>
    <row r="610" spans="1:12" ht="15.75" customHeight="1" x14ac:dyDescent="0.2">
      <c r="L610" s="154"/>
    </row>
    <row r="611" spans="1:12" ht="15.75" customHeight="1" thickBot="1" x14ac:dyDescent="0.3">
      <c r="C611"/>
    </row>
    <row r="612" spans="1:12" ht="15.75" customHeight="1" thickBot="1" x14ac:dyDescent="0.3">
      <c r="B612" s="1" t="s">
        <v>289</v>
      </c>
      <c r="C612" s="27"/>
      <c r="D612" s="1"/>
      <c r="E612" s="53" t="s">
        <v>4</v>
      </c>
      <c r="F612" s="165">
        <f>'1. Samordning'!$B$9</f>
        <v>45216</v>
      </c>
    </row>
    <row r="613" spans="1:12" ht="15.75" customHeight="1" x14ac:dyDescent="0.2"/>
    <row r="614" spans="1:12" ht="15.75" customHeight="1" x14ac:dyDescent="0.2">
      <c r="L614" s="54" t="s">
        <v>831</v>
      </c>
    </row>
    <row r="615" spans="1:12" ht="15.75" customHeight="1" thickBot="1" x14ac:dyDescent="0.3">
      <c r="B615" s="3" t="s">
        <v>293</v>
      </c>
      <c r="F615" s="46" t="s">
        <v>430</v>
      </c>
    </row>
    <row r="616" spans="1:12" ht="55.5" customHeight="1" x14ac:dyDescent="0.2">
      <c r="A616" s="28"/>
      <c r="B616" s="95" t="s">
        <v>1</v>
      </c>
      <c r="C616" s="92" t="s">
        <v>321</v>
      </c>
      <c r="D616" s="55" t="s">
        <v>320</v>
      </c>
      <c r="E616" s="55" t="s">
        <v>345</v>
      </c>
      <c r="F616" s="56" t="s">
        <v>318</v>
      </c>
      <c r="G616" s="496" t="s">
        <v>444</v>
      </c>
      <c r="H616" s="498" t="s">
        <v>445</v>
      </c>
      <c r="I616" s="498"/>
      <c r="J616" s="498" t="s">
        <v>446</v>
      </c>
      <c r="K616" s="498"/>
      <c r="L616" s="52" t="s">
        <v>10</v>
      </c>
    </row>
    <row r="617" spans="1:12" ht="67.5" customHeight="1" thickBot="1" x14ac:dyDescent="0.25">
      <c r="A617" s="29"/>
      <c r="B617" s="93"/>
      <c r="C617" s="94" t="s">
        <v>172</v>
      </c>
      <c r="D617" s="57" t="s">
        <v>173</v>
      </c>
      <c r="E617" s="57" t="s">
        <v>174</v>
      </c>
      <c r="F617" s="58" t="s">
        <v>87</v>
      </c>
      <c r="G617" s="497"/>
      <c r="H617" s="51" t="s">
        <v>447</v>
      </c>
      <c r="I617" s="51" t="s">
        <v>448</v>
      </c>
      <c r="J617" s="61" t="s">
        <v>11</v>
      </c>
      <c r="K617" s="61" t="s">
        <v>12</v>
      </c>
      <c r="L617" s="40" t="s">
        <v>88</v>
      </c>
    </row>
    <row r="618" spans="1:12" ht="37.5" customHeight="1" thickBot="1" x14ac:dyDescent="0.25">
      <c r="A618" s="30"/>
      <c r="B618" s="467" t="str">
        <f>'2. Sammanställning'!$B$37&amp;". "&amp;'2. Sammanställning'!$H$37&amp;CHAR(10)&amp;'2. Sammanställning'!$I$37</f>
        <v xml:space="preserve">30. 
</v>
      </c>
      <c r="C618" s="201"/>
      <c r="D618" s="202"/>
      <c r="E618" s="202"/>
      <c r="F618" s="38"/>
      <c r="G618" s="38"/>
      <c r="H618" s="38"/>
      <c r="I618" s="38"/>
      <c r="J618" s="39">
        <f>$G618*H618</f>
        <v>0</v>
      </c>
      <c r="K618" s="39">
        <f t="shared" ref="K618:K629" si="59">$G618*I618</f>
        <v>0</v>
      </c>
      <c r="L618" s="211"/>
    </row>
    <row r="619" spans="1:12" ht="37.5" customHeight="1" x14ac:dyDescent="0.25">
      <c r="A619" s="31"/>
      <c r="B619" s="98"/>
      <c r="C619" s="203"/>
      <c r="D619" s="204"/>
      <c r="E619" s="204"/>
      <c r="F619" s="20"/>
      <c r="G619" s="19"/>
      <c r="H619" s="19"/>
      <c r="I619" s="19"/>
      <c r="J619" s="23">
        <f t="shared" ref="J619:J629" si="60">$G619*H619</f>
        <v>0</v>
      </c>
      <c r="K619" s="23">
        <f t="shared" si="59"/>
        <v>0</v>
      </c>
      <c r="L619" s="212"/>
    </row>
    <row r="620" spans="1:12" ht="37.5" customHeight="1" x14ac:dyDescent="0.25">
      <c r="A620" s="31"/>
      <c r="B620" s="98"/>
      <c r="C620" s="203"/>
      <c r="D620" s="204"/>
      <c r="E620" s="204"/>
      <c r="F620" s="20"/>
      <c r="G620" s="19"/>
      <c r="H620" s="20"/>
      <c r="I620" s="20"/>
      <c r="J620" s="23">
        <f t="shared" si="60"/>
        <v>0</v>
      </c>
      <c r="K620" s="23">
        <f t="shared" si="59"/>
        <v>0</v>
      </c>
      <c r="L620" s="213"/>
    </row>
    <row r="621" spans="1:12" ht="37.5" customHeight="1" x14ac:dyDescent="0.25">
      <c r="A621" s="31"/>
      <c r="B621" s="98"/>
      <c r="C621" s="203"/>
      <c r="D621" s="204"/>
      <c r="E621" s="204"/>
      <c r="F621" s="20"/>
      <c r="G621" s="19"/>
      <c r="H621" s="20"/>
      <c r="I621" s="20"/>
      <c r="J621" s="23">
        <f t="shared" si="60"/>
        <v>0</v>
      </c>
      <c r="K621" s="23">
        <f t="shared" si="59"/>
        <v>0</v>
      </c>
      <c r="L621" s="212"/>
    </row>
    <row r="622" spans="1:12" ht="37.5" customHeight="1" x14ac:dyDescent="0.25">
      <c r="B622" s="98"/>
      <c r="C622" s="203"/>
      <c r="D622" s="205"/>
      <c r="E622" s="205"/>
      <c r="F622" s="19"/>
      <c r="G622" s="19"/>
      <c r="H622" s="19"/>
      <c r="I622" s="19"/>
      <c r="J622" s="23">
        <f t="shared" si="60"/>
        <v>0</v>
      </c>
      <c r="K622" s="23">
        <f t="shared" si="59"/>
        <v>0</v>
      </c>
      <c r="L622" s="212"/>
    </row>
    <row r="623" spans="1:12" ht="37.5" customHeight="1" x14ac:dyDescent="0.25">
      <c r="A623" s="31"/>
      <c r="B623" s="98"/>
      <c r="C623" s="203"/>
      <c r="D623" s="204"/>
      <c r="E623" s="204"/>
      <c r="F623" s="20"/>
      <c r="G623" s="19"/>
      <c r="H623" s="20"/>
      <c r="I623" s="20"/>
      <c r="J623" s="23">
        <f t="shared" si="60"/>
        <v>0</v>
      </c>
      <c r="K623" s="23">
        <f t="shared" si="59"/>
        <v>0</v>
      </c>
      <c r="L623" s="213"/>
    </row>
    <row r="624" spans="1:12" ht="37.5" customHeight="1" x14ac:dyDescent="0.25">
      <c r="A624" s="31"/>
      <c r="B624" s="98"/>
      <c r="C624" s="206"/>
      <c r="D624" s="207"/>
      <c r="E624" s="207"/>
      <c r="F624" s="207"/>
      <c r="G624" s="19"/>
      <c r="H624" s="20"/>
      <c r="I624" s="20"/>
      <c r="J624" s="23">
        <f t="shared" si="60"/>
        <v>0</v>
      </c>
      <c r="K624" s="23">
        <f t="shared" si="59"/>
        <v>0</v>
      </c>
      <c r="L624" s="213"/>
    </row>
    <row r="625" spans="1:12" ht="37.5" customHeight="1" x14ac:dyDescent="0.25">
      <c r="A625" s="31"/>
      <c r="B625" s="98"/>
      <c r="C625" s="208"/>
      <c r="D625" s="207"/>
      <c r="E625" s="207"/>
      <c r="F625" s="207"/>
      <c r="G625" s="19"/>
      <c r="H625" s="20"/>
      <c r="I625" s="20"/>
      <c r="J625" s="23">
        <f t="shared" si="60"/>
        <v>0</v>
      </c>
      <c r="K625" s="23">
        <f t="shared" si="59"/>
        <v>0</v>
      </c>
      <c r="L625" s="213"/>
    </row>
    <row r="626" spans="1:12" ht="37.5" customHeight="1" x14ac:dyDescent="0.25">
      <c r="A626" s="31"/>
      <c r="B626" s="98"/>
      <c r="C626" s="206"/>
      <c r="D626" s="207"/>
      <c r="E626" s="207"/>
      <c r="F626" s="207"/>
      <c r="G626" s="19"/>
      <c r="H626" s="20"/>
      <c r="I626" s="20"/>
      <c r="J626" s="23">
        <f t="shared" si="60"/>
        <v>0</v>
      </c>
      <c r="K626" s="23">
        <f t="shared" si="59"/>
        <v>0</v>
      </c>
      <c r="L626" s="213"/>
    </row>
    <row r="627" spans="1:12" ht="37.5" customHeight="1" x14ac:dyDescent="0.25">
      <c r="A627" s="31"/>
      <c r="B627" s="98"/>
      <c r="C627" s="206"/>
      <c r="D627" s="207"/>
      <c r="E627" s="207"/>
      <c r="F627" s="207"/>
      <c r="G627" s="19"/>
      <c r="H627" s="20"/>
      <c r="I627" s="20"/>
      <c r="J627" s="23">
        <f t="shared" si="60"/>
        <v>0</v>
      </c>
      <c r="K627" s="23">
        <f t="shared" si="59"/>
        <v>0</v>
      </c>
      <c r="L627" s="213"/>
    </row>
    <row r="628" spans="1:12" ht="37.5" customHeight="1" x14ac:dyDescent="0.25">
      <c r="A628" s="31"/>
      <c r="B628" s="98"/>
      <c r="C628" s="206"/>
      <c r="D628" s="207"/>
      <c r="E628" s="207"/>
      <c r="F628" s="207"/>
      <c r="G628" s="19"/>
      <c r="H628" s="20"/>
      <c r="I628" s="20"/>
      <c r="J628" s="23">
        <f t="shared" si="60"/>
        <v>0</v>
      </c>
      <c r="K628" s="23">
        <f t="shared" si="59"/>
        <v>0</v>
      </c>
      <c r="L628" s="213"/>
    </row>
    <row r="629" spans="1:12" ht="37.5" customHeight="1" thickBot="1" x14ac:dyDescent="0.3">
      <c r="A629" s="31"/>
      <c r="B629" s="99"/>
      <c r="C629" s="209"/>
      <c r="D629" s="210"/>
      <c r="E629" s="210"/>
      <c r="F629" s="210"/>
      <c r="G629" s="21"/>
      <c r="H629" s="22"/>
      <c r="I629" s="22"/>
      <c r="J629" s="24">
        <f t="shared" si="60"/>
        <v>0</v>
      </c>
      <c r="K629" s="24">
        <f t="shared" si="59"/>
        <v>0</v>
      </c>
      <c r="L629" s="214"/>
    </row>
  </sheetData>
  <sheetProtection sheet="1" objects="1" scenarios="1" selectLockedCells="1"/>
  <mergeCells count="90">
    <mergeCell ref="G343:G344"/>
    <mergeCell ref="H343:I343"/>
    <mergeCell ref="J343:K343"/>
    <mergeCell ref="G406:G407"/>
    <mergeCell ref="H406:I406"/>
    <mergeCell ref="J406:K406"/>
    <mergeCell ref="G364:G365"/>
    <mergeCell ref="H364:I364"/>
    <mergeCell ref="J364:K364"/>
    <mergeCell ref="G385:G386"/>
    <mergeCell ref="H385:I385"/>
    <mergeCell ref="J385:K385"/>
    <mergeCell ref="G301:G302"/>
    <mergeCell ref="H301:I301"/>
    <mergeCell ref="J301:K301"/>
    <mergeCell ref="G322:G323"/>
    <mergeCell ref="H322:I322"/>
    <mergeCell ref="J322:K322"/>
    <mergeCell ref="G259:G260"/>
    <mergeCell ref="H259:I259"/>
    <mergeCell ref="J259:K259"/>
    <mergeCell ref="G280:G281"/>
    <mergeCell ref="H280:I280"/>
    <mergeCell ref="J280:K280"/>
    <mergeCell ref="G217:G218"/>
    <mergeCell ref="H217:I217"/>
    <mergeCell ref="J217:K217"/>
    <mergeCell ref="G238:G239"/>
    <mergeCell ref="H238:I238"/>
    <mergeCell ref="J238:K238"/>
    <mergeCell ref="G175:G176"/>
    <mergeCell ref="H175:I175"/>
    <mergeCell ref="J175:K175"/>
    <mergeCell ref="G196:G197"/>
    <mergeCell ref="H196:I196"/>
    <mergeCell ref="J196:K196"/>
    <mergeCell ref="G133:G134"/>
    <mergeCell ref="H133:I133"/>
    <mergeCell ref="J133:K133"/>
    <mergeCell ref="G154:G155"/>
    <mergeCell ref="H154:I154"/>
    <mergeCell ref="J154:K154"/>
    <mergeCell ref="G112:G113"/>
    <mergeCell ref="H112:I112"/>
    <mergeCell ref="J112:K112"/>
    <mergeCell ref="G91:G92"/>
    <mergeCell ref="H91:I91"/>
    <mergeCell ref="J91:K91"/>
    <mergeCell ref="G49:G50"/>
    <mergeCell ref="H49:I49"/>
    <mergeCell ref="J49:K49"/>
    <mergeCell ref="G70:G71"/>
    <mergeCell ref="H70:I70"/>
    <mergeCell ref="J70:K70"/>
    <mergeCell ref="J7:K7"/>
    <mergeCell ref="G7:G8"/>
    <mergeCell ref="H7:I7"/>
    <mergeCell ref="G28:G29"/>
    <mergeCell ref="H28:I28"/>
    <mergeCell ref="J28:K28"/>
    <mergeCell ref="G427:G428"/>
    <mergeCell ref="H427:I427"/>
    <mergeCell ref="J427:K427"/>
    <mergeCell ref="G448:G449"/>
    <mergeCell ref="H448:I448"/>
    <mergeCell ref="J448:K448"/>
    <mergeCell ref="G469:G470"/>
    <mergeCell ref="H469:I469"/>
    <mergeCell ref="J469:K469"/>
    <mergeCell ref="G490:G491"/>
    <mergeCell ref="H490:I490"/>
    <mergeCell ref="J490:K490"/>
    <mergeCell ref="G511:G512"/>
    <mergeCell ref="H511:I511"/>
    <mergeCell ref="J511:K511"/>
    <mergeCell ref="G532:G533"/>
    <mergeCell ref="H532:I532"/>
    <mergeCell ref="J532:K532"/>
    <mergeCell ref="G553:G554"/>
    <mergeCell ref="H553:I553"/>
    <mergeCell ref="J553:K553"/>
    <mergeCell ref="G574:G575"/>
    <mergeCell ref="H574:I574"/>
    <mergeCell ref="J574:K574"/>
    <mergeCell ref="G595:G596"/>
    <mergeCell ref="H595:I595"/>
    <mergeCell ref="J595:K595"/>
    <mergeCell ref="G616:G617"/>
    <mergeCell ref="H616:I616"/>
    <mergeCell ref="J616:K616"/>
  </mergeCells>
  <conditionalFormatting sqref="J13:K20">
    <cfRule type="expression" dxfId="179" priority="658" stopIfTrue="1">
      <formula>OR(J13=0,J13=1,J13=2,J13=3,J13=4)</formula>
    </cfRule>
    <cfRule type="expression" dxfId="178" priority="659" stopIfTrue="1">
      <formula>OR(J13=5,J13=6,J13=8,J13=9,J13=10)</formula>
    </cfRule>
    <cfRule type="expression" dxfId="177" priority="660" stopIfTrue="1">
      <formula>OR(J13=12,J13=15,J13=16,J13=20,J13=25)</formula>
    </cfRule>
  </conditionalFormatting>
  <conditionalFormatting sqref="J9:K12">
    <cfRule type="expression" dxfId="176" priority="496" stopIfTrue="1">
      <formula>OR(J9=0,J9=1,J9=2,J9=3,J9=4)</formula>
    </cfRule>
    <cfRule type="expression" dxfId="175" priority="497" stopIfTrue="1">
      <formula>OR(J9=5,J9=6,J9=8,J9=9,J9=10)</formula>
    </cfRule>
    <cfRule type="expression" dxfId="174" priority="498" stopIfTrue="1">
      <formula>OR(J9=12,J9=15,J9=16,J9=20,J9=25)</formula>
    </cfRule>
  </conditionalFormatting>
  <conditionalFormatting sqref="J34:K41">
    <cfRule type="expression" dxfId="173" priority="340" stopIfTrue="1">
      <formula>OR(J34=0,J34=1,J34=2,J34=3,J34=4)</formula>
    </cfRule>
    <cfRule type="expression" dxfId="172" priority="341" stopIfTrue="1">
      <formula>OR(J34=5,J34=6,J34=8,J34=9,J34=10)</formula>
    </cfRule>
    <cfRule type="expression" dxfId="171" priority="342" stopIfTrue="1">
      <formula>OR(J34=12,J34=15,J34=16,J34=20,J34=25)</formula>
    </cfRule>
  </conditionalFormatting>
  <conditionalFormatting sqref="J30:K33">
    <cfRule type="expression" dxfId="170" priority="337" stopIfTrue="1">
      <formula>OR(J30=0,J30=1,J30=2,J30=3,J30=4)</formula>
    </cfRule>
    <cfRule type="expression" dxfId="169" priority="338" stopIfTrue="1">
      <formula>OR(J30=5,J30=6,J30=8,J30=9,J30=10)</formula>
    </cfRule>
    <cfRule type="expression" dxfId="168" priority="339" stopIfTrue="1">
      <formula>OR(J30=12,J30=15,J30=16,J30=20,J30=25)</formula>
    </cfRule>
  </conditionalFormatting>
  <conditionalFormatting sqref="J55:K62">
    <cfRule type="expression" dxfId="167" priority="328" stopIfTrue="1">
      <formula>OR(J55=0,J55=1,J55=2,J55=3,J55=4)</formula>
    </cfRule>
    <cfRule type="expression" dxfId="166" priority="329" stopIfTrue="1">
      <formula>OR(J55=5,J55=6,J55=8,J55=9,J55=10)</formula>
    </cfRule>
    <cfRule type="expression" dxfId="165" priority="330" stopIfTrue="1">
      <formula>OR(J55=12,J55=15,J55=16,J55=20,J55=25)</formula>
    </cfRule>
  </conditionalFormatting>
  <conditionalFormatting sqref="J51:K54">
    <cfRule type="expression" dxfId="164" priority="325" stopIfTrue="1">
      <formula>OR(J51=0,J51=1,J51=2,J51=3,J51=4)</formula>
    </cfRule>
    <cfRule type="expression" dxfId="163" priority="326" stopIfTrue="1">
      <formula>OR(J51=5,J51=6,J51=8,J51=9,J51=10)</formula>
    </cfRule>
    <cfRule type="expression" dxfId="162" priority="327" stopIfTrue="1">
      <formula>OR(J51=12,J51=15,J51=16,J51=20,J51=25)</formula>
    </cfRule>
  </conditionalFormatting>
  <conditionalFormatting sqref="J76:K83">
    <cfRule type="expression" dxfId="161" priority="316" stopIfTrue="1">
      <formula>OR(J76=0,J76=1,J76=2,J76=3,J76=4)</formula>
    </cfRule>
    <cfRule type="expression" dxfId="160" priority="317" stopIfTrue="1">
      <formula>OR(J76=5,J76=6,J76=8,J76=9,J76=10)</formula>
    </cfRule>
    <cfRule type="expression" dxfId="159" priority="318" stopIfTrue="1">
      <formula>OR(J76=12,J76=15,J76=16,J76=20,J76=25)</formula>
    </cfRule>
  </conditionalFormatting>
  <conditionalFormatting sqref="J72:K75">
    <cfRule type="expression" dxfId="158" priority="313" stopIfTrue="1">
      <formula>OR(J72=0,J72=1,J72=2,J72=3,J72=4)</formula>
    </cfRule>
    <cfRule type="expression" dxfId="157" priority="314" stopIfTrue="1">
      <formula>OR(J72=5,J72=6,J72=8,J72=9,J72=10)</formula>
    </cfRule>
    <cfRule type="expression" dxfId="156" priority="315" stopIfTrue="1">
      <formula>OR(J72=12,J72=15,J72=16,J72=20,J72=25)</formula>
    </cfRule>
  </conditionalFormatting>
  <conditionalFormatting sqref="J97:K104">
    <cfRule type="expression" dxfId="155" priority="304" stopIfTrue="1">
      <formula>OR(J97=0,J97=1,J97=2,J97=3,J97=4)</formula>
    </cfRule>
    <cfRule type="expression" dxfId="154" priority="305" stopIfTrue="1">
      <formula>OR(J97=5,J97=6,J97=8,J97=9,J97=10)</formula>
    </cfRule>
    <cfRule type="expression" dxfId="153" priority="306" stopIfTrue="1">
      <formula>OR(J97=12,J97=15,J97=16,J97=20,J97=25)</formula>
    </cfRule>
  </conditionalFormatting>
  <conditionalFormatting sqref="J93:K96">
    <cfRule type="expression" dxfId="152" priority="301" stopIfTrue="1">
      <formula>OR(J93=0,J93=1,J93=2,J93=3,J93=4)</formula>
    </cfRule>
    <cfRule type="expression" dxfId="151" priority="302" stopIfTrue="1">
      <formula>OR(J93=5,J93=6,J93=8,J93=9,J93=10)</formula>
    </cfRule>
    <cfRule type="expression" dxfId="150" priority="303" stopIfTrue="1">
      <formula>OR(J93=12,J93=15,J93=16,J93=20,J93=25)</formula>
    </cfRule>
  </conditionalFormatting>
  <conditionalFormatting sqref="J118:K125">
    <cfRule type="expression" dxfId="149" priority="292" stopIfTrue="1">
      <formula>OR(J118=0,J118=1,J118=2,J118=3,J118=4)</formula>
    </cfRule>
    <cfRule type="expression" dxfId="148" priority="293" stopIfTrue="1">
      <formula>OR(J118=5,J118=6,J118=8,J118=9,J118=10)</formula>
    </cfRule>
    <cfRule type="expression" dxfId="147" priority="294" stopIfTrue="1">
      <formula>OR(J118=12,J118=15,J118=16,J118=20,J118=25)</formula>
    </cfRule>
  </conditionalFormatting>
  <conditionalFormatting sqref="J114:K117">
    <cfRule type="expression" dxfId="146" priority="289" stopIfTrue="1">
      <formula>OR(J114=0,J114=1,J114=2,J114=3,J114=4)</formula>
    </cfRule>
    <cfRule type="expression" dxfId="145" priority="290" stopIfTrue="1">
      <formula>OR(J114=5,J114=6,J114=8,J114=9,J114=10)</formula>
    </cfRule>
    <cfRule type="expression" dxfId="144" priority="291" stopIfTrue="1">
      <formula>OR(J114=12,J114=15,J114=16,J114=20,J114=25)</formula>
    </cfRule>
  </conditionalFormatting>
  <conditionalFormatting sqref="J139:K146">
    <cfRule type="expression" dxfId="143" priority="280" stopIfTrue="1">
      <formula>OR(J139=0,J139=1,J139=2,J139=3,J139=4)</formula>
    </cfRule>
    <cfRule type="expression" dxfId="142" priority="281" stopIfTrue="1">
      <formula>OR(J139=5,J139=6,J139=8,J139=9,J139=10)</formula>
    </cfRule>
    <cfRule type="expression" dxfId="141" priority="282" stopIfTrue="1">
      <formula>OR(J139=12,J139=15,J139=16,J139=20,J139=25)</formula>
    </cfRule>
  </conditionalFormatting>
  <conditionalFormatting sqref="J135:K138">
    <cfRule type="expression" dxfId="140" priority="277" stopIfTrue="1">
      <formula>OR(J135=0,J135=1,J135=2,J135=3,J135=4)</formula>
    </cfRule>
    <cfRule type="expression" dxfId="139" priority="278" stopIfTrue="1">
      <formula>OR(J135=5,J135=6,J135=8,J135=9,J135=10)</formula>
    </cfRule>
    <cfRule type="expression" dxfId="138" priority="279" stopIfTrue="1">
      <formula>OR(J135=12,J135=15,J135=16,J135=20,J135=25)</formula>
    </cfRule>
  </conditionalFormatting>
  <conditionalFormatting sqref="J160:K167">
    <cfRule type="expression" dxfId="137" priority="268" stopIfTrue="1">
      <formula>OR(J160=0,J160=1,J160=2,J160=3,J160=4)</formula>
    </cfRule>
    <cfRule type="expression" dxfId="136" priority="269" stopIfTrue="1">
      <formula>OR(J160=5,J160=6,J160=8,J160=9,J160=10)</formula>
    </cfRule>
    <cfRule type="expression" dxfId="135" priority="270" stopIfTrue="1">
      <formula>OR(J160=12,J160=15,J160=16,J160=20,J160=25)</formula>
    </cfRule>
  </conditionalFormatting>
  <conditionalFormatting sqref="J156:K159">
    <cfRule type="expression" dxfId="134" priority="265" stopIfTrue="1">
      <formula>OR(J156=0,J156=1,J156=2,J156=3,J156=4)</formula>
    </cfRule>
    <cfRule type="expression" dxfId="133" priority="266" stopIfTrue="1">
      <formula>OR(J156=5,J156=6,J156=8,J156=9,J156=10)</formula>
    </cfRule>
    <cfRule type="expression" dxfId="132" priority="267" stopIfTrue="1">
      <formula>OR(J156=12,J156=15,J156=16,J156=20,J156=25)</formula>
    </cfRule>
  </conditionalFormatting>
  <conditionalFormatting sqref="J181:K188">
    <cfRule type="expression" dxfId="131" priority="256" stopIfTrue="1">
      <formula>OR(J181=0,J181=1,J181=2,J181=3,J181=4)</formula>
    </cfRule>
    <cfRule type="expression" dxfId="130" priority="257" stopIfTrue="1">
      <formula>OR(J181=5,J181=6,J181=8,J181=9,J181=10)</formula>
    </cfRule>
    <cfRule type="expression" dxfId="129" priority="258" stopIfTrue="1">
      <formula>OR(J181=12,J181=15,J181=16,J181=20,J181=25)</formula>
    </cfRule>
  </conditionalFormatting>
  <conditionalFormatting sqref="J177:K180">
    <cfRule type="expression" dxfId="128" priority="253" stopIfTrue="1">
      <formula>OR(J177=0,J177=1,J177=2,J177=3,J177=4)</formula>
    </cfRule>
    <cfRule type="expression" dxfId="127" priority="254" stopIfTrue="1">
      <formula>OR(J177=5,J177=6,J177=8,J177=9,J177=10)</formula>
    </cfRule>
    <cfRule type="expression" dxfId="126" priority="255" stopIfTrue="1">
      <formula>OR(J177=12,J177=15,J177=16,J177=20,J177=25)</formula>
    </cfRule>
  </conditionalFormatting>
  <conditionalFormatting sqref="J202:K209">
    <cfRule type="expression" dxfId="125" priority="244" stopIfTrue="1">
      <formula>OR(J202=0,J202=1,J202=2,J202=3,J202=4)</formula>
    </cfRule>
    <cfRule type="expression" dxfId="124" priority="245" stopIfTrue="1">
      <formula>OR(J202=5,J202=6,J202=8,J202=9,J202=10)</formula>
    </cfRule>
    <cfRule type="expression" dxfId="123" priority="246" stopIfTrue="1">
      <formula>OR(J202=12,J202=15,J202=16,J202=20,J202=25)</formula>
    </cfRule>
  </conditionalFormatting>
  <conditionalFormatting sqref="J198:K201">
    <cfRule type="expression" dxfId="122" priority="241" stopIfTrue="1">
      <formula>OR(J198=0,J198=1,J198=2,J198=3,J198=4)</formula>
    </cfRule>
    <cfRule type="expression" dxfId="121" priority="242" stopIfTrue="1">
      <formula>OR(J198=5,J198=6,J198=8,J198=9,J198=10)</formula>
    </cfRule>
    <cfRule type="expression" dxfId="120" priority="243" stopIfTrue="1">
      <formula>OR(J198=12,J198=15,J198=16,J198=20,J198=25)</formula>
    </cfRule>
  </conditionalFormatting>
  <conditionalFormatting sqref="J223:K230">
    <cfRule type="expression" dxfId="119" priority="232" stopIfTrue="1">
      <formula>OR(J223=0,J223=1,J223=2,J223=3,J223=4)</formula>
    </cfRule>
    <cfRule type="expression" dxfId="118" priority="233" stopIfTrue="1">
      <formula>OR(J223=5,J223=6,J223=8,J223=9,J223=10)</formula>
    </cfRule>
    <cfRule type="expression" dxfId="117" priority="234" stopIfTrue="1">
      <formula>OR(J223=12,J223=15,J223=16,J223=20,J223=25)</formula>
    </cfRule>
  </conditionalFormatting>
  <conditionalFormatting sqref="J219:K222">
    <cfRule type="expression" dxfId="116" priority="229" stopIfTrue="1">
      <formula>OR(J219=0,J219=1,J219=2,J219=3,J219=4)</formula>
    </cfRule>
    <cfRule type="expression" dxfId="115" priority="230" stopIfTrue="1">
      <formula>OR(J219=5,J219=6,J219=8,J219=9,J219=10)</formula>
    </cfRule>
    <cfRule type="expression" dxfId="114" priority="231" stopIfTrue="1">
      <formula>OR(J219=12,J219=15,J219=16,J219=20,J219=25)</formula>
    </cfRule>
  </conditionalFormatting>
  <conditionalFormatting sqref="J244:K251">
    <cfRule type="expression" dxfId="113" priority="220" stopIfTrue="1">
      <formula>OR(J244=0,J244=1,J244=2,J244=3,J244=4)</formula>
    </cfRule>
    <cfRule type="expression" dxfId="112" priority="221" stopIfTrue="1">
      <formula>OR(J244=5,J244=6,J244=8,J244=9,J244=10)</formula>
    </cfRule>
    <cfRule type="expression" dxfId="111" priority="222" stopIfTrue="1">
      <formula>OR(J244=12,J244=15,J244=16,J244=20,J244=25)</formula>
    </cfRule>
  </conditionalFormatting>
  <conditionalFormatting sqref="J240:K243">
    <cfRule type="expression" dxfId="110" priority="217" stopIfTrue="1">
      <formula>OR(J240=0,J240=1,J240=2,J240=3,J240=4)</formula>
    </cfRule>
    <cfRule type="expression" dxfId="109" priority="218" stopIfTrue="1">
      <formula>OR(J240=5,J240=6,J240=8,J240=9,J240=10)</formula>
    </cfRule>
    <cfRule type="expression" dxfId="108" priority="219" stopIfTrue="1">
      <formula>OR(J240=12,J240=15,J240=16,J240=20,J240=25)</formula>
    </cfRule>
  </conditionalFormatting>
  <conditionalFormatting sqref="J265:K272">
    <cfRule type="expression" dxfId="107" priority="208" stopIfTrue="1">
      <formula>OR(J265=0,J265=1,J265=2,J265=3,J265=4)</formula>
    </cfRule>
    <cfRule type="expression" dxfId="106" priority="209" stopIfTrue="1">
      <formula>OR(J265=5,J265=6,J265=8,J265=9,J265=10)</formula>
    </cfRule>
    <cfRule type="expression" dxfId="105" priority="210" stopIfTrue="1">
      <formula>OR(J265=12,J265=15,J265=16,J265=20,J265=25)</formula>
    </cfRule>
  </conditionalFormatting>
  <conditionalFormatting sqref="J261:K264">
    <cfRule type="expression" dxfId="104" priority="205" stopIfTrue="1">
      <formula>OR(J261=0,J261=1,J261=2,J261=3,J261=4)</formula>
    </cfRule>
    <cfRule type="expression" dxfId="103" priority="206" stopIfTrue="1">
      <formula>OR(J261=5,J261=6,J261=8,J261=9,J261=10)</formula>
    </cfRule>
    <cfRule type="expression" dxfId="102" priority="207" stopIfTrue="1">
      <formula>OR(J261=12,J261=15,J261=16,J261=20,J261=25)</formula>
    </cfRule>
  </conditionalFormatting>
  <conditionalFormatting sqref="J286:K293">
    <cfRule type="expression" dxfId="101" priority="196" stopIfTrue="1">
      <formula>OR(J286=0,J286=1,J286=2,J286=3,J286=4)</formula>
    </cfRule>
    <cfRule type="expression" dxfId="100" priority="197" stopIfTrue="1">
      <formula>OR(J286=5,J286=6,J286=8,J286=9,J286=10)</formula>
    </cfRule>
    <cfRule type="expression" dxfId="99" priority="198" stopIfTrue="1">
      <formula>OR(J286=12,J286=15,J286=16,J286=20,J286=25)</formula>
    </cfRule>
  </conditionalFormatting>
  <conditionalFormatting sqref="J282:K285">
    <cfRule type="expression" dxfId="98" priority="193" stopIfTrue="1">
      <formula>OR(J282=0,J282=1,J282=2,J282=3,J282=4)</formula>
    </cfRule>
    <cfRule type="expression" dxfId="97" priority="194" stopIfTrue="1">
      <formula>OR(J282=5,J282=6,J282=8,J282=9,J282=10)</formula>
    </cfRule>
    <cfRule type="expression" dxfId="96" priority="195" stopIfTrue="1">
      <formula>OR(J282=12,J282=15,J282=16,J282=20,J282=25)</formula>
    </cfRule>
  </conditionalFormatting>
  <conditionalFormatting sqref="J307:K314">
    <cfRule type="expression" dxfId="95" priority="184" stopIfTrue="1">
      <formula>OR(J307=0,J307=1,J307=2,J307=3,J307=4)</formula>
    </cfRule>
    <cfRule type="expression" dxfId="94" priority="185" stopIfTrue="1">
      <formula>OR(J307=5,J307=6,J307=8,J307=9,J307=10)</formula>
    </cfRule>
    <cfRule type="expression" dxfId="93" priority="186" stopIfTrue="1">
      <formula>OR(J307=12,J307=15,J307=16,J307=20,J307=25)</formula>
    </cfRule>
  </conditionalFormatting>
  <conditionalFormatting sqref="J303:K306">
    <cfRule type="expression" dxfId="92" priority="181" stopIfTrue="1">
      <formula>OR(J303=0,J303=1,J303=2,J303=3,J303=4)</formula>
    </cfRule>
    <cfRule type="expression" dxfId="91" priority="182" stopIfTrue="1">
      <formula>OR(J303=5,J303=6,J303=8,J303=9,J303=10)</formula>
    </cfRule>
    <cfRule type="expression" dxfId="90" priority="183" stopIfTrue="1">
      <formula>OR(J303=12,J303=15,J303=16,J303=20,J303=25)</formula>
    </cfRule>
  </conditionalFormatting>
  <conditionalFormatting sqref="J328:K335">
    <cfRule type="expression" dxfId="89" priority="172" stopIfTrue="1">
      <formula>OR(J328=0,J328=1,J328=2,J328=3,J328=4)</formula>
    </cfRule>
    <cfRule type="expression" dxfId="88" priority="173" stopIfTrue="1">
      <formula>OR(J328=5,J328=6,J328=8,J328=9,J328=10)</formula>
    </cfRule>
    <cfRule type="expression" dxfId="87" priority="174" stopIfTrue="1">
      <formula>OR(J328=12,J328=15,J328=16,J328=20,J328=25)</formula>
    </cfRule>
  </conditionalFormatting>
  <conditionalFormatting sqref="J324:K327">
    <cfRule type="expression" dxfId="86" priority="169" stopIfTrue="1">
      <formula>OR(J324=0,J324=1,J324=2,J324=3,J324=4)</formula>
    </cfRule>
    <cfRule type="expression" dxfId="85" priority="170" stopIfTrue="1">
      <formula>OR(J324=5,J324=6,J324=8,J324=9,J324=10)</formula>
    </cfRule>
    <cfRule type="expression" dxfId="84" priority="171" stopIfTrue="1">
      <formula>OR(J324=12,J324=15,J324=16,J324=20,J324=25)</formula>
    </cfRule>
  </conditionalFormatting>
  <conditionalFormatting sqref="J349:K356">
    <cfRule type="expression" dxfId="83" priority="160" stopIfTrue="1">
      <formula>OR(J349=0,J349=1,J349=2,J349=3,J349=4)</formula>
    </cfRule>
    <cfRule type="expression" dxfId="82" priority="161" stopIfTrue="1">
      <formula>OR(J349=5,J349=6,J349=8,J349=9,J349=10)</formula>
    </cfRule>
    <cfRule type="expression" dxfId="81" priority="162" stopIfTrue="1">
      <formula>OR(J349=12,J349=15,J349=16,J349=20,J349=25)</formula>
    </cfRule>
  </conditionalFormatting>
  <conditionalFormatting sqref="J345:K348">
    <cfRule type="expression" dxfId="80" priority="157" stopIfTrue="1">
      <formula>OR(J345=0,J345=1,J345=2,J345=3,J345=4)</formula>
    </cfRule>
    <cfRule type="expression" dxfId="79" priority="158" stopIfTrue="1">
      <formula>OR(J345=5,J345=6,J345=8,J345=9,J345=10)</formula>
    </cfRule>
    <cfRule type="expression" dxfId="78" priority="159" stopIfTrue="1">
      <formula>OR(J345=12,J345=15,J345=16,J345=20,J345=25)</formula>
    </cfRule>
  </conditionalFormatting>
  <conditionalFormatting sqref="J370:K377">
    <cfRule type="expression" dxfId="77" priority="148" stopIfTrue="1">
      <formula>OR(J370=0,J370=1,J370=2,J370=3,J370=4)</formula>
    </cfRule>
    <cfRule type="expression" dxfId="76" priority="149" stopIfTrue="1">
      <formula>OR(J370=5,J370=6,J370=8,J370=9,J370=10)</formula>
    </cfRule>
    <cfRule type="expression" dxfId="75" priority="150" stopIfTrue="1">
      <formula>OR(J370=12,J370=15,J370=16,J370=20,J370=25)</formula>
    </cfRule>
  </conditionalFormatting>
  <conditionalFormatting sqref="J366:K369">
    <cfRule type="expression" dxfId="74" priority="145" stopIfTrue="1">
      <formula>OR(J366=0,J366=1,J366=2,J366=3,J366=4)</formula>
    </cfRule>
    <cfRule type="expression" dxfId="73" priority="146" stopIfTrue="1">
      <formula>OR(J366=5,J366=6,J366=8,J366=9,J366=10)</formula>
    </cfRule>
    <cfRule type="expression" dxfId="72" priority="147" stopIfTrue="1">
      <formula>OR(J366=12,J366=15,J366=16,J366=20,J366=25)</formula>
    </cfRule>
  </conditionalFormatting>
  <conditionalFormatting sqref="J391:K398">
    <cfRule type="expression" dxfId="71" priority="136" stopIfTrue="1">
      <formula>OR(J391=0,J391=1,J391=2,J391=3,J391=4)</formula>
    </cfRule>
    <cfRule type="expression" dxfId="70" priority="137" stopIfTrue="1">
      <formula>OR(J391=5,J391=6,J391=8,J391=9,J391=10)</formula>
    </cfRule>
    <cfRule type="expression" dxfId="69" priority="138" stopIfTrue="1">
      <formula>OR(J391=12,J391=15,J391=16,J391=20,J391=25)</formula>
    </cfRule>
  </conditionalFormatting>
  <conditionalFormatting sqref="J387:K390">
    <cfRule type="expression" dxfId="68" priority="133" stopIfTrue="1">
      <formula>OR(J387=0,J387=1,J387=2,J387=3,J387=4)</formula>
    </cfRule>
    <cfRule type="expression" dxfId="67" priority="134" stopIfTrue="1">
      <formula>OR(J387=5,J387=6,J387=8,J387=9,J387=10)</formula>
    </cfRule>
    <cfRule type="expression" dxfId="66" priority="135" stopIfTrue="1">
      <formula>OR(J387=12,J387=15,J387=16,J387=20,J387=25)</formula>
    </cfRule>
  </conditionalFormatting>
  <conditionalFormatting sqref="J412:K419">
    <cfRule type="expression" dxfId="65" priority="124" stopIfTrue="1">
      <formula>OR(J412=0,J412=1,J412=2,J412=3,J412=4)</formula>
    </cfRule>
    <cfRule type="expression" dxfId="64" priority="125" stopIfTrue="1">
      <formula>OR(J412=5,J412=6,J412=8,J412=9,J412=10)</formula>
    </cfRule>
    <cfRule type="expression" dxfId="63" priority="126" stopIfTrue="1">
      <formula>OR(J412=12,J412=15,J412=16,J412=20,J412=25)</formula>
    </cfRule>
  </conditionalFormatting>
  <conditionalFormatting sqref="J408:K411">
    <cfRule type="expression" dxfId="62" priority="121" stopIfTrue="1">
      <formula>OR(J408=0,J408=1,J408=2,J408=3,J408=4)</formula>
    </cfRule>
    <cfRule type="expression" dxfId="61" priority="122" stopIfTrue="1">
      <formula>OR(J408=5,J408=6,J408=8,J408=9,J408=10)</formula>
    </cfRule>
    <cfRule type="expression" dxfId="60" priority="123" stopIfTrue="1">
      <formula>OR(J408=12,J408=15,J408=16,J408=20,J408=25)</formula>
    </cfRule>
  </conditionalFormatting>
  <conditionalFormatting sqref="J433:K440">
    <cfRule type="expression" dxfId="59" priority="112" stopIfTrue="1">
      <formula>OR(J433=0,J433=1,J433=2,J433=3,J433=4)</formula>
    </cfRule>
    <cfRule type="expression" dxfId="58" priority="113" stopIfTrue="1">
      <formula>OR(J433=5,J433=6,J433=8,J433=9,J433=10)</formula>
    </cfRule>
    <cfRule type="expression" dxfId="57" priority="114" stopIfTrue="1">
      <formula>OR(J433=12,J433=15,J433=16,J433=20,J433=25)</formula>
    </cfRule>
  </conditionalFormatting>
  <conditionalFormatting sqref="J429:K432">
    <cfRule type="expression" dxfId="56" priority="109" stopIfTrue="1">
      <formula>OR(J429=0,J429=1,J429=2,J429=3,J429=4)</formula>
    </cfRule>
    <cfRule type="expression" dxfId="55" priority="110" stopIfTrue="1">
      <formula>OR(J429=5,J429=6,J429=8,J429=9,J429=10)</formula>
    </cfRule>
    <cfRule type="expression" dxfId="54" priority="111" stopIfTrue="1">
      <formula>OR(J429=12,J429=15,J429=16,J429=20,J429=25)</formula>
    </cfRule>
  </conditionalFormatting>
  <conditionalFormatting sqref="J454:K461">
    <cfRule type="expression" dxfId="53" priority="100" stopIfTrue="1">
      <formula>OR(J454=0,J454=1,J454=2,J454=3,J454=4)</formula>
    </cfRule>
    <cfRule type="expression" dxfId="52" priority="101" stopIfTrue="1">
      <formula>OR(J454=5,J454=6,J454=8,J454=9,J454=10)</formula>
    </cfRule>
    <cfRule type="expression" dxfId="51" priority="102" stopIfTrue="1">
      <formula>OR(J454=12,J454=15,J454=16,J454=20,J454=25)</formula>
    </cfRule>
  </conditionalFormatting>
  <conditionalFormatting sqref="J450:K453">
    <cfRule type="expression" dxfId="50" priority="97" stopIfTrue="1">
      <formula>OR(J450=0,J450=1,J450=2,J450=3,J450=4)</formula>
    </cfRule>
    <cfRule type="expression" dxfId="49" priority="98" stopIfTrue="1">
      <formula>OR(J450=5,J450=6,J450=8,J450=9,J450=10)</formula>
    </cfRule>
    <cfRule type="expression" dxfId="48" priority="99" stopIfTrue="1">
      <formula>OR(J450=12,J450=15,J450=16,J450=20,J450=25)</formula>
    </cfRule>
  </conditionalFormatting>
  <conditionalFormatting sqref="J475:K482">
    <cfRule type="expression" dxfId="47" priority="88" stopIfTrue="1">
      <formula>OR(J475=0,J475=1,J475=2,J475=3,J475=4)</formula>
    </cfRule>
    <cfRule type="expression" dxfId="46" priority="89" stopIfTrue="1">
      <formula>OR(J475=5,J475=6,J475=8,J475=9,J475=10)</formula>
    </cfRule>
    <cfRule type="expression" dxfId="45" priority="90" stopIfTrue="1">
      <formula>OR(J475=12,J475=15,J475=16,J475=20,J475=25)</formula>
    </cfRule>
  </conditionalFormatting>
  <conditionalFormatting sqref="J471:K474">
    <cfRule type="expression" dxfId="44" priority="85" stopIfTrue="1">
      <formula>OR(J471=0,J471=1,J471=2,J471=3,J471=4)</formula>
    </cfRule>
    <cfRule type="expression" dxfId="43" priority="86" stopIfTrue="1">
      <formula>OR(J471=5,J471=6,J471=8,J471=9,J471=10)</formula>
    </cfRule>
    <cfRule type="expression" dxfId="42" priority="87" stopIfTrue="1">
      <formula>OR(J471=12,J471=15,J471=16,J471=20,J471=25)</formula>
    </cfRule>
  </conditionalFormatting>
  <conditionalFormatting sqref="J496:K503">
    <cfRule type="expression" dxfId="41" priority="76" stopIfTrue="1">
      <formula>OR(J496=0,J496=1,J496=2,J496=3,J496=4)</formula>
    </cfRule>
    <cfRule type="expression" dxfId="40" priority="77" stopIfTrue="1">
      <formula>OR(J496=5,J496=6,J496=8,J496=9,J496=10)</formula>
    </cfRule>
    <cfRule type="expression" dxfId="39" priority="78" stopIfTrue="1">
      <formula>OR(J496=12,J496=15,J496=16,J496=20,J496=25)</formula>
    </cfRule>
  </conditionalFormatting>
  <conditionalFormatting sqref="J492:K495">
    <cfRule type="expression" dxfId="38" priority="73" stopIfTrue="1">
      <formula>OR(J492=0,J492=1,J492=2,J492=3,J492=4)</formula>
    </cfRule>
    <cfRule type="expression" dxfId="37" priority="74" stopIfTrue="1">
      <formula>OR(J492=5,J492=6,J492=8,J492=9,J492=10)</formula>
    </cfRule>
    <cfRule type="expression" dxfId="36" priority="75" stopIfTrue="1">
      <formula>OR(J492=12,J492=15,J492=16,J492=20,J492=25)</formula>
    </cfRule>
  </conditionalFormatting>
  <conditionalFormatting sqref="J517:K524">
    <cfRule type="expression" dxfId="35" priority="64" stopIfTrue="1">
      <formula>OR(J517=0,J517=1,J517=2,J517=3,J517=4)</formula>
    </cfRule>
    <cfRule type="expression" dxfId="34" priority="65" stopIfTrue="1">
      <formula>OR(J517=5,J517=6,J517=8,J517=9,J517=10)</formula>
    </cfRule>
    <cfRule type="expression" dxfId="33" priority="66" stopIfTrue="1">
      <formula>OR(J517=12,J517=15,J517=16,J517=20,J517=25)</formula>
    </cfRule>
  </conditionalFormatting>
  <conditionalFormatting sqref="J513:K516">
    <cfRule type="expression" dxfId="32" priority="61" stopIfTrue="1">
      <formula>OR(J513=0,J513=1,J513=2,J513=3,J513=4)</formula>
    </cfRule>
    <cfRule type="expression" dxfId="31" priority="62" stopIfTrue="1">
      <formula>OR(J513=5,J513=6,J513=8,J513=9,J513=10)</formula>
    </cfRule>
    <cfRule type="expression" dxfId="30" priority="63" stopIfTrue="1">
      <formula>OR(J513=12,J513=15,J513=16,J513=20,J513=25)</formula>
    </cfRule>
  </conditionalFormatting>
  <conditionalFormatting sqref="J538:K545">
    <cfRule type="expression" dxfId="29" priority="52" stopIfTrue="1">
      <formula>OR(J538=0,J538=1,J538=2,J538=3,J538=4)</formula>
    </cfRule>
    <cfRule type="expression" dxfId="28" priority="53" stopIfTrue="1">
      <formula>OR(J538=5,J538=6,J538=8,J538=9,J538=10)</formula>
    </cfRule>
    <cfRule type="expression" dxfId="27" priority="54" stopIfTrue="1">
      <formula>OR(J538=12,J538=15,J538=16,J538=20,J538=25)</formula>
    </cfRule>
  </conditionalFormatting>
  <conditionalFormatting sqref="J534:K537">
    <cfRule type="expression" dxfId="26" priority="49" stopIfTrue="1">
      <formula>OR(J534=0,J534=1,J534=2,J534=3,J534=4)</formula>
    </cfRule>
    <cfRule type="expression" dxfId="25" priority="50" stopIfTrue="1">
      <formula>OR(J534=5,J534=6,J534=8,J534=9,J534=10)</formula>
    </cfRule>
    <cfRule type="expression" dxfId="24" priority="51" stopIfTrue="1">
      <formula>OR(J534=12,J534=15,J534=16,J534=20,J534=25)</formula>
    </cfRule>
  </conditionalFormatting>
  <conditionalFormatting sqref="J559:K566">
    <cfRule type="expression" dxfId="23" priority="40" stopIfTrue="1">
      <formula>OR(J559=0,J559=1,J559=2,J559=3,J559=4)</formula>
    </cfRule>
    <cfRule type="expression" dxfId="22" priority="41" stopIfTrue="1">
      <formula>OR(J559=5,J559=6,J559=8,J559=9,J559=10)</formula>
    </cfRule>
    <cfRule type="expression" dxfId="21" priority="42" stopIfTrue="1">
      <formula>OR(J559=12,J559=15,J559=16,J559=20,J559=25)</formula>
    </cfRule>
  </conditionalFormatting>
  <conditionalFormatting sqref="J555:K558">
    <cfRule type="expression" dxfId="20" priority="37" stopIfTrue="1">
      <formula>OR(J555=0,J555=1,J555=2,J555=3,J555=4)</formula>
    </cfRule>
    <cfRule type="expression" dxfId="19" priority="38" stopIfTrue="1">
      <formula>OR(J555=5,J555=6,J555=8,J555=9,J555=10)</formula>
    </cfRule>
    <cfRule type="expression" dxfId="18" priority="39" stopIfTrue="1">
      <formula>OR(J555=12,J555=15,J555=16,J555=20,J555=25)</formula>
    </cfRule>
  </conditionalFormatting>
  <conditionalFormatting sqref="J580:K587">
    <cfRule type="expression" dxfId="17" priority="28" stopIfTrue="1">
      <formula>OR(J580=0,J580=1,J580=2,J580=3,J580=4)</formula>
    </cfRule>
    <cfRule type="expression" dxfId="16" priority="29" stopIfTrue="1">
      <formula>OR(J580=5,J580=6,J580=8,J580=9,J580=10)</formula>
    </cfRule>
    <cfRule type="expression" dxfId="15" priority="30" stopIfTrue="1">
      <formula>OR(J580=12,J580=15,J580=16,J580=20,J580=25)</formula>
    </cfRule>
  </conditionalFormatting>
  <conditionalFormatting sqref="J576:K579">
    <cfRule type="expression" dxfId="14" priority="25" stopIfTrue="1">
      <formula>OR(J576=0,J576=1,J576=2,J576=3,J576=4)</formula>
    </cfRule>
    <cfRule type="expression" dxfId="13" priority="26" stopIfTrue="1">
      <formula>OR(J576=5,J576=6,J576=8,J576=9,J576=10)</formula>
    </cfRule>
    <cfRule type="expression" dxfId="12" priority="27" stopIfTrue="1">
      <formula>OR(J576=12,J576=15,J576=16,J576=20,J576=25)</formula>
    </cfRule>
  </conditionalFormatting>
  <conditionalFormatting sqref="J601:K608">
    <cfRule type="expression" dxfId="11" priority="16" stopIfTrue="1">
      <formula>OR(J601=0,J601=1,J601=2,J601=3,J601=4)</formula>
    </cfRule>
    <cfRule type="expression" dxfId="10" priority="17" stopIfTrue="1">
      <formula>OR(J601=5,J601=6,J601=8,J601=9,J601=10)</formula>
    </cfRule>
    <cfRule type="expression" dxfId="9" priority="18" stopIfTrue="1">
      <formula>OR(J601=12,J601=15,J601=16,J601=20,J601=25)</formula>
    </cfRule>
  </conditionalFormatting>
  <conditionalFormatting sqref="J597:K600">
    <cfRule type="expression" dxfId="8" priority="13" stopIfTrue="1">
      <formula>OR(J597=0,J597=1,J597=2,J597=3,J597=4)</formula>
    </cfRule>
    <cfRule type="expression" dxfId="7" priority="14" stopIfTrue="1">
      <formula>OR(J597=5,J597=6,J597=8,J597=9,J597=10)</formula>
    </cfRule>
    <cfRule type="expression" dxfId="6" priority="15" stopIfTrue="1">
      <formula>OR(J597=12,J597=15,J597=16,J597=20,J597=25)</formula>
    </cfRule>
  </conditionalFormatting>
  <conditionalFormatting sqref="J622:K629">
    <cfRule type="expression" dxfId="5" priority="4" stopIfTrue="1">
      <formula>OR(J622=0,J622=1,J622=2,J622=3,J622=4)</formula>
    </cfRule>
    <cfRule type="expression" dxfId="4" priority="5" stopIfTrue="1">
      <formula>OR(J622=5,J622=6,J622=8,J622=9,J622=10)</formula>
    </cfRule>
    <cfRule type="expression" dxfId="3" priority="6" stopIfTrue="1">
      <formula>OR(J622=12,J622=15,J622=16,J622=20,J622=25)</formula>
    </cfRule>
  </conditionalFormatting>
  <conditionalFormatting sqref="J618:K621">
    <cfRule type="expression" dxfId="2" priority="1" stopIfTrue="1">
      <formula>OR(J618=0,J618=1,J618=2,J618=3,J618=4)</formula>
    </cfRule>
    <cfRule type="expression" dxfId="1" priority="2" stopIfTrue="1">
      <formula>OR(J618=5,J618=6,J618=8,J618=9,J618=10)</formula>
    </cfRule>
    <cfRule type="expression" dxfId="0" priority="3" stopIfTrue="1">
      <formula>OR(J618=12,J618=15,J618=16,J618=20,J618=25)</formula>
    </cfRule>
  </conditionalFormatting>
  <pageMargins left="0.7" right="0.7" top="0.75" bottom="0.75" header="0.3" footer="0.3"/>
  <pageSetup paperSize="9" scale="71" fitToHeight="0" orientation="landscape" r:id="rId1"/>
  <headerFooter>
    <oddFooter>&amp;L7. Riskbedömning Sannolikhet x Konsekvens&amp;C©DEKRA Industrial AB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60" r:id="rId4" name="Button 236">
              <controlPr defaultSize="0" print="0" autoFill="0" autoPict="0" macro="[0]!Button236_Click">
                <anchor moveWithCells="1" sizeWithCells="1">
                  <from>
                    <xdr:col>13</xdr:col>
                    <xdr:colOff>152400</xdr:colOff>
                    <xdr:row>5</xdr:row>
                    <xdr:rowOff>114300</xdr:rowOff>
                  </from>
                  <to>
                    <xdr:col>16</xdr:col>
                    <xdr:colOff>381000</xdr:colOff>
                    <xdr:row>6</xdr:row>
                    <xdr:rowOff>304800</xdr:rowOff>
                  </to>
                </anchor>
              </controlPr>
            </control>
          </mc:Choice>
        </mc:AlternateContent>
        <mc:AlternateContent xmlns:mc="http://schemas.openxmlformats.org/markup-compatibility/2006">
          <mc:Choice Requires="x14">
            <control shapeId="1261" r:id="rId5" name="Button 237">
              <controlPr defaultSize="0" print="0" autoFill="0" autoPict="0" macro="[0]!Button237_Click">
                <anchor moveWithCells="1" sizeWithCells="1">
                  <from>
                    <xdr:col>13</xdr:col>
                    <xdr:colOff>190500</xdr:colOff>
                    <xdr:row>6</xdr:row>
                    <xdr:rowOff>628650</xdr:rowOff>
                  </from>
                  <to>
                    <xdr:col>16</xdr:col>
                    <xdr:colOff>419100</xdr:colOff>
                    <xdr:row>7</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xr:uid="{7C955599-AECC-4070-8099-5DBC157715CB}">
          <x14:formula1>
            <xm:f>OFFSET(Data!$X$4:$X$28,0,0,COUNTA(Data!$X$4:$X$28),1)</xm:f>
          </x14:formula1>
          <xm:sqref>E9:E20 E51:E62 E93:E104 E30:E41 E72:E83 E387:E398 E114:E125 E135:E146 E156:E167 E177:E188 E198:E209 E219:E230 E240:E251 E261:E272 E282:E293 E303:E314 E324:E335 E345:E356 E366:E377 E408:E419 E429:E440 E450:E461 E471:E482 E492:E503 E513:E524 E534:E545 E555:E566 E576:E587 E597:E608 E618:E629</xm:sqref>
        </x14:dataValidation>
        <x14:dataValidation type="list" allowBlank="1" showInputMessage="1" xr:uid="{23D30759-0316-48E9-9D53-FE83FBEEA47D}">
          <x14:formula1>
            <xm:f>OFFSET(Data!$V$4:$V$28,0,0,COUNTA(Data!$V$4:$V$28),1)</xm:f>
          </x14:formula1>
          <xm:sqref>C9:C20 C51:C62 C93:C104 C30:C41 C72:C83 C387:C398 C114:C125 C135:C146 C156:C167 C177:C188 C198:C209 C219:C230 C240:C251 C261:C272 C282:C293 C303:C314 C324:C335 C345:C356 C366:C377 C408:C419 C429:C440 C450:C461 C471:C482 C492:C503 C513:C524 C534:C545 C555:C566 C576:C587 C597:C608 C618:C629</xm:sqref>
        </x14:dataValidation>
        <x14:dataValidation type="list" allowBlank="1" showInputMessage="1" xr:uid="{35698E3A-8BCC-43E0-93B8-3E87583B5A28}">
          <x14:formula1>
            <xm:f>OFFSET(Data!$W$4:$W$28,0,0,COUNTA(Data!$W$4:$W$28),1)</xm:f>
          </x14:formula1>
          <xm:sqref>D9:D20 D51:D62 D93:D104 D30:D41 D72:D83 D387:D398 D114:D125 D135:D146 D156:D167 D177:D188 D198:D209 D219:D230 D240:D251 D261:D272 D282:D293 D303:D314 D324:D335 D345:D356 D366:D377 D408:D419 D429:D440 D450:D461 D471:D482 D492:D503 D513:D524 D534:D545 D555:D566 D576:D587 D597:D608 D618:D629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X107"/>
  <sheetViews>
    <sheetView workbookViewId="0">
      <pane ySplit="7" topLeftCell="A8" activePane="bottomLeft" state="frozen"/>
      <selection pane="bottomLeft" activeCell="D9" sqref="D9"/>
    </sheetView>
  </sheetViews>
  <sheetFormatPr defaultColWidth="9.28515625" defaultRowHeight="15" x14ac:dyDescent="0.25"/>
  <cols>
    <col min="1" max="1" width="2.7109375" customWidth="1"/>
    <col min="2" max="2" width="5.28515625" customWidth="1"/>
    <col min="3" max="5" width="16.28515625" customWidth="1"/>
    <col min="6" max="6" width="19.7109375" customWidth="1"/>
    <col min="7" max="9" width="13.28515625" customWidth="1"/>
    <col min="10" max="10" width="15.28515625" customWidth="1"/>
    <col min="11" max="15" width="13.28515625" customWidth="1"/>
    <col min="16" max="17" width="14.28515625" customWidth="1"/>
    <col min="18" max="18" width="17.28515625" bestFit="1" customWidth="1"/>
    <col min="19" max="19" width="14.28515625" customWidth="1"/>
    <col min="20" max="20" width="13.28515625" customWidth="1"/>
    <col min="21" max="22" width="9" customWidth="1"/>
    <col min="23" max="24" width="17.7109375" customWidth="1"/>
  </cols>
  <sheetData>
    <row r="1" spans="2:24" x14ac:dyDescent="0.25">
      <c r="W1" s="82"/>
    </row>
    <row r="2" spans="2:24" ht="15.75" thickBot="1" x14ac:dyDescent="0.3"/>
    <row r="3" spans="2:24" ht="16.5" thickBot="1" x14ac:dyDescent="0.3">
      <c r="B3" s="1" t="s">
        <v>288</v>
      </c>
      <c r="L3" s="1"/>
      <c r="N3" s="1" t="s">
        <v>4</v>
      </c>
      <c r="O3" s="165">
        <f>'1. Samordning'!B9</f>
        <v>45216</v>
      </c>
      <c r="R3" s="153"/>
      <c r="S3" s="153"/>
    </row>
    <row r="4" spans="2:24" x14ac:dyDescent="0.25">
      <c r="W4" s="12"/>
    </row>
    <row r="5" spans="2:24" ht="15.75" thickBot="1" x14ac:dyDescent="0.3">
      <c r="B5" s="3" t="s">
        <v>914</v>
      </c>
      <c r="M5" t="s">
        <v>430</v>
      </c>
    </row>
    <row r="6" spans="2:24" s="2" customFormat="1" ht="55.5" customHeight="1" x14ac:dyDescent="0.25">
      <c r="B6" s="155" t="s">
        <v>300</v>
      </c>
      <c r="C6" s="48" t="s">
        <v>344</v>
      </c>
      <c r="D6" s="48" t="s">
        <v>835</v>
      </c>
      <c r="E6" s="48" t="s">
        <v>544</v>
      </c>
      <c r="F6" s="48" t="s">
        <v>1</v>
      </c>
      <c r="G6" s="48" t="s">
        <v>421</v>
      </c>
      <c r="H6" s="48" t="s">
        <v>438</v>
      </c>
      <c r="I6" s="48" t="s">
        <v>439</v>
      </c>
      <c r="J6" s="48" t="s">
        <v>285</v>
      </c>
      <c r="K6" s="48" t="s">
        <v>343</v>
      </c>
      <c r="L6" s="48" t="s">
        <v>16</v>
      </c>
      <c r="M6" s="48" t="s">
        <v>342</v>
      </c>
      <c r="N6" s="48" t="s">
        <v>691</v>
      </c>
      <c r="O6" s="48" t="s">
        <v>17</v>
      </c>
      <c r="P6" s="48" t="s">
        <v>341</v>
      </c>
      <c r="Q6" s="48" t="s">
        <v>432</v>
      </c>
      <c r="R6" s="48" t="s">
        <v>443</v>
      </c>
      <c r="S6" s="48" t="s">
        <v>440</v>
      </c>
      <c r="T6" s="48" t="s">
        <v>41</v>
      </c>
      <c r="U6" s="48" t="s">
        <v>410</v>
      </c>
      <c r="V6" s="48" t="s">
        <v>411</v>
      </c>
      <c r="W6" s="69" t="s">
        <v>450</v>
      </c>
      <c r="X6" s="70" t="s">
        <v>451</v>
      </c>
    </row>
    <row r="7" spans="2:24" s="2" customFormat="1" ht="60" customHeight="1" thickBot="1" x14ac:dyDescent="0.3">
      <c r="B7" s="156"/>
      <c r="C7" s="499" t="s">
        <v>455</v>
      </c>
      <c r="D7" s="500"/>
      <c r="E7" s="500"/>
      <c r="F7" s="501"/>
      <c r="G7" s="501"/>
      <c r="H7" s="501"/>
      <c r="I7" s="501"/>
      <c r="J7" s="501"/>
      <c r="K7" s="501"/>
      <c r="L7" s="501"/>
      <c r="M7" s="501"/>
      <c r="N7" s="501"/>
      <c r="O7" s="501"/>
      <c r="P7" s="501"/>
      <c r="Q7" s="501"/>
      <c r="R7" s="501"/>
      <c r="S7" s="501"/>
      <c r="T7" s="501"/>
      <c r="U7" s="501"/>
      <c r="V7" s="502"/>
      <c r="W7" s="157" t="s">
        <v>454</v>
      </c>
      <c r="X7" s="158" t="s">
        <v>454</v>
      </c>
    </row>
    <row r="8" spans="2:24" ht="54.75" customHeight="1" x14ac:dyDescent="0.25">
      <c r="B8" s="102">
        <v>1</v>
      </c>
      <c r="C8" s="103">
        <f>'2. Sammanställning'!F8</f>
        <v>0</v>
      </c>
      <c r="D8" s="103">
        <f ca="1">'2. Sammanställning'!C8</f>
        <v>0</v>
      </c>
      <c r="E8" s="103">
        <f>'2. Sammanställning'!G8</f>
        <v>0</v>
      </c>
      <c r="F8" s="103" t="str">
        <f>'2. Sammanställning'!H8</f>
        <v>Gas-Panna t≤110°C</v>
      </c>
      <c r="G8" s="103">
        <f>'2. Sammanställning'!I8</f>
        <v>0</v>
      </c>
      <c r="H8" s="103">
        <f>'2. Sammanställning'!J8</f>
        <v>0</v>
      </c>
      <c r="I8" s="103">
        <f>'2. Sammanställning'!D8</f>
        <v>0</v>
      </c>
      <c r="J8" s="103" t="str">
        <f>'2. Sammanställning'!K8</f>
        <v>10-0074</v>
      </c>
      <c r="K8" s="103" t="str">
        <f>'2. Sammanställning'!L8</f>
        <v>2010</v>
      </c>
      <c r="L8" s="103" t="str">
        <f>'2. Sammanställning'!M8</f>
        <v/>
      </c>
      <c r="M8" s="103" t="str">
        <f>'2. Sammanställning'!N8</f>
        <v>6</v>
      </c>
      <c r="N8" s="103" t="str">
        <f>'2. Sammanställning'!O8</f>
        <v>100/+0</v>
      </c>
      <c r="O8" s="103">
        <f>'2. Sammanställning'!P8</f>
        <v>0</v>
      </c>
      <c r="P8" s="103" t="str">
        <f>'2. Sammanställning'!Q8</f>
        <v>6</v>
      </c>
      <c r="Q8" s="103" t="str">
        <f>'2. Sammanställning'!R8</f>
        <v>95/+0</v>
      </c>
      <c r="R8" s="103" t="str">
        <f>'2. Sammanställning'!S8</f>
        <v/>
      </c>
      <c r="S8" s="103" t="str">
        <f>'2. Sammanställning'!T8</f>
        <v>2a</v>
      </c>
      <c r="T8" s="103" t="str">
        <f>'2. Sammanställning'!U8</f>
        <v>B</v>
      </c>
      <c r="U8" s="103" t="str">
        <f>'2. Sammanställning'!V8</f>
        <v>2 år</v>
      </c>
      <c r="V8" s="103" t="str">
        <f>'2. Sammanställning'!W8</f>
        <v>N/A</v>
      </c>
      <c r="W8" s="103">
        <f>'2. Sammanställning'!X8</f>
        <v>6</v>
      </c>
      <c r="X8" s="103">
        <f>'2. Sammanställning'!Y8</f>
        <v>3</v>
      </c>
    </row>
    <row r="9" spans="2:24" ht="54.75" customHeight="1" x14ac:dyDescent="0.25">
      <c r="B9" s="104">
        <v>2</v>
      </c>
      <c r="C9" s="103">
        <f>'2. Sammanställning'!F9</f>
        <v>0</v>
      </c>
      <c r="D9" s="103">
        <f ca="1">'2. Sammanställning'!C9</f>
        <v>0</v>
      </c>
      <c r="E9" s="103">
        <f>'2. Sammanställning'!G9</f>
        <v>0</v>
      </c>
      <c r="F9" s="103" t="str">
        <f>'2. Sammanställning'!H9</f>
        <v>Cistern</v>
      </c>
      <c r="G9" s="103">
        <f>'2. Sammanställning'!I9</f>
        <v>0</v>
      </c>
      <c r="H9" s="103">
        <f>'2. Sammanställning'!J9</f>
        <v>0</v>
      </c>
      <c r="I9" s="103">
        <f>'2. Sammanställning'!D9</f>
        <v>0</v>
      </c>
      <c r="J9" s="103" t="str">
        <f>'2. Sammanställning'!K9</f>
        <v>10835</v>
      </c>
      <c r="K9" s="103" t="str">
        <f>'2. Sammanställning'!L9</f>
        <v>2010</v>
      </c>
      <c r="L9" s="103" t="str">
        <f>'2. Sammanställning'!M9</f>
        <v/>
      </c>
      <c r="M9" s="103" t="str">
        <f>'2. Sammanställning'!N9</f>
        <v>55</v>
      </c>
      <c r="N9" s="103" t="str">
        <f>'2. Sammanställning'!O9</f>
        <v>20/-196</v>
      </c>
      <c r="O9" s="103">
        <f>'2. Sammanställning'!P9</f>
        <v>0</v>
      </c>
      <c r="P9" s="103" t="str">
        <f>'2. Sammanställning'!Q9</f>
        <v>10</v>
      </c>
      <c r="Q9" s="103" t="str">
        <f>'2. Sammanställning'!R9</f>
        <v>20</v>
      </c>
      <c r="R9" s="103" t="str">
        <f>'2. Sammanställning'!S9</f>
        <v/>
      </c>
      <c r="S9" s="103" t="str">
        <f>'2. Sammanställning'!T9</f>
        <v/>
      </c>
      <c r="T9" s="103" t="str">
        <f>'2. Sammanställning'!U9</f>
        <v>A</v>
      </c>
      <c r="U9" s="103" t="str">
        <f>'2. Sammanställning'!V9</f>
        <v>2 år</v>
      </c>
      <c r="V9" s="103" t="str">
        <f>'2. Sammanställning'!W9</f>
        <v/>
      </c>
      <c r="W9" s="103">
        <f>'2. Sammanställning'!X9</f>
        <v>8</v>
      </c>
      <c r="X9" s="103">
        <f>'2. Sammanställning'!Y9</f>
        <v>6</v>
      </c>
    </row>
    <row r="10" spans="2:24" ht="54.75" customHeight="1" x14ac:dyDescent="0.25">
      <c r="B10" s="104">
        <v>3</v>
      </c>
      <c r="C10" s="103">
        <f>'2. Sammanställning'!F10</f>
        <v>0</v>
      </c>
      <c r="D10" s="103">
        <f ca="1">'2. Sammanställning'!C10</f>
        <v>0</v>
      </c>
      <c r="E10" s="103">
        <f>'2. Sammanställning'!G10</f>
        <v>0</v>
      </c>
      <c r="F10" s="103" t="str">
        <f>'2. Sammanställning'!H10</f>
        <v>Värmeväxlare</v>
      </c>
      <c r="G10" s="103">
        <f>'2. Sammanställning'!I10</f>
        <v>0</v>
      </c>
      <c r="H10" s="103">
        <f>'2. Sammanställning'!J10</f>
        <v>0</v>
      </c>
      <c r="I10" s="103">
        <f>'2. Sammanställning'!D10</f>
        <v>0</v>
      </c>
      <c r="J10" s="103" t="str">
        <f>'2. Sammanställning'!K10</f>
        <v>9808</v>
      </c>
      <c r="K10" s="103" t="str">
        <f>'2. Sammanställning'!L10</f>
        <v>2010</v>
      </c>
      <c r="L10" s="103" t="str">
        <f>'2. Sammanställning'!M10</f>
        <v/>
      </c>
      <c r="M10" s="103" t="str">
        <f>'2. Sammanställning'!N10</f>
        <v>10</v>
      </c>
      <c r="N10" s="103" t="str">
        <f>'2. Sammanställning'!O10</f>
        <v>50/-196</v>
      </c>
      <c r="O10" s="103">
        <f>'2. Sammanställning'!P10</f>
        <v>0</v>
      </c>
      <c r="P10" s="103" t="str">
        <f>'2. Sammanställning'!Q10</f>
        <v>10</v>
      </c>
      <c r="Q10" s="103" t="str">
        <f>'2. Sammanställning'!R10</f>
        <v>50/-196</v>
      </c>
      <c r="R10" s="103" t="str">
        <f>'2. Sammanställning'!S10</f>
        <v/>
      </c>
      <c r="S10" s="103" t="str">
        <f>'2. Sammanställning'!T10</f>
        <v/>
      </c>
      <c r="T10" s="103" t="str">
        <f>'2. Sammanställning'!U10</f>
        <v>B</v>
      </c>
      <c r="U10" s="103" t="str">
        <f>'2. Sammanställning'!V10</f>
        <v>2 år</v>
      </c>
      <c r="V10" s="103" t="str">
        <f>'2. Sammanställning'!W10</f>
        <v>N/A</v>
      </c>
      <c r="W10" s="103">
        <f>'2. Sammanställning'!X10</f>
        <v>8</v>
      </c>
      <c r="X10" s="103">
        <f>'2. Sammanställning'!Y10</f>
        <v>6</v>
      </c>
    </row>
    <row r="11" spans="2:24" ht="54.75" customHeight="1" x14ac:dyDescent="0.25">
      <c r="B11" s="104">
        <v>4</v>
      </c>
      <c r="C11" s="103">
        <f>'2. Sammanställning'!F11</f>
        <v>0</v>
      </c>
      <c r="D11" s="103">
        <f ca="1">'2. Sammanställning'!C11</f>
        <v>0</v>
      </c>
      <c r="E11" s="103">
        <f>'2. Sammanställning'!G11</f>
        <v>0</v>
      </c>
      <c r="F11" s="103" t="str">
        <f>'2. Sammanställning'!H11</f>
        <v>Rörledning</v>
      </c>
      <c r="G11" s="103">
        <f>'2. Sammanställning'!I11</f>
        <v>0</v>
      </c>
      <c r="H11" s="103">
        <f>'2. Sammanställning'!J11</f>
        <v>0</v>
      </c>
      <c r="I11" s="103">
        <f>'2. Sammanställning'!D11</f>
        <v>0</v>
      </c>
      <c r="J11" s="103" t="str">
        <f>'2. Sammanställning'!K11</f>
        <v>1</v>
      </c>
      <c r="K11" s="103" t="str">
        <f>'2. Sammanställning'!L11</f>
        <v>2010</v>
      </c>
      <c r="L11" s="103" t="str">
        <f>'2. Sammanställning'!M11</f>
        <v/>
      </c>
      <c r="M11" s="103" t="str">
        <f>'2. Sammanställning'!N11</f>
        <v>55</v>
      </c>
      <c r="N11" s="103" t="str">
        <f>'2. Sammanställning'!O11</f>
        <v>100</v>
      </c>
      <c r="O11" s="103">
        <f>'2. Sammanställning'!P11</f>
        <v>0</v>
      </c>
      <c r="P11" s="103" t="str">
        <f>'2. Sammanställning'!Q11</f>
        <v>30</v>
      </c>
      <c r="Q11" s="103" t="str">
        <f>'2. Sammanställning'!R11</f>
        <v>100</v>
      </c>
      <c r="R11" s="103" t="str">
        <f>'2. Sammanställning'!S11</f>
        <v>Rörledning</v>
      </c>
      <c r="S11" s="103" t="str">
        <f>'2. Sammanställning'!T11</f>
        <v/>
      </c>
      <c r="T11" s="103" t="str">
        <f>'2. Sammanställning'!U11</f>
        <v>A</v>
      </c>
      <c r="U11" s="103" t="str">
        <f>'2. Sammanställning'!V11</f>
        <v>4 år</v>
      </c>
      <c r="V11" s="103" t="str">
        <f>'2. Sammanställning'!W11</f>
        <v>4 år</v>
      </c>
      <c r="W11" s="103">
        <f>'2. Sammanställning'!X11</f>
        <v>6</v>
      </c>
      <c r="X11" s="103">
        <f>'2. Sammanställning'!Y11</f>
        <v>6</v>
      </c>
    </row>
    <row r="12" spans="2:24" ht="54.75" customHeight="1" x14ac:dyDescent="0.25">
      <c r="B12" s="105">
        <v>5</v>
      </c>
      <c r="C12" s="103">
        <f>'2. Sammanställning'!F12</f>
        <v>0</v>
      </c>
      <c r="D12" s="103">
        <f ca="1">'2. Sammanställning'!C12</f>
        <v>0</v>
      </c>
      <c r="E12" s="103">
        <f>'2. Sammanställning'!G12</f>
        <v>0</v>
      </c>
      <c r="F12" s="103" t="str">
        <f>'2. Sammanställning'!H12</f>
        <v>Kryokärl</v>
      </c>
      <c r="G12" s="103">
        <f>'2. Sammanställning'!I12</f>
        <v>0</v>
      </c>
      <c r="H12" s="103">
        <f>'2. Sammanställning'!J12</f>
        <v>0</v>
      </c>
      <c r="I12" s="103">
        <f>'2. Sammanställning'!D12</f>
        <v>0</v>
      </c>
      <c r="J12" s="103" t="str">
        <f>'2. Sammanställning'!K12</f>
        <v>65586</v>
      </c>
      <c r="K12" s="103" t="str">
        <f>'2. Sammanställning'!L12</f>
        <v>2001</v>
      </c>
      <c r="L12" s="103" t="str">
        <f>'2. Sammanställning'!M12</f>
        <v/>
      </c>
      <c r="M12" s="103" t="str">
        <f>'2. Sammanställning'!N12</f>
        <v>55</v>
      </c>
      <c r="N12" s="103" t="str">
        <f>'2. Sammanställning'!O12</f>
        <v>75/-196</v>
      </c>
      <c r="O12" s="103">
        <f>'2. Sammanställning'!P12</f>
        <v>0</v>
      </c>
      <c r="P12" s="103" t="str">
        <f>'2. Sammanställning'!Q12</f>
        <v>55</v>
      </c>
      <c r="Q12" s="103" t="str">
        <f>'2. Sammanställning'!R12</f>
        <v>75/-196</v>
      </c>
      <c r="R12" s="103" t="str">
        <f>'2. Sammanställning'!S12</f>
        <v>Buffert-tank för Naturgasen</v>
      </c>
      <c r="S12" s="103" t="str">
        <f>'2. Sammanställning'!T12</f>
        <v/>
      </c>
      <c r="T12" s="103" t="str">
        <f>'2. Sammanställning'!U12</f>
        <v>A</v>
      </c>
      <c r="U12" s="103" t="str">
        <f>'2. Sammanställning'!V12</f>
        <v>2 år</v>
      </c>
      <c r="V12" s="103" t="str">
        <f>'2. Sammanställning'!W12</f>
        <v>4 år</v>
      </c>
      <c r="W12" s="103">
        <f>'2. Sammanställning'!X12</f>
        <v>8</v>
      </c>
      <c r="X12" s="103">
        <f>'2. Sammanställning'!Y12</f>
        <v>6</v>
      </c>
    </row>
    <row r="13" spans="2:24" ht="54.75" customHeight="1" x14ac:dyDescent="0.25">
      <c r="B13" s="105">
        <v>6</v>
      </c>
      <c r="C13" s="103">
        <f>'2. Sammanställning'!F13</f>
        <v>0</v>
      </c>
      <c r="D13" s="103">
        <f ca="1">'2. Sammanställning'!C13</f>
        <v>0</v>
      </c>
      <c r="E13" s="103">
        <f>'2. Sammanställning'!G13</f>
        <v>0</v>
      </c>
      <c r="F13" s="103" t="str">
        <f>'2. Sammanställning'!H13</f>
        <v>Kryokärl</v>
      </c>
      <c r="G13" s="103">
        <f>'2. Sammanställning'!I13</f>
        <v>0</v>
      </c>
      <c r="H13" s="103">
        <f>'2. Sammanställning'!J13</f>
        <v>0</v>
      </c>
      <c r="I13" s="103">
        <f>'2. Sammanställning'!D13</f>
        <v>0</v>
      </c>
      <c r="J13" s="103" t="str">
        <f>'2. Sammanställning'!K13</f>
        <v>5260-1</v>
      </c>
      <c r="K13" s="103" t="str">
        <f>'2. Sammanställning'!L13</f>
        <v>2010</v>
      </c>
      <c r="L13" s="103" t="str">
        <f>'2. Sammanställning'!M13</f>
        <v/>
      </c>
      <c r="M13" s="103" t="str">
        <f>'2. Sammanställning'!N13</f>
        <v>55</v>
      </c>
      <c r="N13" s="103" t="str">
        <f>'2. Sammanställning'!O13</f>
        <v>75/-55</v>
      </c>
      <c r="O13" s="103">
        <f>'2. Sammanställning'!P13</f>
        <v>0</v>
      </c>
      <c r="P13" s="103" t="str">
        <f>'2. Sammanställning'!Q13</f>
        <v>25</v>
      </c>
      <c r="Q13" s="103" t="str">
        <f>'2. Sammanställning'!R13</f>
        <v>75/-55</v>
      </c>
      <c r="R13" s="103" t="str">
        <f>'2. Sammanställning'!S13</f>
        <v/>
      </c>
      <c r="S13" s="103" t="str">
        <f>'2. Sammanställning'!T13</f>
        <v/>
      </c>
      <c r="T13" s="103" t="str">
        <f>'2. Sammanställning'!U13</f>
        <v>A</v>
      </c>
      <c r="U13" s="103" t="str">
        <f>'2. Sammanställning'!V13</f>
        <v>2 år</v>
      </c>
      <c r="V13" s="103" t="str">
        <f>'2. Sammanställning'!W13</f>
        <v>4 år</v>
      </c>
      <c r="W13" s="103">
        <f>'2. Sammanställning'!X13</f>
        <v>8</v>
      </c>
      <c r="X13" s="103">
        <f>'2. Sammanställning'!Y13</f>
        <v>8</v>
      </c>
    </row>
    <row r="14" spans="2:24" ht="54.75" customHeight="1" x14ac:dyDescent="0.25">
      <c r="B14" s="105">
        <v>7</v>
      </c>
      <c r="C14" s="103">
        <f>'2. Sammanställning'!F14</f>
        <v>0</v>
      </c>
      <c r="D14" s="103">
        <f ca="1">'2. Sammanställning'!C14</f>
        <v>0</v>
      </c>
      <c r="E14" s="103">
        <f>'2. Sammanställning'!G14</f>
        <v>0</v>
      </c>
      <c r="F14" s="103" t="str">
        <f>'2. Sammanställning'!H14</f>
        <v>Värmeväxlare</v>
      </c>
      <c r="G14" s="103">
        <f>'2. Sammanställning'!I14</f>
        <v>0</v>
      </c>
      <c r="H14" s="103">
        <f>'2. Sammanställning'!J14</f>
        <v>0</v>
      </c>
      <c r="I14" s="103">
        <f>'2. Sammanställning'!D14</f>
        <v>0</v>
      </c>
      <c r="J14" s="103" t="str">
        <f>'2. Sammanställning'!K14</f>
        <v>1801</v>
      </c>
      <c r="K14" s="103">
        <f>'2. Sammanställning'!L14</f>
        <v>2018</v>
      </c>
      <c r="L14" s="103" t="str">
        <f>'2. Sammanställning'!M14</f>
        <v>500/8000L</v>
      </c>
      <c r="M14" s="103" t="str">
        <f>'2. Sammanställning'!N14</f>
        <v>63</v>
      </c>
      <c r="N14" s="103" t="str">
        <f>'2. Sammanställning'!O14</f>
        <v>100/-196</v>
      </c>
      <c r="O14" s="103">
        <f>'2. Sammanställning'!P14</f>
        <v>0</v>
      </c>
      <c r="P14" s="103" t="str">
        <f>'2. Sammanställning'!Q14</f>
        <v>55</v>
      </c>
      <c r="Q14" s="103" t="str">
        <f>'2. Sammanställning'!R14</f>
        <v>100/-196</v>
      </c>
      <c r="R14" s="103" t="str">
        <f>'2. Sammanställning'!S14</f>
        <v/>
      </c>
      <c r="S14" s="103" t="str">
        <f>'2. Sammanställning'!T14</f>
        <v/>
      </c>
      <c r="T14" s="103" t="str">
        <f>'2. Sammanställning'!U14</f>
        <v>A</v>
      </c>
      <c r="U14" s="103" t="str">
        <f>'2. Sammanställning'!V14</f>
        <v>2 år</v>
      </c>
      <c r="V14" s="103" t="str">
        <f>'2. Sammanställning'!W14</f>
        <v>4 år</v>
      </c>
      <c r="W14" s="103">
        <f>'2. Sammanställning'!X14</f>
        <v>8</v>
      </c>
      <c r="X14" s="103">
        <f>'2. Sammanställning'!Y14</f>
        <v>6</v>
      </c>
    </row>
    <row r="15" spans="2:24" ht="54.75" customHeight="1" x14ac:dyDescent="0.25">
      <c r="B15" s="105">
        <v>8</v>
      </c>
      <c r="C15" s="103">
        <f>'2. Sammanställning'!F15</f>
        <v>0</v>
      </c>
      <c r="D15" s="103">
        <f ca="1">'2. Sammanställning'!C15</f>
        <v>0</v>
      </c>
      <c r="E15" s="103">
        <f>'2. Sammanställning'!G15</f>
        <v>0</v>
      </c>
      <c r="F15" s="103" t="str">
        <f>'2. Sammanställning'!H15</f>
        <v>Övriga tryckkärl</v>
      </c>
      <c r="G15" s="103">
        <f>'2. Sammanställning'!I15</f>
        <v>0</v>
      </c>
      <c r="H15" s="103" t="str">
        <f>'2. Sammanställning'!J15</f>
        <v/>
      </c>
      <c r="I15" s="103">
        <f>'2. Sammanställning'!D15</f>
        <v>0</v>
      </c>
      <c r="J15" s="103" t="str">
        <f>'2. Sammanställning'!K15</f>
        <v>V37443</v>
      </c>
      <c r="K15" s="103">
        <f>'2. Sammanställning'!L15</f>
        <v>2019</v>
      </c>
      <c r="L15" s="103">
        <f>'2. Sammanställning'!M15</f>
        <v>0</v>
      </c>
      <c r="M15" s="103" t="str">
        <f>'2. Sammanställning'!N15</f>
        <v>10</v>
      </c>
      <c r="N15" s="103" t="str">
        <f>'2. Sammanställning'!O15</f>
        <v>50</v>
      </c>
      <c r="O15" s="103">
        <f>'2. Sammanställning'!P15</f>
        <v>0</v>
      </c>
      <c r="P15" s="103" t="str">
        <f>'2. Sammanställning'!Q15</f>
        <v/>
      </c>
      <c r="Q15" s="103" t="str">
        <f>'2. Sammanställning'!R15</f>
        <v/>
      </c>
      <c r="R15" s="103" t="str">
        <f>'2. Sammanställning'!S15</f>
        <v/>
      </c>
      <c r="S15" s="103" t="str">
        <f>'2. Sammanställning'!T15</f>
        <v/>
      </c>
      <c r="T15" s="103" t="str">
        <f>'2. Sammanställning'!U15</f>
        <v>A</v>
      </c>
      <c r="U15" s="103" t="str">
        <f>'2. Sammanställning'!V15</f>
        <v>2 år</v>
      </c>
      <c r="V15" s="103" t="str">
        <f>'2. Sammanställning'!W15</f>
        <v>4 år</v>
      </c>
      <c r="W15" s="103">
        <f>'2. Sammanställning'!X15</f>
        <v>4</v>
      </c>
      <c r="X15" s="103">
        <f>'2. Sammanställning'!Y15</f>
        <v>2</v>
      </c>
    </row>
    <row r="16" spans="2:24" ht="54.75" customHeight="1" x14ac:dyDescent="0.25">
      <c r="B16" s="105">
        <v>9</v>
      </c>
      <c r="C16" s="103">
        <f>'2. Sammanställning'!F16</f>
        <v>0</v>
      </c>
      <c r="D16" s="103">
        <f ca="1">'2. Sammanställning'!C16</f>
        <v>0</v>
      </c>
      <c r="E16" s="103">
        <f>'2. Sammanställning'!G16</f>
        <v>0</v>
      </c>
      <c r="F16" s="103" t="str">
        <f>'2. Sammanställning'!H16</f>
        <v>Rörledning</v>
      </c>
      <c r="G16" s="103" t="str">
        <f>'2. Sammanställning'!I16</f>
        <v>S634341</v>
      </c>
      <c r="H16" s="103" t="str">
        <f>'2. Sammanställning'!J16</f>
        <v/>
      </c>
      <c r="I16" s="103">
        <f>'2. Sammanställning'!D16</f>
        <v>0</v>
      </c>
      <c r="J16" s="103" t="str">
        <f>'2. Sammanställning'!K16</f>
        <v>PP-58.9-201</v>
      </c>
      <c r="K16" s="103">
        <f>'2. Sammanställning'!L16</f>
        <v>2018</v>
      </c>
      <c r="L16" s="103">
        <f>'2. Sammanställning'!M16</f>
        <v>0</v>
      </c>
      <c r="M16" s="103" t="str">
        <f>'2. Sammanställning'!N16</f>
        <v>12/-1</v>
      </c>
      <c r="N16" s="103" t="str">
        <f>'2. Sammanställning'!O16</f>
        <v>50/-196</v>
      </c>
      <c r="O16" s="103">
        <f>'2. Sammanställning'!P16</f>
        <v>0</v>
      </c>
      <c r="P16" s="103" t="str">
        <f>'2. Sammanställning'!Q16</f>
        <v>12</v>
      </c>
      <c r="Q16" s="103" t="str">
        <f>'2. Sammanställning'!R16</f>
        <v>50/-196</v>
      </c>
      <c r="R16" s="103" t="str">
        <f>'2. Sammanställning'!S16</f>
        <v/>
      </c>
      <c r="S16" s="103" t="str">
        <f>'2. Sammanställning'!T16</f>
        <v/>
      </c>
      <c r="T16" s="103" t="str">
        <f>'2. Sammanställning'!U16</f>
        <v>B</v>
      </c>
      <c r="U16" s="103" t="str">
        <f>'2. Sammanställning'!V16</f>
        <v>3 år</v>
      </c>
      <c r="V16" s="103" t="str">
        <f>'2. Sammanställning'!W16</f>
        <v/>
      </c>
      <c r="W16" s="103">
        <f>'2. Sammanställning'!X16</f>
        <v>6</v>
      </c>
      <c r="X16" s="103">
        <f>'2. Sammanställning'!Y16</f>
        <v>6</v>
      </c>
    </row>
    <row r="17" spans="2:24" ht="54.75" customHeight="1" x14ac:dyDescent="0.25">
      <c r="B17" s="105">
        <v>10</v>
      </c>
      <c r="C17" s="103">
        <f>'2. Sammanställning'!F17</f>
        <v>0</v>
      </c>
      <c r="D17" s="103">
        <f ca="1">'2. Sammanställning'!C17</f>
        <v>0</v>
      </c>
      <c r="E17" s="103">
        <f>'2. Sammanställning'!G17</f>
        <v>0</v>
      </c>
      <c r="F17" s="103" t="str">
        <f>'2. Sammanställning'!H17</f>
        <v>Rörledning</v>
      </c>
      <c r="G17" s="103" t="str">
        <f>'2. Sammanställning'!I17</f>
        <v>S634347</v>
      </c>
      <c r="H17" s="103" t="str">
        <f>'2. Sammanställning'!J17</f>
        <v/>
      </c>
      <c r="I17" s="103">
        <f>'2. Sammanställning'!D17</f>
        <v>0</v>
      </c>
      <c r="J17" s="103" t="str">
        <f>'2. Sammanställning'!K17</f>
        <v>PP-58.9-202</v>
      </c>
      <c r="K17" s="103">
        <f>'2. Sammanställning'!L17</f>
        <v>2018</v>
      </c>
      <c r="L17" s="103">
        <f>'2. Sammanställning'!M17</f>
        <v>0</v>
      </c>
      <c r="M17" s="103" t="str">
        <f>'2. Sammanställning'!N17</f>
        <v>12/-1</v>
      </c>
      <c r="N17" s="103" t="str">
        <f>'2. Sammanställning'!O17</f>
        <v>50/-196</v>
      </c>
      <c r="O17" s="103">
        <f>'2. Sammanställning'!P17</f>
        <v>0</v>
      </c>
      <c r="P17" s="103" t="str">
        <f>'2. Sammanställning'!Q17</f>
        <v/>
      </c>
      <c r="Q17" s="103" t="str">
        <f>'2. Sammanställning'!R17</f>
        <v>50/-196</v>
      </c>
      <c r="R17" s="103" t="str">
        <f>'2. Sammanställning'!S17</f>
        <v/>
      </c>
      <c r="S17" s="103" t="str">
        <f>'2. Sammanställning'!T17</f>
        <v/>
      </c>
      <c r="T17" s="103" t="str">
        <f>'2. Sammanställning'!U17</f>
        <v>B</v>
      </c>
      <c r="U17" s="103" t="str">
        <f>'2. Sammanställning'!V17</f>
        <v>3 år</v>
      </c>
      <c r="V17" s="103" t="str">
        <f>'2. Sammanställning'!W17</f>
        <v/>
      </c>
      <c r="W17" s="103">
        <f>'2. Sammanställning'!X17</f>
        <v>6</v>
      </c>
      <c r="X17" s="103">
        <f>'2. Sammanställning'!Y17</f>
        <v>6</v>
      </c>
    </row>
    <row r="18" spans="2:24" ht="54.75" customHeight="1" x14ac:dyDescent="0.25">
      <c r="B18" s="105">
        <v>11</v>
      </c>
      <c r="C18" s="103" t="str">
        <f>'2. Sammanställning'!F18</f>
        <v>LNG Norrmalm</v>
      </c>
      <c r="D18" s="103">
        <f ca="1">'2. Sammanställning'!C18</f>
        <v>0</v>
      </c>
      <c r="E18" s="103" t="str">
        <f>'2. Sammanställning'!G18</f>
        <v>LNG Rör 8004</v>
      </c>
      <c r="F18" s="103" t="str">
        <f>'2. Sammanställning'!H18</f>
        <v>Rörledning</v>
      </c>
      <c r="G18" s="103" t="str">
        <f>'2. Sammanställning'!I18</f>
        <v>S634342</v>
      </c>
      <c r="H18" s="103" t="str">
        <f>'2. Sammanställning'!J18</f>
        <v/>
      </c>
      <c r="I18" s="103">
        <f>'2. Sammanställning'!D18</f>
        <v>0</v>
      </c>
      <c r="J18" s="103" t="str">
        <f>'2. Sammanställning'!K18</f>
        <v>PP-58.9-204</v>
      </c>
      <c r="K18" s="103">
        <f>'2. Sammanställning'!L18</f>
        <v>2018</v>
      </c>
      <c r="L18" s="103">
        <f>'2. Sammanställning'!M18</f>
        <v>0</v>
      </c>
      <c r="M18" s="103" t="str">
        <f>'2. Sammanställning'!N18</f>
        <v>12</v>
      </c>
      <c r="N18" s="103" t="str">
        <f>'2. Sammanställning'!O18</f>
        <v>50/-196</v>
      </c>
      <c r="O18" s="103">
        <f>'2. Sammanställning'!P18</f>
        <v>0</v>
      </c>
      <c r="P18" s="103" t="str">
        <f>'2. Sammanställning'!Q18</f>
        <v/>
      </c>
      <c r="Q18" s="103" t="str">
        <f>'2. Sammanställning'!R18</f>
        <v>50/-196</v>
      </c>
      <c r="R18" s="103" t="str">
        <f>'2. Sammanställning'!S18</f>
        <v/>
      </c>
      <c r="S18" s="103" t="str">
        <f>'2. Sammanställning'!T18</f>
        <v/>
      </c>
      <c r="T18" s="103" t="str">
        <f>'2. Sammanställning'!U18</f>
        <v>B</v>
      </c>
      <c r="U18" s="103" t="str">
        <f>'2. Sammanställning'!V18</f>
        <v>3 år</v>
      </c>
      <c r="V18" s="103" t="str">
        <f>'2. Sammanställning'!W18</f>
        <v/>
      </c>
      <c r="W18" s="103">
        <f>'2. Sammanställning'!X18</f>
        <v>6</v>
      </c>
      <c r="X18" s="103">
        <f>'2. Sammanställning'!Y18</f>
        <v>6</v>
      </c>
    </row>
    <row r="19" spans="2:24" ht="54.75" customHeight="1" x14ac:dyDescent="0.25">
      <c r="B19" s="105">
        <v>12</v>
      </c>
      <c r="C19" s="103" t="str">
        <f>'2. Sammanställning'!F19</f>
        <v>LNG Norrmalm</v>
      </c>
      <c r="D19" s="103">
        <f ca="1">'2. Sammanställning'!C19</f>
        <v>0</v>
      </c>
      <c r="E19" s="103" t="str">
        <f>'2. Sammanställning'!G19</f>
        <v>LNG Rör 8005</v>
      </c>
      <c r="F19" s="103" t="str">
        <f>'2. Sammanställning'!H19</f>
        <v>Rörledning</v>
      </c>
      <c r="G19" s="103" t="str">
        <f>'2. Sammanställning'!I19</f>
        <v>S634358</v>
      </c>
      <c r="H19" s="103" t="str">
        <f>'2. Sammanställning'!J19</f>
        <v/>
      </c>
      <c r="I19" s="103">
        <f>'2. Sammanställning'!D19</f>
        <v>0</v>
      </c>
      <c r="J19" s="103" t="str">
        <f>'2. Sammanställning'!K19</f>
        <v>PP-58.9-205</v>
      </c>
      <c r="K19" s="103">
        <f>'2. Sammanställning'!L19</f>
        <v>2018</v>
      </c>
      <c r="L19" s="103">
        <f>'2. Sammanställning'!M19</f>
        <v>0</v>
      </c>
      <c r="M19" s="103" t="str">
        <f>'2. Sammanställning'!N19</f>
        <v>12</v>
      </c>
      <c r="N19" s="103" t="str">
        <f>'2. Sammanställning'!O19</f>
        <v>50/-196</v>
      </c>
      <c r="O19" s="103">
        <f>'2. Sammanställning'!P19</f>
        <v>0</v>
      </c>
      <c r="P19" s="103" t="str">
        <f>'2. Sammanställning'!Q19</f>
        <v/>
      </c>
      <c r="Q19" s="103" t="str">
        <f>'2. Sammanställning'!R19</f>
        <v>50/-196</v>
      </c>
      <c r="R19" s="103" t="str">
        <f>'2. Sammanställning'!S19</f>
        <v/>
      </c>
      <c r="S19" s="103" t="str">
        <f>'2. Sammanställning'!T19</f>
        <v/>
      </c>
      <c r="T19" s="103" t="str">
        <f>'2. Sammanställning'!U19</f>
        <v>B</v>
      </c>
      <c r="U19" s="103" t="str">
        <f>'2. Sammanställning'!V19</f>
        <v>3 år</v>
      </c>
      <c r="V19" s="103" t="str">
        <f>'2. Sammanställning'!W19</f>
        <v/>
      </c>
      <c r="W19" s="103">
        <f>'2. Sammanställning'!X19</f>
        <v>6</v>
      </c>
      <c r="X19" s="103">
        <f>'2. Sammanställning'!Y19</f>
        <v>6</v>
      </c>
    </row>
    <row r="20" spans="2:24" ht="54.75" customHeight="1" x14ac:dyDescent="0.25">
      <c r="B20" s="106">
        <v>13</v>
      </c>
      <c r="C20" s="103" t="str">
        <f>'2. Sammanställning'!F20</f>
        <v>LNG Norrmalm</v>
      </c>
      <c r="D20" s="103">
        <f ca="1">'2. Sammanställning'!C20</f>
        <v>0</v>
      </c>
      <c r="E20" s="103" t="str">
        <f>'2. Sammanställning'!G20</f>
        <v>Vakuumisolerat LNG Rör 8007</v>
      </c>
      <c r="F20" s="103" t="str">
        <f>'2. Sammanställning'!H20</f>
        <v>Rörledning</v>
      </c>
      <c r="G20" s="103" t="str">
        <f>'2. Sammanställning'!I20</f>
        <v>S634340</v>
      </c>
      <c r="H20" s="103" t="str">
        <f>'2. Sammanställning'!J20</f>
        <v/>
      </c>
      <c r="I20" s="103">
        <f>'2. Sammanställning'!D20</f>
        <v>0</v>
      </c>
      <c r="J20" s="103" t="str">
        <f>'2. Sammanställning'!K20</f>
        <v>PP-58.9-207</v>
      </c>
      <c r="K20" s="103">
        <f>'2. Sammanställning'!L20</f>
        <v>2018</v>
      </c>
      <c r="L20" s="103">
        <f>'2. Sammanställning'!M20</f>
        <v>0</v>
      </c>
      <c r="M20" s="103" t="str">
        <f>'2. Sammanställning'!N20</f>
        <v>16</v>
      </c>
      <c r="N20" s="103" t="str">
        <f>'2. Sammanställning'!O20</f>
        <v>50/-196</v>
      </c>
      <c r="O20" s="103">
        <f>'2. Sammanställning'!P20</f>
        <v>0</v>
      </c>
      <c r="P20" s="103" t="str">
        <f>'2. Sammanställning'!Q20</f>
        <v>15</v>
      </c>
      <c r="Q20" s="103" t="str">
        <f>'2. Sammanställning'!R20</f>
        <v>50/-196</v>
      </c>
      <c r="R20" s="103" t="str">
        <f>'2. Sammanställning'!S20</f>
        <v/>
      </c>
      <c r="S20" s="103" t="str">
        <f>'2. Sammanställning'!T20</f>
        <v/>
      </c>
      <c r="T20" s="103" t="str">
        <f>'2. Sammanställning'!U20</f>
        <v>A</v>
      </c>
      <c r="U20" s="103" t="str">
        <f>'2. Sammanställning'!V20</f>
        <v>3 år</v>
      </c>
      <c r="V20" s="103" t="str">
        <f>'2. Sammanställning'!W20</f>
        <v>6 år</v>
      </c>
      <c r="W20" s="103">
        <f>'2. Sammanställning'!X20</f>
        <v>6</v>
      </c>
      <c r="X20" s="103">
        <f>'2. Sammanställning'!Y20</f>
        <v>6</v>
      </c>
    </row>
    <row r="21" spans="2:24" ht="54.75" customHeight="1" x14ac:dyDescent="0.25">
      <c r="B21" s="105">
        <v>14</v>
      </c>
      <c r="C21" s="103" t="str">
        <f>'2. Sammanställning'!F21</f>
        <v>LNG Norrmalm</v>
      </c>
      <c r="D21" s="103">
        <f ca="1">'2. Sammanställning'!C21</f>
        <v>0</v>
      </c>
      <c r="E21" s="103" t="str">
        <f>'2. Sammanställning'!G21</f>
        <v>LNG Rör 8008</v>
      </c>
      <c r="F21" s="103" t="str">
        <f>'2. Sammanställning'!H21</f>
        <v>Rörledning</v>
      </c>
      <c r="G21" s="103" t="str">
        <f>'2. Sammanställning'!I21</f>
        <v>S634355</v>
      </c>
      <c r="H21" s="103" t="str">
        <f>'2. Sammanställning'!J21</f>
        <v/>
      </c>
      <c r="I21" s="103">
        <f>'2. Sammanställning'!D21</f>
        <v>0</v>
      </c>
      <c r="J21" s="103" t="str">
        <f>'2. Sammanställning'!K21</f>
        <v>PP-58.9-208</v>
      </c>
      <c r="K21" s="103">
        <f>'2. Sammanställning'!L21</f>
        <v>2018</v>
      </c>
      <c r="L21" s="103">
        <f>'2. Sammanställning'!M21</f>
        <v>0</v>
      </c>
      <c r="M21" s="103" t="str">
        <f>'2. Sammanställning'!N21</f>
        <v>17</v>
      </c>
      <c r="N21" s="103" t="str">
        <f>'2. Sammanställning'!O21</f>
        <v>50/-196</v>
      </c>
      <c r="O21" s="103">
        <f>'2. Sammanställning'!P21</f>
        <v>0</v>
      </c>
      <c r="P21" s="103" t="str">
        <f>'2. Sammanställning'!Q21</f>
        <v/>
      </c>
      <c r="Q21" s="103" t="str">
        <f>'2. Sammanställning'!R21</f>
        <v>50/-196</v>
      </c>
      <c r="R21" s="103" t="str">
        <f>'2. Sammanställning'!S21</f>
        <v/>
      </c>
      <c r="S21" s="103" t="str">
        <f>'2. Sammanställning'!T21</f>
        <v/>
      </c>
      <c r="T21" s="103" t="str">
        <f>'2. Sammanställning'!U21</f>
        <v>B</v>
      </c>
      <c r="U21" s="103" t="str">
        <f>'2. Sammanställning'!V21</f>
        <v>3 år</v>
      </c>
      <c r="V21" s="103" t="str">
        <f>'2. Sammanställning'!W21</f>
        <v>N/A</v>
      </c>
      <c r="W21" s="103">
        <f>'2. Sammanställning'!X21</f>
        <v>6</v>
      </c>
      <c r="X21" s="103">
        <f>'2. Sammanställning'!Y21</f>
        <v>6</v>
      </c>
    </row>
    <row r="22" spans="2:24" ht="54.75" customHeight="1" x14ac:dyDescent="0.25">
      <c r="B22" s="105">
        <v>15</v>
      </c>
      <c r="C22" s="103" t="str">
        <f>'2. Sammanställning'!F22</f>
        <v>LNG Norrmalm</v>
      </c>
      <c r="D22" s="103">
        <f ca="1">'2. Sammanställning'!C22</f>
        <v>0</v>
      </c>
      <c r="E22" s="103" t="str">
        <f>'2. Sammanställning'!G22</f>
        <v>LNG Rör 8010</v>
      </c>
      <c r="F22" s="103" t="str">
        <f>'2. Sammanställning'!H22</f>
        <v>Rörledning</v>
      </c>
      <c r="G22" s="103" t="str">
        <f>'2. Sammanställning'!I22</f>
        <v>S634339</v>
      </c>
      <c r="H22" s="103" t="str">
        <f>'2. Sammanställning'!J22</f>
        <v/>
      </c>
      <c r="I22" s="103">
        <f>'2. Sammanställning'!D22</f>
        <v>0</v>
      </c>
      <c r="J22" s="103" t="str">
        <f>'2. Sammanställning'!K22</f>
        <v>PP-58.9-209</v>
      </c>
      <c r="K22" s="103">
        <f>'2. Sammanställning'!L22</f>
        <v>2018</v>
      </c>
      <c r="L22" s="103">
        <f>'2. Sammanställning'!M22</f>
        <v>0</v>
      </c>
      <c r="M22" s="103" t="str">
        <f>'2. Sammanställning'!N22</f>
        <v>55</v>
      </c>
      <c r="N22" s="103" t="str">
        <f>'2. Sammanställning'!O22</f>
        <v>50/-196</v>
      </c>
      <c r="O22" s="103">
        <f>'2. Sammanställning'!P22</f>
        <v>0</v>
      </c>
      <c r="P22" s="103" t="str">
        <f>'2. Sammanställning'!Q22</f>
        <v/>
      </c>
      <c r="Q22" s="103" t="str">
        <f>'2. Sammanställning'!R22</f>
        <v>50/-196</v>
      </c>
      <c r="R22" s="103" t="str">
        <f>'2. Sammanställning'!S22</f>
        <v/>
      </c>
      <c r="S22" s="103" t="str">
        <f>'2. Sammanställning'!T22</f>
        <v/>
      </c>
      <c r="T22" s="103" t="str">
        <f>'2. Sammanställning'!U22</f>
        <v>A</v>
      </c>
      <c r="U22" s="103" t="str">
        <f>'2. Sammanställning'!V22</f>
        <v>3 år</v>
      </c>
      <c r="V22" s="103" t="str">
        <f>'2. Sammanställning'!W22</f>
        <v>6 år</v>
      </c>
      <c r="W22" s="103">
        <f>'2. Sammanställning'!X22</f>
        <v>6</v>
      </c>
      <c r="X22" s="103">
        <f>'2. Sammanställning'!Y22</f>
        <v>6</v>
      </c>
    </row>
    <row r="23" spans="2:24" ht="54.75" customHeight="1" x14ac:dyDescent="0.25">
      <c r="B23" s="105">
        <v>16</v>
      </c>
      <c r="C23" s="103" t="str">
        <f>'2. Sammanställning'!F23</f>
        <v>Norrmalm</v>
      </c>
      <c r="D23" s="103">
        <f ca="1">'2. Sammanställning'!C23</f>
        <v>0</v>
      </c>
      <c r="E23" s="103" t="str">
        <f>'2. Sammanställning'!G23</f>
        <v>Trifs MBP10</v>
      </c>
      <c r="F23" s="103" t="str">
        <f>'2. Sammanställning'!H23</f>
        <v>Rörledning</v>
      </c>
      <c r="G23" s="103" t="str">
        <f>'2. Sammanställning'!I23</f>
        <v>S468560</v>
      </c>
      <c r="H23" s="103" t="str">
        <f>'2. Sammanställning'!J23</f>
        <v/>
      </c>
      <c r="I23" s="103">
        <f>'2. Sammanställning'!D23</f>
        <v>0</v>
      </c>
      <c r="J23" s="103" t="str">
        <f>'2. Sammanställning'!K23</f>
        <v>4</v>
      </c>
      <c r="K23" s="103">
        <f>'2. Sammanställning'!L23</f>
        <v>2010</v>
      </c>
      <c r="L23" s="103">
        <f>'2. Sammanställning'!M23</f>
        <v>0</v>
      </c>
      <c r="M23" s="103" t="str">
        <f>'2. Sammanställning'!N23</f>
        <v>40</v>
      </c>
      <c r="N23" s="103" t="str">
        <f>'2. Sammanställning'!O23</f>
        <v>65/0</v>
      </c>
      <c r="O23" s="103">
        <f>'2. Sammanställning'!P23</f>
        <v>0</v>
      </c>
      <c r="P23" s="103" t="str">
        <f>'2. Sammanställning'!Q23</f>
        <v/>
      </c>
      <c r="Q23" s="103" t="str">
        <f>'2. Sammanställning'!R23</f>
        <v>65/0</v>
      </c>
      <c r="R23" s="103" t="str">
        <f>'2. Sammanställning'!S23</f>
        <v/>
      </c>
      <c r="S23" s="103" t="str">
        <f>'2. Sammanställning'!T23</f>
        <v/>
      </c>
      <c r="T23" s="103" t="str">
        <f>'2. Sammanställning'!U23</f>
        <v>A</v>
      </c>
      <c r="U23" s="103" t="str">
        <f>'2. Sammanställning'!V23</f>
        <v>4 år</v>
      </c>
      <c r="V23" s="103" t="str">
        <f>'2. Sammanställning'!W23</f>
        <v>4 år</v>
      </c>
      <c r="W23" s="103">
        <f>'2. Sammanställning'!X23</f>
        <v>6</v>
      </c>
      <c r="X23" s="103">
        <f>'2. Sammanställning'!Y23</f>
        <v>6</v>
      </c>
    </row>
    <row r="24" spans="2:24" ht="54.75" customHeight="1" x14ac:dyDescent="0.25">
      <c r="B24" s="105">
        <v>17</v>
      </c>
      <c r="C24" s="103" t="str">
        <f>'2. Sammanställning'!F24</f>
        <v>Norrmalm</v>
      </c>
      <c r="D24" s="103">
        <f ca="1">'2. Sammanställning'!C24</f>
        <v>0</v>
      </c>
      <c r="E24" s="103" t="str">
        <f>'2. Sammanställning'!G24</f>
        <v>Trifs MBP20</v>
      </c>
      <c r="F24" s="103" t="str">
        <f>'2. Sammanställning'!H24</f>
        <v>Rörledning</v>
      </c>
      <c r="G24" s="103" t="str">
        <f>'2. Sammanställning'!I24</f>
        <v>S468574</v>
      </c>
      <c r="H24" s="103" t="str">
        <f>'2. Sammanställning'!J24</f>
        <v/>
      </c>
      <c r="I24" s="103">
        <f>'2. Sammanställning'!D24</f>
        <v>0</v>
      </c>
      <c r="J24" s="103" t="str">
        <f>'2. Sammanställning'!K24</f>
        <v>5</v>
      </c>
      <c r="K24" s="103">
        <f>'2. Sammanställning'!L24</f>
        <v>2010</v>
      </c>
      <c r="L24" s="103">
        <f>'2. Sammanställning'!M24</f>
        <v>0</v>
      </c>
      <c r="M24" s="103" t="str">
        <f>'2. Sammanställning'!N24</f>
        <v>40</v>
      </c>
      <c r="N24" s="103" t="str">
        <f>'2. Sammanställning'!O24</f>
        <v>65/0</v>
      </c>
      <c r="O24" s="103">
        <f>'2. Sammanställning'!P24</f>
        <v>0</v>
      </c>
      <c r="P24" s="103" t="str">
        <f>'2. Sammanställning'!Q24</f>
        <v/>
      </c>
      <c r="Q24" s="103" t="str">
        <f>'2. Sammanställning'!R24</f>
        <v>65/0</v>
      </c>
      <c r="R24" s="103" t="str">
        <f>'2. Sammanställning'!S24</f>
        <v/>
      </c>
      <c r="S24" s="103" t="str">
        <f>'2. Sammanställning'!T24</f>
        <v/>
      </c>
      <c r="T24" s="103" t="str">
        <f>'2. Sammanställning'!U24</f>
        <v>A</v>
      </c>
      <c r="U24" s="103" t="str">
        <f>'2. Sammanställning'!V24</f>
        <v>4 år</v>
      </c>
      <c r="V24" s="103" t="str">
        <f>'2. Sammanställning'!W24</f>
        <v>4 år</v>
      </c>
      <c r="W24" s="103">
        <f>'2. Sammanställning'!X24</f>
        <v>6</v>
      </c>
      <c r="X24" s="103">
        <f>'2. Sammanställning'!Y24</f>
        <v>6</v>
      </c>
    </row>
    <row r="25" spans="2:24" ht="54.75" customHeight="1" x14ac:dyDescent="0.25">
      <c r="B25" s="105">
        <v>18</v>
      </c>
      <c r="C25" s="103" t="str">
        <f>'2. Sammanställning'!F25</f>
        <v>Norrmalm</v>
      </c>
      <c r="D25" s="103">
        <f ca="1">'2. Sammanställning'!C25</f>
        <v>0</v>
      </c>
      <c r="E25" s="103" t="str">
        <f>'2. Sammanställning'!G25</f>
        <v>Trifs MBP80</v>
      </c>
      <c r="F25" s="103" t="str">
        <f>'2. Sammanställning'!H25</f>
        <v>Rörledning</v>
      </c>
      <c r="G25" s="103" t="str">
        <f>'2. Sammanställning'!I25</f>
        <v>S540064</v>
      </c>
      <c r="H25" s="103" t="str">
        <f>'2. Sammanställning'!J25</f>
        <v>Saltängen</v>
      </c>
      <c r="I25" s="103">
        <f>'2. Sammanställning'!D25</f>
        <v>0</v>
      </c>
      <c r="J25" s="103" t="str">
        <f>'2. Sammanställning'!K25</f>
        <v>5</v>
      </c>
      <c r="K25" s="103">
        <f>'2. Sammanställning'!L25</f>
        <v>2010</v>
      </c>
      <c r="L25" s="103">
        <f>'2. Sammanställning'!M25</f>
        <v>0</v>
      </c>
      <c r="M25" s="103" t="str">
        <f>'2. Sammanställning'!N25</f>
        <v>40</v>
      </c>
      <c r="N25" s="103" t="str">
        <f>'2. Sammanställning'!O25</f>
        <v>160/0</v>
      </c>
      <c r="O25" s="103">
        <f>'2. Sammanställning'!P25</f>
        <v>0</v>
      </c>
      <c r="P25" s="103" t="str">
        <f>'2. Sammanställning'!Q25</f>
        <v/>
      </c>
      <c r="Q25" s="103" t="str">
        <f>'2. Sammanställning'!R25</f>
        <v>160/0</v>
      </c>
      <c r="R25" s="103" t="str">
        <f>'2. Sammanställning'!S25</f>
        <v/>
      </c>
      <c r="S25" s="103" t="str">
        <f>'2. Sammanställning'!T25</f>
        <v/>
      </c>
      <c r="T25" s="103" t="str">
        <f>'2. Sammanställning'!U25</f>
        <v>A</v>
      </c>
      <c r="U25" s="103" t="str">
        <f>'2. Sammanställning'!V25</f>
        <v>3 år</v>
      </c>
      <c r="V25" s="103" t="str">
        <f>'2. Sammanställning'!W25</f>
        <v>6 år</v>
      </c>
      <c r="W25" s="103">
        <f>'2. Sammanställning'!X25</f>
        <v>6</v>
      </c>
      <c r="X25" s="103">
        <f>'2. Sammanställning'!Y25</f>
        <v>6</v>
      </c>
    </row>
    <row r="26" spans="2:24" ht="54.75" customHeight="1" x14ac:dyDescent="0.25">
      <c r="B26" s="105">
        <v>19</v>
      </c>
      <c r="C26" s="103" t="str">
        <f>'2. Sammanställning'!F26</f>
        <v>Norrmalm</v>
      </c>
      <c r="D26" s="103">
        <f ca="1">'2. Sammanställning'!C26</f>
        <v>0</v>
      </c>
      <c r="E26" s="103" t="str">
        <f>'2. Sammanställning'!G26</f>
        <v>Trifs EKA15</v>
      </c>
      <c r="F26" s="103" t="str">
        <f>'2. Sammanställning'!H26</f>
        <v>Rörledning</v>
      </c>
      <c r="G26" s="103" t="str">
        <f>'2. Sammanställning'!I26</f>
        <v>S468576</v>
      </c>
      <c r="H26" s="103" t="str">
        <f>'2. Sammanställning'!J26</f>
        <v/>
      </c>
      <c r="I26" s="103">
        <f>'2. Sammanställning'!D26</f>
        <v>0</v>
      </c>
      <c r="J26" s="103" t="str">
        <f>'2. Sammanställning'!K26</f>
        <v>EKA15BR005</v>
      </c>
      <c r="K26" s="103">
        <f>'2. Sammanställning'!L26</f>
        <v>2007</v>
      </c>
      <c r="L26" s="103">
        <f>'2. Sammanställning'!M26</f>
        <v>0</v>
      </c>
      <c r="M26" s="103" t="str">
        <f>'2. Sammanställning'!N26</f>
        <v>40</v>
      </c>
      <c r="N26" s="103" t="str">
        <f>'2. Sammanställning'!O26</f>
        <v>65/0</v>
      </c>
      <c r="O26" s="103">
        <f>'2. Sammanställning'!P26</f>
        <v>0</v>
      </c>
      <c r="P26" s="103" t="str">
        <f>'2. Sammanställning'!Q26</f>
        <v/>
      </c>
      <c r="Q26" s="103" t="str">
        <f>'2. Sammanställning'!R26</f>
        <v>65/0</v>
      </c>
      <c r="R26" s="103" t="str">
        <f>'2. Sammanställning'!S26</f>
        <v/>
      </c>
      <c r="S26" s="103" t="str">
        <f>'2. Sammanställning'!T26</f>
        <v/>
      </c>
      <c r="T26" s="103" t="str">
        <f>'2. Sammanställning'!U26</f>
        <v>A</v>
      </c>
      <c r="U26" s="103" t="str">
        <f>'2. Sammanställning'!V26</f>
        <v>4 år</v>
      </c>
      <c r="V26" s="103" t="str">
        <f>'2. Sammanställning'!W26</f>
        <v>4 år</v>
      </c>
      <c r="W26" s="103">
        <f>'2. Sammanställning'!X26</f>
        <v>6</v>
      </c>
      <c r="X26" s="103">
        <f>'2. Sammanställning'!Y26</f>
        <v>6</v>
      </c>
    </row>
    <row r="27" spans="2:24" ht="54.75" customHeight="1" x14ac:dyDescent="0.25">
      <c r="B27" s="106">
        <v>20</v>
      </c>
      <c r="C27" s="103" t="str">
        <f>'2. Sammanställning'!F27</f>
        <v>Norrmalm Hydrogen plant</v>
      </c>
      <c r="D27" s="103">
        <f ca="1">'2. Sammanställning'!C27</f>
        <v>0</v>
      </c>
      <c r="E27" s="103" t="str">
        <f>'2. Sammanställning'!G27</f>
        <v>EKA 50BR005 - 200 bar</v>
      </c>
      <c r="F27" s="103" t="str">
        <f>'2. Sammanställning'!H27</f>
        <v>Rörledning</v>
      </c>
      <c r="G27" s="103" t="str">
        <f>'2. Sammanställning'!I27</f>
        <v>S592484</v>
      </c>
      <c r="H27" s="103" t="str">
        <f>'2. Sammanställning'!J27</f>
        <v/>
      </c>
      <c r="I27" s="103">
        <f>'2. Sammanställning'!D27</f>
        <v>0</v>
      </c>
      <c r="J27" s="103" t="str">
        <f>'2. Sammanställning'!K27</f>
        <v>EKA50BR005</v>
      </c>
      <c r="K27" s="103">
        <f>'2. Sammanställning'!L27</f>
        <v>2017</v>
      </c>
      <c r="L27" s="103">
        <f>'2. Sammanställning'!M27</f>
        <v>0</v>
      </c>
      <c r="M27" s="103" t="str">
        <f>'2. Sammanställning'!N27</f>
        <v>200</v>
      </c>
      <c r="N27" s="103" t="str">
        <f>'2. Sammanställning'!O27</f>
        <v>35/-25</v>
      </c>
      <c r="O27" s="103">
        <f>'2. Sammanställning'!P27</f>
        <v>0</v>
      </c>
      <c r="P27" s="103" t="str">
        <f>'2. Sammanställning'!Q27</f>
        <v/>
      </c>
      <c r="Q27" s="103" t="str">
        <f>'2. Sammanställning'!R27</f>
        <v>35/-25</v>
      </c>
      <c r="R27" s="103" t="str">
        <f>'2. Sammanställning'!S27</f>
        <v/>
      </c>
      <c r="S27" s="103" t="str">
        <f>'2. Sammanställning'!T27</f>
        <v/>
      </c>
      <c r="T27" s="103" t="str">
        <f>'2. Sammanställning'!U27</f>
        <v>A</v>
      </c>
      <c r="U27" s="103" t="str">
        <f>'2. Sammanställning'!V27</f>
        <v>3 år</v>
      </c>
      <c r="V27" s="103" t="str">
        <f>'2. Sammanställning'!W27</f>
        <v>6 år</v>
      </c>
      <c r="W27" s="103">
        <f>'2. Sammanställning'!X27</f>
        <v>6</v>
      </c>
      <c r="X27" s="103">
        <f>'2. Sammanställning'!Y27</f>
        <v>6</v>
      </c>
    </row>
    <row r="28" spans="2:24" ht="54.75" customHeight="1" x14ac:dyDescent="0.25">
      <c r="B28" s="105">
        <v>21</v>
      </c>
      <c r="C28" s="103" t="str">
        <f>'2. Sammanställning'!F28</f>
        <v>Norrmalm Hydrogen plant</v>
      </c>
      <c r="D28" s="103">
        <f ca="1">'2. Sammanställning'!C28</f>
        <v>0</v>
      </c>
      <c r="E28" s="103" t="str">
        <f>'2. Sammanställning'!G28</f>
        <v xml:space="preserve">EKA 50BR005 - 40 bar </v>
      </c>
      <c r="F28" s="103" t="str">
        <f>'2. Sammanställning'!H28</f>
        <v>Rörledning</v>
      </c>
      <c r="G28" s="103" t="str">
        <f>'2. Sammanställning'!I28</f>
        <v>S592470</v>
      </c>
      <c r="H28" s="103" t="str">
        <f>'2. Sammanställning'!J28</f>
        <v/>
      </c>
      <c r="I28" s="103">
        <f>'2. Sammanställning'!D28</f>
        <v>0</v>
      </c>
      <c r="J28" s="103" t="str">
        <f>'2. Sammanställning'!K28</f>
        <v/>
      </c>
      <c r="K28" s="103">
        <f>'2. Sammanställning'!L28</f>
        <v>2017</v>
      </c>
      <c r="L28" s="103">
        <f>'2. Sammanställning'!M28</f>
        <v>0</v>
      </c>
      <c r="M28" s="103" t="str">
        <f>'2. Sammanställning'!N28</f>
        <v>40</v>
      </c>
      <c r="N28" s="103" t="str">
        <f>'2. Sammanställning'!O28</f>
        <v>65/0</v>
      </c>
      <c r="O28" s="103">
        <f>'2. Sammanställning'!P28</f>
        <v>0</v>
      </c>
      <c r="P28" s="103" t="str">
        <f>'2. Sammanställning'!Q28</f>
        <v/>
      </c>
      <c r="Q28" s="103" t="str">
        <f>'2. Sammanställning'!R28</f>
        <v>65/0</v>
      </c>
      <c r="R28" s="103" t="str">
        <f>'2. Sammanställning'!S28</f>
        <v/>
      </c>
      <c r="S28" s="103" t="str">
        <f>'2. Sammanställning'!T28</f>
        <v/>
      </c>
      <c r="T28" s="103" t="str">
        <f>'2. Sammanställning'!U28</f>
        <v>A</v>
      </c>
      <c r="U28" s="103" t="str">
        <f>'2. Sammanställning'!V28</f>
        <v>4 år</v>
      </c>
      <c r="V28" s="103" t="str">
        <f>'2. Sammanställning'!W28</f>
        <v>6 år</v>
      </c>
      <c r="W28" s="103">
        <f>'2. Sammanställning'!X28</f>
        <v>6</v>
      </c>
      <c r="X28" s="103">
        <f>'2. Sammanställning'!Y28</f>
        <v>6</v>
      </c>
    </row>
    <row r="29" spans="2:24" ht="54.75" customHeight="1" x14ac:dyDescent="0.25">
      <c r="B29" s="105">
        <v>22</v>
      </c>
      <c r="C29" s="103" t="str">
        <f>'2. Sammanställning'!F29</f>
        <v>Norrmalm Hydrogen plant</v>
      </c>
      <c r="D29" s="103">
        <f ca="1">'2. Sammanställning'!C29</f>
        <v>0</v>
      </c>
      <c r="E29" s="103" t="str">
        <f>'2. Sammanställning'!G29</f>
        <v>EKA 90 Elektrolysrör</v>
      </c>
      <c r="F29" s="103" t="str">
        <f>'2. Sammanställning'!H29</f>
        <v>Rörledning</v>
      </c>
      <c r="G29" s="103" t="str">
        <f>'2. Sammanställning'!I29</f>
        <v>S782013</v>
      </c>
      <c r="H29" s="103" t="str">
        <f>'2. Sammanställning'!J29</f>
        <v>H-Tec Systems</v>
      </c>
      <c r="I29" s="103">
        <f>'2. Sammanställning'!D29</f>
        <v>0</v>
      </c>
      <c r="J29" s="103" t="str">
        <f>'2. Sammanställning'!K29</f>
        <v>EKA 90</v>
      </c>
      <c r="K29" s="103">
        <f>'2. Sammanställning'!L29</f>
        <v>2014</v>
      </c>
      <c r="L29" s="103">
        <f>'2. Sammanställning'!M29</f>
        <v>0</v>
      </c>
      <c r="M29" s="103" t="str">
        <f>'2. Sammanställning'!N29</f>
        <v>35</v>
      </c>
      <c r="N29" s="103" t="str">
        <f>'2. Sammanställning'!O29</f>
        <v>35/-10</v>
      </c>
      <c r="O29" s="103">
        <f>'2. Sammanställning'!P29</f>
        <v>0</v>
      </c>
      <c r="P29" s="103" t="str">
        <f>'2. Sammanställning'!Q29</f>
        <v/>
      </c>
      <c r="Q29" s="103" t="str">
        <f>'2. Sammanställning'!R29</f>
        <v>35/-10</v>
      </c>
      <c r="R29" s="103" t="str">
        <f>'2. Sammanställning'!S29</f>
        <v/>
      </c>
      <c r="S29" s="103" t="str">
        <f>'2. Sammanställning'!T29</f>
        <v>1a</v>
      </c>
      <c r="T29" s="103" t="str">
        <f>'2. Sammanställning'!U29</f>
        <v>A</v>
      </c>
      <c r="U29" s="103" t="str">
        <f>'2. Sammanställning'!V29</f>
        <v>2 år</v>
      </c>
      <c r="V29" s="103" t="str">
        <f>'2. Sammanställning'!W29</f>
        <v>2 år</v>
      </c>
      <c r="W29" s="103">
        <f>'2. Sammanställning'!X29</f>
        <v>6</v>
      </c>
      <c r="X29" s="103">
        <f>'2. Sammanställning'!Y29</f>
        <v>6</v>
      </c>
    </row>
    <row r="30" spans="2:24" ht="54.75" customHeight="1" x14ac:dyDescent="0.25">
      <c r="B30" s="105">
        <v>23</v>
      </c>
      <c r="C30" s="103" t="str">
        <f>'2. Sammanställning'!F30</f>
        <v>Norrmalm Hydrogen plant</v>
      </c>
      <c r="D30" s="103">
        <f ca="1">'2. Sammanställning'!C30</f>
        <v>0</v>
      </c>
      <c r="E30" s="103" t="str">
        <f>'2. Sammanställning'!G30</f>
        <v>EKA 70 Kompressor</v>
      </c>
      <c r="F30" s="103" t="str">
        <f>'2. Sammanställning'!H30</f>
        <v>Rörledning</v>
      </c>
      <c r="G30" s="103" t="str">
        <f>'2. Sammanställning'!I30</f>
        <v>S782014</v>
      </c>
      <c r="H30" s="103" t="str">
        <f>'2. Sammanställning'!J30</f>
        <v>Mehrer</v>
      </c>
      <c r="I30" s="103">
        <f>'2. Sammanställning'!D30</f>
        <v>0</v>
      </c>
      <c r="J30" s="103" t="str">
        <f>'2. Sammanställning'!K30</f>
        <v/>
      </c>
      <c r="K30" s="103">
        <f>'2. Sammanställning'!L30</f>
        <v>2014</v>
      </c>
      <c r="L30" s="103">
        <f>'2. Sammanställning'!M30</f>
        <v>0</v>
      </c>
      <c r="M30" s="103" t="str">
        <f>'2. Sammanställning'!N30</f>
        <v>350</v>
      </c>
      <c r="N30" s="103" t="str">
        <f>'2. Sammanställning'!O30</f>
        <v>35/-10</v>
      </c>
      <c r="O30" s="103">
        <f>'2. Sammanställning'!P30</f>
        <v>0</v>
      </c>
      <c r="P30" s="103" t="str">
        <f>'2. Sammanställning'!Q30</f>
        <v/>
      </c>
      <c r="Q30" s="103" t="str">
        <f>'2. Sammanställning'!R30</f>
        <v>35/-10</v>
      </c>
      <c r="R30" s="103" t="str">
        <f>'2. Sammanställning'!S30</f>
        <v/>
      </c>
      <c r="S30" s="103" t="str">
        <f>'2. Sammanställning'!T30</f>
        <v>1a</v>
      </c>
      <c r="T30" s="103" t="str">
        <f>'2. Sammanställning'!U30</f>
        <v>A</v>
      </c>
      <c r="U30" s="103" t="str">
        <f>'2. Sammanställning'!V30</f>
        <v>2 år</v>
      </c>
      <c r="V30" s="103" t="str">
        <f>'2. Sammanställning'!W30</f>
        <v>4 år</v>
      </c>
      <c r="W30" s="103">
        <f>'2. Sammanställning'!X30</f>
        <v>6</v>
      </c>
      <c r="X30" s="103">
        <f>'2. Sammanställning'!Y30</f>
        <v>6</v>
      </c>
    </row>
    <row r="31" spans="2:24" ht="54.75" customHeight="1" x14ac:dyDescent="0.25">
      <c r="B31" s="105">
        <v>24</v>
      </c>
      <c r="C31" s="103" t="str">
        <f>'2. Sammanställning'!F31</f>
        <v>Norrmalm Hydrogen plant</v>
      </c>
      <c r="D31" s="103">
        <f ca="1">'2. Sammanställning'!C31</f>
        <v>0</v>
      </c>
      <c r="E31" s="103" t="str">
        <f>'2. Sammanställning'!G31</f>
        <v>EKA 85</v>
      </c>
      <c r="F31" s="103" t="str">
        <f>'2. Sammanställning'!H31</f>
        <v>Rörledning</v>
      </c>
      <c r="G31" s="103" t="str">
        <f>'2. Sammanställning'!I31</f>
        <v>S782015</v>
      </c>
      <c r="H31" s="103" t="str">
        <f>'2. Sammanställning'!J31</f>
        <v/>
      </c>
      <c r="I31" s="103">
        <f>'2. Sammanställning'!D31</f>
        <v>0</v>
      </c>
      <c r="J31" s="103" t="str">
        <f>'2. Sammanställning'!K31</f>
        <v>EKA85BR005</v>
      </c>
      <c r="K31" s="103">
        <f>'2. Sammanställning'!L31</f>
        <v>2014</v>
      </c>
      <c r="L31" s="103">
        <f>'2. Sammanställning'!M31</f>
        <v>0</v>
      </c>
      <c r="M31" s="103" t="str">
        <f>'2. Sammanställning'!N31</f>
        <v>35</v>
      </c>
      <c r="N31" s="103" t="str">
        <f>'2. Sammanställning'!O31</f>
        <v>40/0</v>
      </c>
      <c r="O31" s="103">
        <f>'2. Sammanställning'!P31</f>
        <v>0</v>
      </c>
      <c r="P31" s="103" t="str">
        <f>'2. Sammanställning'!Q31</f>
        <v/>
      </c>
      <c r="Q31" s="103" t="str">
        <f>'2. Sammanställning'!R31</f>
        <v>40</v>
      </c>
      <c r="R31" s="103" t="str">
        <f>'2. Sammanställning'!S31</f>
        <v/>
      </c>
      <c r="S31" s="103" t="str">
        <f>'2. Sammanställning'!T31</f>
        <v/>
      </c>
      <c r="T31" s="103" t="str">
        <f>'2. Sammanställning'!U31</f>
        <v>A</v>
      </c>
      <c r="U31" s="103" t="str">
        <f>'2. Sammanställning'!V31</f>
        <v>4 år</v>
      </c>
      <c r="V31" s="103" t="str">
        <f>'2. Sammanställning'!W31</f>
        <v>4 år</v>
      </c>
      <c r="W31" s="103">
        <f>'2. Sammanställning'!X31</f>
        <v>6</v>
      </c>
      <c r="X31" s="103">
        <f>'2. Sammanställning'!Y31</f>
        <v>6</v>
      </c>
    </row>
    <row r="32" spans="2:24" ht="54.75" customHeight="1" x14ac:dyDescent="0.25">
      <c r="B32" s="105">
        <v>25</v>
      </c>
      <c r="C32" s="103" t="str">
        <f>'2. Sammanställning'!F32</f>
        <v>Norrmalm Hydrogen plant</v>
      </c>
      <c r="D32" s="103">
        <f ca="1">'2. Sammanställning'!C32</f>
        <v>0</v>
      </c>
      <c r="E32" s="103" t="str">
        <f>'2. Sammanställning'!G32</f>
        <v>EKA 60 Lager Container</v>
      </c>
      <c r="F32" s="103" t="str">
        <f>'2. Sammanställning'!H32</f>
        <v>Rörledning</v>
      </c>
      <c r="G32" s="103" t="str">
        <f>'2. Sammanställning'!I32</f>
        <v>S782012</v>
      </c>
      <c r="H32" s="103" t="str">
        <f>'2. Sammanställning'!J32</f>
        <v/>
      </c>
      <c r="I32" s="103">
        <f>'2. Sammanställning'!D32</f>
        <v>0</v>
      </c>
      <c r="J32" s="103" t="str">
        <f>'2. Sammanställning'!K32</f>
        <v/>
      </c>
      <c r="K32" s="103">
        <f>'2. Sammanställning'!L32</f>
        <v>2014</v>
      </c>
      <c r="L32" s="103">
        <f>'2. Sammanställning'!M32</f>
        <v>0</v>
      </c>
      <c r="M32" s="103" t="str">
        <f>'2. Sammanställning'!N32</f>
        <v>220</v>
      </c>
      <c r="N32" s="103" t="str">
        <f>'2. Sammanställning'!O32</f>
        <v>35/-25</v>
      </c>
      <c r="O32" s="103">
        <f>'2. Sammanställning'!P32</f>
        <v>0</v>
      </c>
      <c r="P32" s="103" t="str">
        <f>'2. Sammanställning'!Q32</f>
        <v/>
      </c>
      <c r="Q32" s="103" t="str">
        <f>'2. Sammanställning'!R32</f>
        <v>35/-25</v>
      </c>
      <c r="R32" s="103" t="str">
        <f>'2. Sammanställning'!S32</f>
        <v/>
      </c>
      <c r="S32" s="103" t="str">
        <f>'2. Sammanställning'!T32</f>
        <v>1a</v>
      </c>
      <c r="T32" s="103" t="str">
        <f>'2. Sammanställning'!U32</f>
        <v>A</v>
      </c>
      <c r="U32" s="103" t="str">
        <f>'2. Sammanställning'!V32</f>
        <v>2 år</v>
      </c>
      <c r="V32" s="103" t="str">
        <f>'2. Sammanställning'!W32</f>
        <v>4 år</v>
      </c>
      <c r="W32" s="103">
        <f>'2. Sammanställning'!X32</f>
        <v>6</v>
      </c>
      <c r="X32" s="103">
        <f>'2. Sammanställning'!Y32</f>
        <v>6</v>
      </c>
    </row>
    <row r="33" spans="2:24" ht="54.75" customHeight="1" x14ac:dyDescent="0.25">
      <c r="B33" s="105">
        <v>26</v>
      </c>
      <c r="C33" s="103" t="str">
        <f>'2. Sammanställning'!F33</f>
        <v/>
      </c>
      <c r="D33" s="103">
        <f ca="1">'2. Sammanställning'!C33</f>
        <v>0</v>
      </c>
      <c r="E33" s="103" t="str">
        <f>'2. Sammanställning'!G33</f>
        <v/>
      </c>
      <c r="F33" s="103" t="str">
        <f>'2. Sammanställning'!H33</f>
        <v/>
      </c>
      <c r="G33" s="103">
        <f>'2. Sammanställning'!I33</f>
        <v>0</v>
      </c>
      <c r="H33" s="103" t="str">
        <f>'2. Sammanställning'!J33</f>
        <v/>
      </c>
      <c r="I33" s="103">
        <f>'2. Sammanställning'!D33</f>
        <v>0</v>
      </c>
      <c r="J33" s="103" t="str">
        <f>'2. Sammanställning'!K33</f>
        <v/>
      </c>
      <c r="K33" s="103">
        <f>'2. Sammanställning'!L33</f>
        <v>0</v>
      </c>
      <c r="L33" s="103">
        <f>'2. Sammanställning'!M33</f>
        <v>0</v>
      </c>
      <c r="M33" s="103" t="str">
        <f>'2. Sammanställning'!N33</f>
        <v/>
      </c>
      <c r="N33" s="103" t="str">
        <f>'2. Sammanställning'!O33</f>
        <v/>
      </c>
      <c r="O33" s="103">
        <f>'2. Sammanställning'!P33</f>
        <v>0</v>
      </c>
      <c r="P33" s="103" t="str">
        <f>'2. Sammanställning'!Q33</f>
        <v/>
      </c>
      <c r="Q33" s="103" t="str">
        <f>'2. Sammanställning'!R33</f>
        <v/>
      </c>
      <c r="R33" s="103" t="str">
        <f>'2. Sammanställning'!S33</f>
        <v/>
      </c>
      <c r="S33" s="103" t="str">
        <f>'2. Sammanställning'!T33</f>
        <v/>
      </c>
      <c r="T33" s="103" t="str">
        <f>'2. Sammanställning'!U33</f>
        <v/>
      </c>
      <c r="U33" s="103" t="str">
        <f>'2. Sammanställning'!V33</f>
        <v/>
      </c>
      <c r="V33" s="103" t="str">
        <f>'2. Sammanställning'!W33</f>
        <v/>
      </c>
      <c r="W33" s="103">
        <f>'2. Sammanställning'!X33</f>
        <v>0</v>
      </c>
      <c r="X33" s="103">
        <f>'2. Sammanställning'!Y33</f>
        <v>0</v>
      </c>
    </row>
    <row r="34" spans="2:24" ht="54.75" customHeight="1" x14ac:dyDescent="0.25">
      <c r="B34" s="105">
        <v>27</v>
      </c>
      <c r="C34" s="103" t="str">
        <f>'2. Sammanställning'!F34</f>
        <v/>
      </c>
      <c r="D34" s="103">
        <f ca="1">'2. Sammanställning'!C34</f>
        <v>0</v>
      </c>
      <c r="E34" s="103" t="str">
        <f>'2. Sammanställning'!G34</f>
        <v/>
      </c>
      <c r="F34" s="103" t="str">
        <f>'2. Sammanställning'!H34</f>
        <v/>
      </c>
      <c r="G34" s="103">
        <f>'2. Sammanställning'!I34</f>
        <v>0</v>
      </c>
      <c r="H34" s="103" t="str">
        <f>'2. Sammanställning'!J34</f>
        <v/>
      </c>
      <c r="I34" s="103">
        <f>'2. Sammanställning'!D34</f>
        <v>0</v>
      </c>
      <c r="J34" s="103" t="str">
        <f>'2. Sammanställning'!K34</f>
        <v/>
      </c>
      <c r="K34" s="103">
        <f>'2. Sammanställning'!L34</f>
        <v>0</v>
      </c>
      <c r="L34" s="103">
        <f>'2. Sammanställning'!M34</f>
        <v>0</v>
      </c>
      <c r="M34" s="103" t="str">
        <f>'2. Sammanställning'!N34</f>
        <v/>
      </c>
      <c r="N34" s="103" t="str">
        <f>'2. Sammanställning'!O34</f>
        <v/>
      </c>
      <c r="O34" s="103">
        <f>'2. Sammanställning'!P34</f>
        <v>0</v>
      </c>
      <c r="P34" s="103" t="str">
        <f>'2. Sammanställning'!Q34</f>
        <v/>
      </c>
      <c r="Q34" s="103" t="str">
        <f>'2. Sammanställning'!R34</f>
        <v/>
      </c>
      <c r="R34" s="103" t="str">
        <f>'2. Sammanställning'!S34</f>
        <v/>
      </c>
      <c r="S34" s="103" t="str">
        <f>'2. Sammanställning'!T34</f>
        <v/>
      </c>
      <c r="T34" s="103" t="str">
        <f>'2. Sammanställning'!U34</f>
        <v/>
      </c>
      <c r="U34" s="103" t="str">
        <f>'2. Sammanställning'!V34</f>
        <v/>
      </c>
      <c r="V34" s="103" t="str">
        <f>'2. Sammanställning'!W34</f>
        <v/>
      </c>
      <c r="W34" s="103">
        <f>'2. Sammanställning'!X34</f>
        <v>0</v>
      </c>
      <c r="X34" s="103">
        <f>'2. Sammanställning'!Y34</f>
        <v>0</v>
      </c>
    </row>
    <row r="35" spans="2:24" ht="54.75" customHeight="1" x14ac:dyDescent="0.25">
      <c r="B35" s="105">
        <v>28</v>
      </c>
      <c r="C35" s="103" t="str">
        <f>'2. Sammanställning'!F35</f>
        <v/>
      </c>
      <c r="D35" s="103">
        <f ca="1">'2. Sammanställning'!C35</f>
        <v>0</v>
      </c>
      <c r="E35" s="103" t="str">
        <f>'2. Sammanställning'!G35</f>
        <v/>
      </c>
      <c r="F35" s="103" t="str">
        <f>'2. Sammanställning'!H35</f>
        <v/>
      </c>
      <c r="G35" s="103">
        <f>'2. Sammanställning'!I35</f>
        <v>0</v>
      </c>
      <c r="H35" s="103" t="str">
        <f>'2. Sammanställning'!J35</f>
        <v/>
      </c>
      <c r="I35" s="103">
        <f>'2. Sammanställning'!D35</f>
        <v>0</v>
      </c>
      <c r="J35" s="103" t="str">
        <f>'2. Sammanställning'!K35</f>
        <v/>
      </c>
      <c r="K35" s="103">
        <f>'2. Sammanställning'!L35</f>
        <v>0</v>
      </c>
      <c r="L35" s="103">
        <f>'2. Sammanställning'!M35</f>
        <v>0</v>
      </c>
      <c r="M35" s="103" t="str">
        <f>'2. Sammanställning'!N35</f>
        <v/>
      </c>
      <c r="N35" s="103" t="str">
        <f>'2. Sammanställning'!O35</f>
        <v/>
      </c>
      <c r="O35" s="103">
        <f>'2. Sammanställning'!P35</f>
        <v>0</v>
      </c>
      <c r="P35" s="103" t="str">
        <f>'2. Sammanställning'!Q35</f>
        <v/>
      </c>
      <c r="Q35" s="103" t="str">
        <f>'2. Sammanställning'!R35</f>
        <v/>
      </c>
      <c r="R35" s="103" t="str">
        <f>'2. Sammanställning'!S35</f>
        <v/>
      </c>
      <c r="S35" s="103" t="str">
        <f>'2. Sammanställning'!T35</f>
        <v/>
      </c>
      <c r="T35" s="103" t="str">
        <f>'2. Sammanställning'!U35</f>
        <v/>
      </c>
      <c r="U35" s="103" t="str">
        <f>'2. Sammanställning'!V35</f>
        <v/>
      </c>
      <c r="V35" s="103" t="str">
        <f>'2. Sammanställning'!W35</f>
        <v/>
      </c>
      <c r="W35" s="103">
        <f>'2. Sammanställning'!X35</f>
        <v>0</v>
      </c>
      <c r="X35" s="103">
        <f>'2. Sammanställning'!Y35</f>
        <v>0</v>
      </c>
    </row>
    <row r="36" spans="2:24" ht="54.75" customHeight="1" x14ac:dyDescent="0.25">
      <c r="B36" s="105">
        <v>29</v>
      </c>
      <c r="C36" s="103" t="str">
        <f>'2. Sammanställning'!F36</f>
        <v/>
      </c>
      <c r="D36" s="103">
        <f ca="1">'2. Sammanställning'!C36</f>
        <v>0</v>
      </c>
      <c r="E36" s="103" t="str">
        <f>'2. Sammanställning'!G36</f>
        <v/>
      </c>
      <c r="F36" s="103" t="str">
        <f>'2. Sammanställning'!H36</f>
        <v/>
      </c>
      <c r="G36" s="103">
        <f>'2. Sammanställning'!I36</f>
        <v>0</v>
      </c>
      <c r="H36" s="103" t="str">
        <f>'2. Sammanställning'!J36</f>
        <v/>
      </c>
      <c r="I36" s="103">
        <f>'2. Sammanställning'!D36</f>
        <v>0</v>
      </c>
      <c r="J36" s="103" t="str">
        <f>'2. Sammanställning'!K36</f>
        <v/>
      </c>
      <c r="K36" s="103">
        <f>'2. Sammanställning'!L36</f>
        <v>0</v>
      </c>
      <c r="L36" s="103">
        <f>'2. Sammanställning'!M36</f>
        <v>0</v>
      </c>
      <c r="M36" s="103" t="str">
        <f>'2. Sammanställning'!N36</f>
        <v/>
      </c>
      <c r="N36" s="103" t="str">
        <f>'2. Sammanställning'!O36</f>
        <v/>
      </c>
      <c r="O36" s="103">
        <f>'2. Sammanställning'!P36</f>
        <v>0</v>
      </c>
      <c r="P36" s="103" t="str">
        <f>'2. Sammanställning'!Q36</f>
        <v/>
      </c>
      <c r="Q36" s="103" t="str">
        <f>'2. Sammanställning'!R36</f>
        <v/>
      </c>
      <c r="R36" s="103" t="str">
        <f>'2. Sammanställning'!S36</f>
        <v/>
      </c>
      <c r="S36" s="103" t="str">
        <f>'2. Sammanställning'!T36</f>
        <v/>
      </c>
      <c r="T36" s="103" t="str">
        <f>'2. Sammanställning'!U36</f>
        <v/>
      </c>
      <c r="U36" s="103" t="str">
        <f>'2. Sammanställning'!V36</f>
        <v/>
      </c>
      <c r="V36" s="103" t="str">
        <f>'2. Sammanställning'!W36</f>
        <v/>
      </c>
      <c r="W36" s="103">
        <f>'2. Sammanställning'!X36</f>
        <v>0</v>
      </c>
      <c r="X36" s="103">
        <f>'2. Sammanställning'!Y36</f>
        <v>0</v>
      </c>
    </row>
    <row r="37" spans="2:24" ht="54.75" customHeight="1" x14ac:dyDescent="0.25">
      <c r="B37" s="107">
        <v>30</v>
      </c>
      <c r="C37" s="103" t="str">
        <f>'2. Sammanställning'!F37</f>
        <v/>
      </c>
      <c r="D37" s="103">
        <f ca="1">'2. Sammanställning'!C37</f>
        <v>0</v>
      </c>
      <c r="E37" s="103" t="str">
        <f>'2. Sammanställning'!G37</f>
        <v/>
      </c>
      <c r="F37" s="103" t="str">
        <f>'2. Sammanställning'!H37</f>
        <v/>
      </c>
      <c r="G37" s="103">
        <f>'2. Sammanställning'!I37</f>
        <v>0</v>
      </c>
      <c r="H37" s="103" t="str">
        <f>'2. Sammanställning'!J37</f>
        <v/>
      </c>
      <c r="I37" s="103">
        <f>'2. Sammanställning'!D37</f>
        <v>0</v>
      </c>
      <c r="J37" s="103" t="str">
        <f>'2. Sammanställning'!K37</f>
        <v/>
      </c>
      <c r="K37" s="103">
        <f>'2. Sammanställning'!L37</f>
        <v>0</v>
      </c>
      <c r="L37" s="103">
        <f>'2. Sammanställning'!M37</f>
        <v>0</v>
      </c>
      <c r="M37" s="103" t="str">
        <f>'2. Sammanställning'!N37</f>
        <v/>
      </c>
      <c r="N37" s="103" t="str">
        <f>'2. Sammanställning'!O37</f>
        <v/>
      </c>
      <c r="O37" s="103">
        <f>'2. Sammanställning'!P37</f>
        <v>0</v>
      </c>
      <c r="P37" s="103" t="str">
        <f>'2. Sammanställning'!Q37</f>
        <v/>
      </c>
      <c r="Q37" s="103" t="str">
        <f>'2. Sammanställning'!R37</f>
        <v/>
      </c>
      <c r="R37" s="103" t="str">
        <f>'2. Sammanställning'!S37</f>
        <v/>
      </c>
      <c r="S37" s="103" t="str">
        <f>'2. Sammanställning'!T37</f>
        <v/>
      </c>
      <c r="T37" s="103" t="str">
        <f>'2. Sammanställning'!U37</f>
        <v/>
      </c>
      <c r="U37" s="103" t="str">
        <f>'2. Sammanställning'!V37</f>
        <v/>
      </c>
      <c r="V37" s="103" t="str">
        <f>'2. Sammanställning'!W37</f>
        <v/>
      </c>
      <c r="W37" s="103">
        <f>'2. Sammanställning'!X37</f>
        <v>0</v>
      </c>
      <c r="X37" s="103">
        <f>'2. Sammanställning'!Y37</f>
        <v>0</v>
      </c>
    </row>
    <row r="38" spans="2:24" ht="54.75" customHeight="1" x14ac:dyDescent="0.25">
      <c r="B38" s="105">
        <v>31</v>
      </c>
      <c r="C38" s="103" t="str">
        <f>'2. Sammanställning'!F38</f>
        <v/>
      </c>
      <c r="D38" s="103">
        <f>'2. Sammanställning'!C38</f>
        <v>0</v>
      </c>
      <c r="E38" s="103" t="str">
        <f>'2. Sammanställning'!G38</f>
        <v/>
      </c>
      <c r="F38" s="103" t="str">
        <f>'2. Sammanställning'!H38</f>
        <v/>
      </c>
      <c r="G38" s="103">
        <f>'2. Sammanställning'!I38</f>
        <v>0</v>
      </c>
      <c r="H38" s="103" t="str">
        <f>'2. Sammanställning'!J38</f>
        <v/>
      </c>
      <c r="I38" s="103">
        <f>'2. Sammanställning'!D38</f>
        <v>0</v>
      </c>
      <c r="J38" s="103" t="str">
        <f>'2. Sammanställning'!K38</f>
        <v/>
      </c>
      <c r="K38" s="103">
        <f>'2. Sammanställning'!L38</f>
        <v>0</v>
      </c>
      <c r="L38" s="103">
        <f>'2. Sammanställning'!M38</f>
        <v>0</v>
      </c>
      <c r="M38" s="103" t="str">
        <f>'2. Sammanställning'!N38</f>
        <v/>
      </c>
      <c r="N38" s="103" t="str">
        <f>'2. Sammanställning'!O38</f>
        <v/>
      </c>
      <c r="O38" s="103">
        <f>'2. Sammanställning'!P38</f>
        <v>0</v>
      </c>
      <c r="P38" s="103" t="str">
        <f>'2. Sammanställning'!Q38</f>
        <v/>
      </c>
      <c r="Q38" s="103" t="str">
        <f>'2. Sammanställning'!R38</f>
        <v/>
      </c>
      <c r="R38" s="103" t="str">
        <f>'2. Sammanställning'!S38</f>
        <v/>
      </c>
      <c r="S38" s="103" t="str">
        <f>'2. Sammanställning'!T38</f>
        <v/>
      </c>
      <c r="T38" s="103" t="str">
        <f>'2. Sammanställning'!U38</f>
        <v/>
      </c>
      <c r="U38" s="103" t="str">
        <f>'2. Sammanställning'!V38</f>
        <v/>
      </c>
      <c r="V38" s="103" t="str">
        <f>'2. Sammanställning'!W38</f>
        <v/>
      </c>
      <c r="W38" s="103">
        <f>'2. Sammanställning'!X38</f>
        <v>0</v>
      </c>
      <c r="X38" s="103">
        <f>'2. Sammanställning'!Y38</f>
        <v>0</v>
      </c>
    </row>
    <row r="39" spans="2:24" ht="54.75" customHeight="1" x14ac:dyDescent="0.25">
      <c r="B39" s="105">
        <v>32</v>
      </c>
      <c r="C39" s="103" t="str">
        <f>'2. Sammanställning'!F39</f>
        <v/>
      </c>
      <c r="D39" s="103">
        <f>'2. Sammanställning'!C39</f>
        <v>0</v>
      </c>
      <c r="E39" s="103" t="str">
        <f>'2. Sammanställning'!G39</f>
        <v/>
      </c>
      <c r="F39" s="103" t="str">
        <f>'2. Sammanställning'!H39</f>
        <v/>
      </c>
      <c r="G39" s="103">
        <f>'2. Sammanställning'!I39</f>
        <v>0</v>
      </c>
      <c r="H39" s="103" t="str">
        <f>'2. Sammanställning'!J39</f>
        <v/>
      </c>
      <c r="I39" s="103">
        <f>'2. Sammanställning'!D39</f>
        <v>0</v>
      </c>
      <c r="J39" s="103" t="str">
        <f>'2. Sammanställning'!K39</f>
        <v/>
      </c>
      <c r="K39" s="103">
        <f>'2. Sammanställning'!L39</f>
        <v>0</v>
      </c>
      <c r="L39" s="103">
        <f>'2. Sammanställning'!M39</f>
        <v>0</v>
      </c>
      <c r="M39" s="103" t="str">
        <f>'2. Sammanställning'!N39</f>
        <v/>
      </c>
      <c r="N39" s="103" t="str">
        <f>'2. Sammanställning'!O39</f>
        <v/>
      </c>
      <c r="O39" s="103">
        <f>'2. Sammanställning'!P39</f>
        <v>0</v>
      </c>
      <c r="P39" s="103" t="str">
        <f>'2. Sammanställning'!Q39</f>
        <v/>
      </c>
      <c r="Q39" s="103" t="str">
        <f>'2. Sammanställning'!R39</f>
        <v/>
      </c>
      <c r="R39" s="103" t="str">
        <f>'2. Sammanställning'!S39</f>
        <v/>
      </c>
      <c r="S39" s="103" t="str">
        <f>'2. Sammanställning'!T39</f>
        <v/>
      </c>
      <c r="T39" s="103" t="str">
        <f>'2. Sammanställning'!U39</f>
        <v/>
      </c>
      <c r="U39" s="103" t="str">
        <f>'2. Sammanställning'!V39</f>
        <v/>
      </c>
      <c r="V39" s="103" t="str">
        <f>'2. Sammanställning'!W39</f>
        <v/>
      </c>
      <c r="W39" s="103">
        <f>'2. Sammanställning'!X39</f>
        <v>0</v>
      </c>
      <c r="X39" s="103">
        <f>'2. Sammanställning'!Y39</f>
        <v>0</v>
      </c>
    </row>
    <row r="40" spans="2:24" ht="54.75" customHeight="1" x14ac:dyDescent="0.25">
      <c r="B40" s="105">
        <v>33</v>
      </c>
      <c r="C40" s="103" t="str">
        <f>'2. Sammanställning'!F40</f>
        <v/>
      </c>
      <c r="D40" s="103">
        <f>'2. Sammanställning'!C40</f>
        <v>0</v>
      </c>
      <c r="E40" s="103" t="str">
        <f>'2. Sammanställning'!G40</f>
        <v/>
      </c>
      <c r="F40" s="103" t="str">
        <f>'2. Sammanställning'!H40</f>
        <v/>
      </c>
      <c r="G40" s="103">
        <f>'2. Sammanställning'!I40</f>
        <v>0</v>
      </c>
      <c r="H40" s="103" t="str">
        <f>'2. Sammanställning'!J40</f>
        <v/>
      </c>
      <c r="I40" s="103">
        <f>'2. Sammanställning'!D40</f>
        <v>0</v>
      </c>
      <c r="J40" s="103" t="str">
        <f>'2. Sammanställning'!K40</f>
        <v/>
      </c>
      <c r="K40" s="103">
        <f>'2. Sammanställning'!L40</f>
        <v>0</v>
      </c>
      <c r="L40" s="103">
        <f>'2. Sammanställning'!M40</f>
        <v>0</v>
      </c>
      <c r="M40" s="103" t="str">
        <f>'2. Sammanställning'!N40</f>
        <v/>
      </c>
      <c r="N40" s="103" t="str">
        <f>'2. Sammanställning'!O40</f>
        <v/>
      </c>
      <c r="O40" s="103">
        <f>'2. Sammanställning'!P40</f>
        <v>0</v>
      </c>
      <c r="P40" s="103" t="str">
        <f>'2. Sammanställning'!Q40</f>
        <v/>
      </c>
      <c r="Q40" s="103" t="str">
        <f>'2. Sammanställning'!R40</f>
        <v/>
      </c>
      <c r="R40" s="103" t="str">
        <f>'2. Sammanställning'!S40</f>
        <v/>
      </c>
      <c r="S40" s="103" t="str">
        <f>'2. Sammanställning'!T40</f>
        <v/>
      </c>
      <c r="T40" s="103" t="str">
        <f>'2. Sammanställning'!U40</f>
        <v/>
      </c>
      <c r="U40" s="103" t="str">
        <f>'2. Sammanställning'!V40</f>
        <v/>
      </c>
      <c r="V40" s="103" t="str">
        <f>'2. Sammanställning'!W40</f>
        <v/>
      </c>
      <c r="W40" s="103">
        <f>'2. Sammanställning'!X40</f>
        <v>0</v>
      </c>
      <c r="X40" s="103">
        <f>'2. Sammanställning'!Y40</f>
        <v>0</v>
      </c>
    </row>
    <row r="41" spans="2:24" ht="54.75" customHeight="1" x14ac:dyDescent="0.25">
      <c r="B41" s="105">
        <v>34</v>
      </c>
      <c r="C41" s="103" t="str">
        <f>'2. Sammanställning'!F41</f>
        <v/>
      </c>
      <c r="D41" s="103">
        <f>'2. Sammanställning'!C41</f>
        <v>0</v>
      </c>
      <c r="E41" s="103" t="str">
        <f>'2. Sammanställning'!G41</f>
        <v/>
      </c>
      <c r="F41" s="103" t="str">
        <f>'2. Sammanställning'!H41</f>
        <v/>
      </c>
      <c r="G41" s="103">
        <f>'2. Sammanställning'!I41</f>
        <v>0</v>
      </c>
      <c r="H41" s="103" t="str">
        <f>'2. Sammanställning'!J41</f>
        <v/>
      </c>
      <c r="I41" s="103">
        <f>'2. Sammanställning'!D41</f>
        <v>0</v>
      </c>
      <c r="J41" s="103" t="str">
        <f>'2. Sammanställning'!K41</f>
        <v/>
      </c>
      <c r="K41" s="103">
        <f>'2. Sammanställning'!L41</f>
        <v>0</v>
      </c>
      <c r="L41" s="103">
        <f>'2. Sammanställning'!M41</f>
        <v>0</v>
      </c>
      <c r="M41" s="103" t="str">
        <f>'2. Sammanställning'!N41</f>
        <v/>
      </c>
      <c r="N41" s="103" t="str">
        <f>'2. Sammanställning'!O41</f>
        <v/>
      </c>
      <c r="O41" s="103">
        <f>'2. Sammanställning'!P41</f>
        <v>0</v>
      </c>
      <c r="P41" s="103" t="str">
        <f>'2. Sammanställning'!Q41</f>
        <v/>
      </c>
      <c r="Q41" s="103" t="str">
        <f>'2. Sammanställning'!R41</f>
        <v/>
      </c>
      <c r="R41" s="103" t="str">
        <f>'2. Sammanställning'!S41</f>
        <v/>
      </c>
      <c r="S41" s="103" t="str">
        <f>'2. Sammanställning'!T41</f>
        <v/>
      </c>
      <c r="T41" s="103" t="str">
        <f>'2. Sammanställning'!U41</f>
        <v/>
      </c>
      <c r="U41" s="103" t="str">
        <f>'2. Sammanställning'!V41</f>
        <v/>
      </c>
      <c r="V41" s="103" t="str">
        <f>'2. Sammanställning'!W41</f>
        <v/>
      </c>
      <c r="W41" s="103">
        <f>'2. Sammanställning'!X41</f>
        <v>0</v>
      </c>
      <c r="X41" s="103">
        <f>'2. Sammanställning'!Y41</f>
        <v>0</v>
      </c>
    </row>
    <row r="42" spans="2:24" ht="54.75" customHeight="1" x14ac:dyDescent="0.25">
      <c r="B42" s="105">
        <v>35</v>
      </c>
      <c r="C42" s="103" t="str">
        <f>'2. Sammanställning'!F42</f>
        <v/>
      </c>
      <c r="D42" s="103">
        <f>'2. Sammanställning'!C42</f>
        <v>0</v>
      </c>
      <c r="E42" s="103" t="str">
        <f>'2. Sammanställning'!G42</f>
        <v/>
      </c>
      <c r="F42" s="103" t="str">
        <f>'2. Sammanställning'!H42</f>
        <v/>
      </c>
      <c r="G42" s="103">
        <f>'2. Sammanställning'!I42</f>
        <v>0</v>
      </c>
      <c r="H42" s="103" t="str">
        <f>'2. Sammanställning'!J42</f>
        <v/>
      </c>
      <c r="I42" s="103">
        <f>'2. Sammanställning'!D42</f>
        <v>0</v>
      </c>
      <c r="J42" s="103" t="str">
        <f>'2. Sammanställning'!K42</f>
        <v/>
      </c>
      <c r="K42" s="103">
        <f>'2. Sammanställning'!L42</f>
        <v>0</v>
      </c>
      <c r="L42" s="103">
        <f>'2. Sammanställning'!M42</f>
        <v>0</v>
      </c>
      <c r="M42" s="103" t="str">
        <f>'2. Sammanställning'!N42</f>
        <v/>
      </c>
      <c r="N42" s="103" t="str">
        <f>'2. Sammanställning'!O42</f>
        <v/>
      </c>
      <c r="O42" s="103">
        <f>'2. Sammanställning'!P42</f>
        <v>0</v>
      </c>
      <c r="P42" s="103" t="str">
        <f>'2. Sammanställning'!Q42</f>
        <v/>
      </c>
      <c r="Q42" s="103" t="str">
        <f>'2. Sammanställning'!R42</f>
        <v/>
      </c>
      <c r="R42" s="103" t="str">
        <f>'2. Sammanställning'!S42</f>
        <v/>
      </c>
      <c r="S42" s="103" t="str">
        <f>'2. Sammanställning'!T42</f>
        <v/>
      </c>
      <c r="T42" s="103" t="str">
        <f>'2. Sammanställning'!U42</f>
        <v/>
      </c>
      <c r="U42" s="103" t="str">
        <f>'2. Sammanställning'!V42</f>
        <v/>
      </c>
      <c r="V42" s="103" t="str">
        <f>'2. Sammanställning'!W42</f>
        <v/>
      </c>
      <c r="W42" s="103">
        <f>'2. Sammanställning'!X42</f>
        <v>0</v>
      </c>
      <c r="X42" s="103">
        <f>'2. Sammanställning'!Y42</f>
        <v>0</v>
      </c>
    </row>
    <row r="43" spans="2:24" ht="54.75" customHeight="1" x14ac:dyDescent="0.25">
      <c r="B43" s="105">
        <v>36</v>
      </c>
      <c r="C43" s="103" t="str">
        <f>'2. Sammanställning'!F43</f>
        <v/>
      </c>
      <c r="D43" s="103">
        <f>'2. Sammanställning'!C43</f>
        <v>0</v>
      </c>
      <c r="E43" s="103" t="str">
        <f>'2. Sammanställning'!G43</f>
        <v/>
      </c>
      <c r="F43" s="103" t="str">
        <f>'2. Sammanställning'!H43</f>
        <v/>
      </c>
      <c r="G43" s="103">
        <f>'2. Sammanställning'!I43</f>
        <v>0</v>
      </c>
      <c r="H43" s="103" t="str">
        <f>'2. Sammanställning'!J43</f>
        <v/>
      </c>
      <c r="I43" s="103">
        <f>'2. Sammanställning'!D43</f>
        <v>0</v>
      </c>
      <c r="J43" s="103" t="str">
        <f>'2. Sammanställning'!K43</f>
        <v/>
      </c>
      <c r="K43" s="103">
        <f>'2. Sammanställning'!L43</f>
        <v>0</v>
      </c>
      <c r="L43" s="103">
        <f>'2. Sammanställning'!M43</f>
        <v>0</v>
      </c>
      <c r="M43" s="103" t="str">
        <f>'2. Sammanställning'!N43</f>
        <v/>
      </c>
      <c r="N43" s="103" t="str">
        <f>'2. Sammanställning'!O43</f>
        <v/>
      </c>
      <c r="O43" s="103">
        <f>'2. Sammanställning'!P43</f>
        <v>0</v>
      </c>
      <c r="P43" s="103" t="str">
        <f>'2. Sammanställning'!Q43</f>
        <v/>
      </c>
      <c r="Q43" s="103" t="str">
        <f>'2. Sammanställning'!R43</f>
        <v/>
      </c>
      <c r="R43" s="103" t="str">
        <f>'2. Sammanställning'!S43</f>
        <v/>
      </c>
      <c r="S43" s="103" t="str">
        <f>'2. Sammanställning'!T43</f>
        <v/>
      </c>
      <c r="T43" s="103" t="str">
        <f>'2. Sammanställning'!U43</f>
        <v/>
      </c>
      <c r="U43" s="103" t="str">
        <f>'2. Sammanställning'!V43</f>
        <v/>
      </c>
      <c r="V43" s="103" t="str">
        <f>'2. Sammanställning'!W43</f>
        <v/>
      </c>
      <c r="W43" s="103">
        <f>'2. Sammanställning'!X43</f>
        <v>0</v>
      </c>
      <c r="X43" s="103">
        <f>'2. Sammanställning'!Y43</f>
        <v>0</v>
      </c>
    </row>
    <row r="44" spans="2:24" ht="54.75" customHeight="1" x14ac:dyDescent="0.25">
      <c r="B44" s="105">
        <v>37</v>
      </c>
      <c r="C44" s="103" t="str">
        <f>'2. Sammanställning'!F44</f>
        <v/>
      </c>
      <c r="D44" s="103">
        <f>'2. Sammanställning'!C44</f>
        <v>0</v>
      </c>
      <c r="E44" s="103" t="str">
        <f>'2. Sammanställning'!G44</f>
        <v/>
      </c>
      <c r="F44" s="103" t="str">
        <f>'2. Sammanställning'!H44</f>
        <v/>
      </c>
      <c r="G44" s="103">
        <f>'2. Sammanställning'!I44</f>
        <v>0</v>
      </c>
      <c r="H44" s="103" t="str">
        <f>'2. Sammanställning'!J44</f>
        <v/>
      </c>
      <c r="I44" s="103">
        <f>'2. Sammanställning'!D44</f>
        <v>0</v>
      </c>
      <c r="J44" s="103" t="str">
        <f>'2. Sammanställning'!K44</f>
        <v/>
      </c>
      <c r="K44" s="103">
        <f>'2. Sammanställning'!L44</f>
        <v>0</v>
      </c>
      <c r="L44" s="103">
        <f>'2. Sammanställning'!M44</f>
        <v>0</v>
      </c>
      <c r="M44" s="103" t="str">
        <f>'2. Sammanställning'!N44</f>
        <v/>
      </c>
      <c r="N44" s="103" t="str">
        <f>'2. Sammanställning'!O44</f>
        <v/>
      </c>
      <c r="O44" s="103">
        <f>'2. Sammanställning'!P44</f>
        <v>0</v>
      </c>
      <c r="P44" s="103" t="str">
        <f>'2. Sammanställning'!Q44</f>
        <v/>
      </c>
      <c r="Q44" s="103" t="str">
        <f>'2. Sammanställning'!R44</f>
        <v/>
      </c>
      <c r="R44" s="103" t="str">
        <f>'2. Sammanställning'!S44</f>
        <v/>
      </c>
      <c r="S44" s="103" t="str">
        <f>'2. Sammanställning'!T44</f>
        <v/>
      </c>
      <c r="T44" s="103" t="str">
        <f>'2. Sammanställning'!U44</f>
        <v/>
      </c>
      <c r="U44" s="103" t="str">
        <f>'2. Sammanställning'!V44</f>
        <v/>
      </c>
      <c r="V44" s="103" t="str">
        <f>'2. Sammanställning'!W44</f>
        <v/>
      </c>
      <c r="W44" s="103">
        <f>'2. Sammanställning'!X44</f>
        <v>0</v>
      </c>
      <c r="X44" s="103">
        <f>'2. Sammanställning'!Y44</f>
        <v>0</v>
      </c>
    </row>
    <row r="45" spans="2:24" ht="54.75" customHeight="1" x14ac:dyDescent="0.25">
      <c r="B45" s="105">
        <v>38</v>
      </c>
      <c r="C45" s="103" t="str">
        <f>'2. Sammanställning'!F45</f>
        <v/>
      </c>
      <c r="D45" s="103">
        <f>'2. Sammanställning'!C45</f>
        <v>0</v>
      </c>
      <c r="E45" s="103" t="str">
        <f>'2. Sammanställning'!G45</f>
        <v/>
      </c>
      <c r="F45" s="103" t="str">
        <f>'2. Sammanställning'!H45</f>
        <v/>
      </c>
      <c r="G45" s="103">
        <f>'2. Sammanställning'!I45</f>
        <v>0</v>
      </c>
      <c r="H45" s="103" t="str">
        <f>'2. Sammanställning'!J45</f>
        <v/>
      </c>
      <c r="I45" s="103">
        <f>'2. Sammanställning'!D45</f>
        <v>0</v>
      </c>
      <c r="J45" s="103" t="str">
        <f>'2. Sammanställning'!K45</f>
        <v/>
      </c>
      <c r="K45" s="103">
        <f>'2. Sammanställning'!L45</f>
        <v>0</v>
      </c>
      <c r="L45" s="103">
        <f>'2. Sammanställning'!M45</f>
        <v>0</v>
      </c>
      <c r="M45" s="103" t="str">
        <f>'2. Sammanställning'!N45</f>
        <v/>
      </c>
      <c r="N45" s="103" t="str">
        <f>'2. Sammanställning'!O45</f>
        <v/>
      </c>
      <c r="O45" s="103">
        <f>'2. Sammanställning'!P45</f>
        <v>0</v>
      </c>
      <c r="P45" s="103" t="str">
        <f>'2. Sammanställning'!Q45</f>
        <v/>
      </c>
      <c r="Q45" s="103" t="str">
        <f>'2. Sammanställning'!R45</f>
        <v/>
      </c>
      <c r="R45" s="103" t="str">
        <f>'2. Sammanställning'!S45</f>
        <v/>
      </c>
      <c r="S45" s="103" t="str">
        <f>'2. Sammanställning'!T45</f>
        <v/>
      </c>
      <c r="T45" s="103" t="str">
        <f>'2. Sammanställning'!U45</f>
        <v/>
      </c>
      <c r="U45" s="103" t="str">
        <f>'2. Sammanställning'!V45</f>
        <v/>
      </c>
      <c r="V45" s="103" t="str">
        <f>'2. Sammanställning'!W45</f>
        <v/>
      </c>
      <c r="W45" s="103">
        <f>'2. Sammanställning'!X45</f>
        <v>0</v>
      </c>
      <c r="X45" s="103">
        <f>'2. Sammanställning'!Y45</f>
        <v>0</v>
      </c>
    </row>
    <row r="46" spans="2:24" ht="54.75" customHeight="1" x14ac:dyDescent="0.25">
      <c r="B46" s="105">
        <v>39</v>
      </c>
      <c r="C46" s="103" t="str">
        <f>'2. Sammanställning'!F46</f>
        <v/>
      </c>
      <c r="D46" s="103">
        <f>'2. Sammanställning'!C46</f>
        <v>0</v>
      </c>
      <c r="E46" s="103" t="str">
        <f>'2. Sammanställning'!G46</f>
        <v/>
      </c>
      <c r="F46" s="103" t="str">
        <f>'2. Sammanställning'!H46</f>
        <v/>
      </c>
      <c r="G46" s="103">
        <f>'2. Sammanställning'!I46</f>
        <v>0</v>
      </c>
      <c r="H46" s="103" t="str">
        <f>'2. Sammanställning'!J46</f>
        <v/>
      </c>
      <c r="I46" s="103">
        <f>'2. Sammanställning'!D46</f>
        <v>0</v>
      </c>
      <c r="J46" s="103" t="str">
        <f>'2. Sammanställning'!K46</f>
        <v/>
      </c>
      <c r="K46" s="103">
        <f>'2. Sammanställning'!L46</f>
        <v>0</v>
      </c>
      <c r="L46" s="103">
        <f>'2. Sammanställning'!M46</f>
        <v>0</v>
      </c>
      <c r="M46" s="103" t="str">
        <f>'2. Sammanställning'!N46</f>
        <v/>
      </c>
      <c r="N46" s="103" t="str">
        <f>'2. Sammanställning'!O46</f>
        <v/>
      </c>
      <c r="O46" s="103">
        <f>'2. Sammanställning'!P46</f>
        <v>0</v>
      </c>
      <c r="P46" s="103" t="str">
        <f>'2. Sammanställning'!Q46</f>
        <v/>
      </c>
      <c r="Q46" s="103" t="str">
        <f>'2. Sammanställning'!R46</f>
        <v/>
      </c>
      <c r="R46" s="103" t="str">
        <f>'2. Sammanställning'!S46</f>
        <v/>
      </c>
      <c r="S46" s="103" t="str">
        <f>'2. Sammanställning'!T46</f>
        <v/>
      </c>
      <c r="T46" s="103" t="str">
        <f>'2. Sammanställning'!U46</f>
        <v/>
      </c>
      <c r="U46" s="103" t="str">
        <f>'2. Sammanställning'!V46</f>
        <v/>
      </c>
      <c r="V46" s="103" t="str">
        <f>'2. Sammanställning'!W46</f>
        <v/>
      </c>
      <c r="W46" s="103">
        <f>'2. Sammanställning'!X46</f>
        <v>0</v>
      </c>
      <c r="X46" s="103">
        <f>'2. Sammanställning'!Y46</f>
        <v>0</v>
      </c>
    </row>
    <row r="47" spans="2:24" ht="54.75" customHeight="1" x14ac:dyDescent="0.25">
      <c r="B47" s="105">
        <v>40</v>
      </c>
      <c r="C47" s="103" t="str">
        <f>'2. Sammanställning'!F47</f>
        <v/>
      </c>
      <c r="D47" s="103">
        <f>'2. Sammanställning'!C47</f>
        <v>0</v>
      </c>
      <c r="E47" s="103" t="str">
        <f>'2. Sammanställning'!G47</f>
        <v/>
      </c>
      <c r="F47" s="103" t="str">
        <f>'2. Sammanställning'!H47</f>
        <v/>
      </c>
      <c r="G47" s="103">
        <f>'2. Sammanställning'!I47</f>
        <v>0</v>
      </c>
      <c r="H47" s="103" t="str">
        <f>'2. Sammanställning'!J47</f>
        <v/>
      </c>
      <c r="I47" s="103">
        <f>'2. Sammanställning'!D47</f>
        <v>0</v>
      </c>
      <c r="J47" s="103" t="str">
        <f>'2. Sammanställning'!K47</f>
        <v/>
      </c>
      <c r="K47" s="103">
        <f>'2. Sammanställning'!L47</f>
        <v>0</v>
      </c>
      <c r="L47" s="103">
        <f>'2. Sammanställning'!M47</f>
        <v>0</v>
      </c>
      <c r="M47" s="103" t="str">
        <f>'2. Sammanställning'!N47</f>
        <v/>
      </c>
      <c r="N47" s="103" t="str">
        <f>'2. Sammanställning'!O47</f>
        <v/>
      </c>
      <c r="O47" s="103">
        <f>'2. Sammanställning'!P47</f>
        <v>0</v>
      </c>
      <c r="P47" s="103" t="str">
        <f>'2. Sammanställning'!Q47</f>
        <v/>
      </c>
      <c r="Q47" s="103" t="str">
        <f>'2. Sammanställning'!R47</f>
        <v/>
      </c>
      <c r="R47" s="103" t="str">
        <f>'2. Sammanställning'!S47</f>
        <v/>
      </c>
      <c r="S47" s="103" t="str">
        <f>'2. Sammanställning'!T47</f>
        <v/>
      </c>
      <c r="T47" s="103" t="str">
        <f>'2. Sammanställning'!U47</f>
        <v/>
      </c>
      <c r="U47" s="103" t="str">
        <f>'2. Sammanställning'!V47</f>
        <v/>
      </c>
      <c r="V47" s="103" t="str">
        <f>'2. Sammanställning'!W47</f>
        <v/>
      </c>
      <c r="W47" s="103">
        <f>'2. Sammanställning'!X47</f>
        <v>0</v>
      </c>
      <c r="X47" s="103">
        <f>'2. Sammanställning'!Y47</f>
        <v>0</v>
      </c>
    </row>
    <row r="48" spans="2:24" ht="54.75" customHeight="1" x14ac:dyDescent="0.25">
      <c r="B48" s="105">
        <v>41</v>
      </c>
      <c r="C48" s="103" t="str">
        <f>'2. Sammanställning'!F48</f>
        <v/>
      </c>
      <c r="D48" s="103">
        <f>'2. Sammanställning'!C48</f>
        <v>0</v>
      </c>
      <c r="E48" s="103" t="str">
        <f>'2. Sammanställning'!G48</f>
        <v/>
      </c>
      <c r="F48" s="103" t="str">
        <f>'2. Sammanställning'!H48</f>
        <v/>
      </c>
      <c r="G48" s="103">
        <f>'2. Sammanställning'!I48</f>
        <v>0</v>
      </c>
      <c r="H48" s="103" t="str">
        <f>'2. Sammanställning'!J48</f>
        <v/>
      </c>
      <c r="I48" s="103">
        <f>'2. Sammanställning'!D48</f>
        <v>0</v>
      </c>
      <c r="J48" s="103" t="str">
        <f>'2. Sammanställning'!K48</f>
        <v/>
      </c>
      <c r="K48" s="103">
        <f>'2. Sammanställning'!L48</f>
        <v>0</v>
      </c>
      <c r="L48" s="103">
        <f>'2. Sammanställning'!M48</f>
        <v>0</v>
      </c>
      <c r="M48" s="103" t="str">
        <f>'2. Sammanställning'!N48</f>
        <v/>
      </c>
      <c r="N48" s="103" t="str">
        <f>'2. Sammanställning'!O48</f>
        <v/>
      </c>
      <c r="O48" s="103">
        <f>'2. Sammanställning'!P48</f>
        <v>0</v>
      </c>
      <c r="P48" s="103" t="str">
        <f>'2. Sammanställning'!Q48</f>
        <v/>
      </c>
      <c r="Q48" s="103" t="str">
        <f>'2. Sammanställning'!R48</f>
        <v/>
      </c>
      <c r="R48" s="103" t="str">
        <f>'2. Sammanställning'!S48</f>
        <v/>
      </c>
      <c r="S48" s="103" t="str">
        <f>'2. Sammanställning'!T48</f>
        <v/>
      </c>
      <c r="T48" s="103" t="str">
        <f>'2. Sammanställning'!U48</f>
        <v/>
      </c>
      <c r="U48" s="103" t="str">
        <f>'2. Sammanställning'!V48</f>
        <v/>
      </c>
      <c r="V48" s="103" t="str">
        <f>'2. Sammanställning'!W48</f>
        <v/>
      </c>
      <c r="W48" s="103">
        <f>'2. Sammanställning'!X48</f>
        <v>0</v>
      </c>
      <c r="X48" s="103">
        <f>'2. Sammanställning'!Y48</f>
        <v>0</v>
      </c>
    </row>
    <row r="49" spans="2:24" ht="54.75" customHeight="1" x14ac:dyDescent="0.25">
      <c r="B49" s="105">
        <v>42</v>
      </c>
      <c r="C49" s="103" t="str">
        <f>'2. Sammanställning'!F49</f>
        <v/>
      </c>
      <c r="D49" s="103">
        <f>'2. Sammanställning'!C49</f>
        <v>0</v>
      </c>
      <c r="E49" s="103" t="str">
        <f>'2. Sammanställning'!G49</f>
        <v/>
      </c>
      <c r="F49" s="103" t="str">
        <f>'2. Sammanställning'!H49</f>
        <v/>
      </c>
      <c r="G49" s="103">
        <f>'2. Sammanställning'!I49</f>
        <v>0</v>
      </c>
      <c r="H49" s="103" t="str">
        <f>'2. Sammanställning'!J49</f>
        <v/>
      </c>
      <c r="I49" s="103">
        <f>'2. Sammanställning'!D49</f>
        <v>0</v>
      </c>
      <c r="J49" s="103" t="str">
        <f>'2. Sammanställning'!K49</f>
        <v/>
      </c>
      <c r="K49" s="103">
        <f>'2. Sammanställning'!L49</f>
        <v>0</v>
      </c>
      <c r="L49" s="103">
        <f>'2. Sammanställning'!M49</f>
        <v>0</v>
      </c>
      <c r="M49" s="103" t="str">
        <f>'2. Sammanställning'!N49</f>
        <v/>
      </c>
      <c r="N49" s="103" t="str">
        <f>'2. Sammanställning'!O49</f>
        <v/>
      </c>
      <c r="O49" s="103">
        <f>'2. Sammanställning'!P49</f>
        <v>0</v>
      </c>
      <c r="P49" s="103" t="str">
        <f>'2. Sammanställning'!Q49</f>
        <v/>
      </c>
      <c r="Q49" s="103" t="str">
        <f>'2. Sammanställning'!R49</f>
        <v/>
      </c>
      <c r="R49" s="103" t="str">
        <f>'2. Sammanställning'!S49</f>
        <v/>
      </c>
      <c r="S49" s="103" t="str">
        <f>'2. Sammanställning'!T49</f>
        <v/>
      </c>
      <c r="T49" s="103" t="str">
        <f>'2. Sammanställning'!U49</f>
        <v/>
      </c>
      <c r="U49" s="103" t="str">
        <f>'2. Sammanställning'!V49</f>
        <v/>
      </c>
      <c r="V49" s="103" t="str">
        <f>'2. Sammanställning'!W49</f>
        <v/>
      </c>
      <c r="W49" s="103">
        <f>'2. Sammanställning'!X49</f>
        <v>0</v>
      </c>
      <c r="X49" s="103">
        <f>'2. Sammanställning'!Y49</f>
        <v>0</v>
      </c>
    </row>
    <row r="50" spans="2:24" ht="54.75" customHeight="1" x14ac:dyDescent="0.25">
      <c r="B50" s="105">
        <v>43</v>
      </c>
      <c r="C50" s="103" t="str">
        <f>'2. Sammanställning'!F50</f>
        <v/>
      </c>
      <c r="D50" s="103">
        <f>'2. Sammanställning'!C50</f>
        <v>0</v>
      </c>
      <c r="E50" s="103" t="str">
        <f>'2. Sammanställning'!G50</f>
        <v/>
      </c>
      <c r="F50" s="103" t="str">
        <f>'2. Sammanställning'!H50</f>
        <v/>
      </c>
      <c r="G50" s="103">
        <f>'2. Sammanställning'!I50</f>
        <v>0</v>
      </c>
      <c r="H50" s="103" t="str">
        <f>'2. Sammanställning'!J50</f>
        <v/>
      </c>
      <c r="I50" s="103">
        <f>'2. Sammanställning'!D50</f>
        <v>0</v>
      </c>
      <c r="J50" s="103" t="str">
        <f>'2. Sammanställning'!K50</f>
        <v/>
      </c>
      <c r="K50" s="103">
        <f>'2. Sammanställning'!L50</f>
        <v>0</v>
      </c>
      <c r="L50" s="103">
        <f>'2. Sammanställning'!M50</f>
        <v>0</v>
      </c>
      <c r="M50" s="103" t="str">
        <f>'2. Sammanställning'!N50</f>
        <v/>
      </c>
      <c r="N50" s="103" t="str">
        <f>'2. Sammanställning'!O50</f>
        <v/>
      </c>
      <c r="O50" s="103">
        <f>'2. Sammanställning'!P50</f>
        <v>0</v>
      </c>
      <c r="P50" s="103" t="str">
        <f>'2. Sammanställning'!Q50</f>
        <v/>
      </c>
      <c r="Q50" s="103" t="str">
        <f>'2. Sammanställning'!R50</f>
        <v/>
      </c>
      <c r="R50" s="103" t="str">
        <f>'2. Sammanställning'!S50</f>
        <v/>
      </c>
      <c r="S50" s="103" t="str">
        <f>'2. Sammanställning'!T50</f>
        <v/>
      </c>
      <c r="T50" s="103" t="str">
        <f>'2. Sammanställning'!U50</f>
        <v/>
      </c>
      <c r="U50" s="103" t="str">
        <f>'2. Sammanställning'!V50</f>
        <v/>
      </c>
      <c r="V50" s="103" t="str">
        <f>'2. Sammanställning'!W50</f>
        <v/>
      </c>
      <c r="W50" s="103">
        <f>'2. Sammanställning'!X50</f>
        <v>0</v>
      </c>
      <c r="X50" s="103">
        <f>'2. Sammanställning'!Y50</f>
        <v>0</v>
      </c>
    </row>
    <row r="51" spans="2:24" ht="54.75" customHeight="1" x14ac:dyDescent="0.25">
      <c r="B51" s="105">
        <v>44</v>
      </c>
      <c r="C51" s="103" t="str">
        <f>'2. Sammanställning'!F51</f>
        <v/>
      </c>
      <c r="D51" s="103">
        <f>'2. Sammanställning'!C51</f>
        <v>0</v>
      </c>
      <c r="E51" s="103" t="str">
        <f>'2. Sammanställning'!G51</f>
        <v/>
      </c>
      <c r="F51" s="103" t="str">
        <f>'2. Sammanställning'!H51</f>
        <v/>
      </c>
      <c r="G51" s="103">
        <f>'2. Sammanställning'!I51</f>
        <v>0</v>
      </c>
      <c r="H51" s="103" t="str">
        <f>'2. Sammanställning'!J51</f>
        <v/>
      </c>
      <c r="I51" s="103">
        <f>'2. Sammanställning'!D51</f>
        <v>0</v>
      </c>
      <c r="J51" s="103" t="str">
        <f>'2. Sammanställning'!K51</f>
        <v/>
      </c>
      <c r="K51" s="103">
        <f>'2. Sammanställning'!L51</f>
        <v>0</v>
      </c>
      <c r="L51" s="103">
        <f>'2. Sammanställning'!M51</f>
        <v>0</v>
      </c>
      <c r="M51" s="103" t="str">
        <f>'2. Sammanställning'!N51</f>
        <v/>
      </c>
      <c r="N51" s="103" t="str">
        <f>'2. Sammanställning'!O51</f>
        <v/>
      </c>
      <c r="O51" s="103">
        <f>'2. Sammanställning'!P51</f>
        <v>0</v>
      </c>
      <c r="P51" s="103" t="str">
        <f>'2. Sammanställning'!Q51</f>
        <v/>
      </c>
      <c r="Q51" s="103" t="str">
        <f>'2. Sammanställning'!R51</f>
        <v/>
      </c>
      <c r="R51" s="103" t="str">
        <f>'2. Sammanställning'!S51</f>
        <v/>
      </c>
      <c r="S51" s="103" t="str">
        <f>'2. Sammanställning'!T51</f>
        <v/>
      </c>
      <c r="T51" s="103" t="str">
        <f>'2. Sammanställning'!U51</f>
        <v/>
      </c>
      <c r="U51" s="103" t="str">
        <f>'2. Sammanställning'!V51</f>
        <v/>
      </c>
      <c r="V51" s="103" t="str">
        <f>'2. Sammanställning'!W51</f>
        <v/>
      </c>
      <c r="W51" s="103">
        <f>'2. Sammanställning'!X51</f>
        <v>0</v>
      </c>
      <c r="X51" s="103">
        <f>'2. Sammanställning'!Y51</f>
        <v>0</v>
      </c>
    </row>
    <row r="52" spans="2:24" ht="54.75" customHeight="1" x14ac:dyDescent="0.25">
      <c r="B52" s="105">
        <v>45</v>
      </c>
      <c r="C52" s="103" t="str">
        <f>'2. Sammanställning'!F52</f>
        <v/>
      </c>
      <c r="D52" s="103">
        <f>'2. Sammanställning'!C52</f>
        <v>0</v>
      </c>
      <c r="E52" s="103" t="str">
        <f>'2. Sammanställning'!G52</f>
        <v/>
      </c>
      <c r="F52" s="103" t="str">
        <f>'2. Sammanställning'!H52</f>
        <v/>
      </c>
      <c r="G52" s="103">
        <f>'2. Sammanställning'!I52</f>
        <v>0</v>
      </c>
      <c r="H52" s="103" t="str">
        <f>'2. Sammanställning'!J52</f>
        <v/>
      </c>
      <c r="I52" s="103">
        <f>'2. Sammanställning'!D52</f>
        <v>0</v>
      </c>
      <c r="J52" s="103" t="str">
        <f>'2. Sammanställning'!K52</f>
        <v/>
      </c>
      <c r="K52" s="103">
        <f>'2. Sammanställning'!L52</f>
        <v>0</v>
      </c>
      <c r="L52" s="103">
        <f>'2. Sammanställning'!M52</f>
        <v>0</v>
      </c>
      <c r="M52" s="103" t="str">
        <f>'2. Sammanställning'!N52</f>
        <v/>
      </c>
      <c r="N52" s="103" t="str">
        <f>'2. Sammanställning'!O52</f>
        <v/>
      </c>
      <c r="O52" s="103">
        <f>'2. Sammanställning'!P52</f>
        <v>0</v>
      </c>
      <c r="P52" s="103" t="str">
        <f>'2. Sammanställning'!Q52</f>
        <v/>
      </c>
      <c r="Q52" s="103" t="str">
        <f>'2. Sammanställning'!R52</f>
        <v/>
      </c>
      <c r="R52" s="103" t="str">
        <f>'2. Sammanställning'!S52</f>
        <v/>
      </c>
      <c r="S52" s="103" t="str">
        <f>'2. Sammanställning'!T52</f>
        <v/>
      </c>
      <c r="T52" s="103" t="str">
        <f>'2. Sammanställning'!U52</f>
        <v/>
      </c>
      <c r="U52" s="103" t="str">
        <f>'2. Sammanställning'!V52</f>
        <v/>
      </c>
      <c r="V52" s="103" t="str">
        <f>'2. Sammanställning'!W52</f>
        <v/>
      </c>
      <c r="W52" s="103">
        <f>'2. Sammanställning'!X52</f>
        <v>0</v>
      </c>
      <c r="X52" s="103">
        <f>'2. Sammanställning'!Y52</f>
        <v>0</v>
      </c>
    </row>
    <row r="53" spans="2:24" ht="54.75" customHeight="1" x14ac:dyDescent="0.25">
      <c r="B53" s="105">
        <v>46</v>
      </c>
      <c r="C53" s="103" t="str">
        <f>'2. Sammanställning'!F53</f>
        <v/>
      </c>
      <c r="D53" s="103">
        <f>'2. Sammanställning'!C53</f>
        <v>0</v>
      </c>
      <c r="E53" s="103" t="str">
        <f>'2. Sammanställning'!G53</f>
        <v/>
      </c>
      <c r="F53" s="103" t="str">
        <f>'2. Sammanställning'!H53</f>
        <v/>
      </c>
      <c r="G53" s="103">
        <f>'2. Sammanställning'!I53</f>
        <v>0</v>
      </c>
      <c r="H53" s="103" t="str">
        <f>'2. Sammanställning'!J53</f>
        <v/>
      </c>
      <c r="I53" s="103">
        <f>'2. Sammanställning'!D53</f>
        <v>0</v>
      </c>
      <c r="J53" s="103" t="str">
        <f>'2. Sammanställning'!K53</f>
        <v/>
      </c>
      <c r="K53" s="103">
        <f>'2. Sammanställning'!L53</f>
        <v>0</v>
      </c>
      <c r="L53" s="103">
        <f>'2. Sammanställning'!M53</f>
        <v>0</v>
      </c>
      <c r="M53" s="103" t="str">
        <f>'2. Sammanställning'!N53</f>
        <v/>
      </c>
      <c r="N53" s="103" t="str">
        <f>'2. Sammanställning'!O53</f>
        <v/>
      </c>
      <c r="O53" s="103">
        <f>'2. Sammanställning'!P53</f>
        <v>0</v>
      </c>
      <c r="P53" s="103" t="str">
        <f>'2. Sammanställning'!Q53</f>
        <v/>
      </c>
      <c r="Q53" s="103" t="str">
        <f>'2. Sammanställning'!R53</f>
        <v/>
      </c>
      <c r="R53" s="103" t="str">
        <f>'2. Sammanställning'!S53</f>
        <v/>
      </c>
      <c r="S53" s="103" t="str">
        <f>'2. Sammanställning'!T53</f>
        <v/>
      </c>
      <c r="T53" s="103" t="str">
        <f>'2. Sammanställning'!U53</f>
        <v/>
      </c>
      <c r="U53" s="103" t="str">
        <f>'2. Sammanställning'!V53</f>
        <v/>
      </c>
      <c r="V53" s="103" t="str">
        <f>'2. Sammanställning'!W53</f>
        <v/>
      </c>
      <c r="W53" s="103">
        <f>'2. Sammanställning'!X53</f>
        <v>0</v>
      </c>
      <c r="X53" s="103">
        <f>'2. Sammanställning'!Y53</f>
        <v>0</v>
      </c>
    </row>
    <row r="54" spans="2:24" ht="54.75" customHeight="1" x14ac:dyDescent="0.25">
      <c r="B54" s="105">
        <v>47</v>
      </c>
      <c r="C54" s="103" t="str">
        <f>'2. Sammanställning'!F54</f>
        <v/>
      </c>
      <c r="D54" s="103">
        <f>'2. Sammanställning'!C54</f>
        <v>0</v>
      </c>
      <c r="E54" s="103" t="str">
        <f>'2. Sammanställning'!G54</f>
        <v/>
      </c>
      <c r="F54" s="103" t="str">
        <f>'2. Sammanställning'!H54</f>
        <v/>
      </c>
      <c r="G54" s="103">
        <f>'2. Sammanställning'!I54</f>
        <v>0</v>
      </c>
      <c r="H54" s="103" t="str">
        <f>'2. Sammanställning'!J54</f>
        <v/>
      </c>
      <c r="I54" s="103">
        <f>'2. Sammanställning'!D54</f>
        <v>0</v>
      </c>
      <c r="J54" s="103" t="str">
        <f>'2. Sammanställning'!K54</f>
        <v/>
      </c>
      <c r="K54" s="103">
        <f>'2. Sammanställning'!L54</f>
        <v>0</v>
      </c>
      <c r="L54" s="103">
        <f>'2. Sammanställning'!M54</f>
        <v>0</v>
      </c>
      <c r="M54" s="103" t="str">
        <f>'2. Sammanställning'!N54</f>
        <v/>
      </c>
      <c r="N54" s="103" t="str">
        <f>'2. Sammanställning'!O54</f>
        <v/>
      </c>
      <c r="O54" s="103">
        <f>'2. Sammanställning'!P54</f>
        <v>0</v>
      </c>
      <c r="P54" s="103" t="str">
        <f>'2. Sammanställning'!Q54</f>
        <v/>
      </c>
      <c r="Q54" s="103" t="str">
        <f>'2. Sammanställning'!R54</f>
        <v/>
      </c>
      <c r="R54" s="103" t="str">
        <f>'2. Sammanställning'!S54</f>
        <v/>
      </c>
      <c r="S54" s="103" t="str">
        <f>'2. Sammanställning'!T54</f>
        <v/>
      </c>
      <c r="T54" s="103" t="str">
        <f>'2. Sammanställning'!U54</f>
        <v/>
      </c>
      <c r="U54" s="103" t="str">
        <f>'2. Sammanställning'!V54</f>
        <v/>
      </c>
      <c r="V54" s="103" t="str">
        <f>'2. Sammanställning'!W54</f>
        <v/>
      </c>
      <c r="W54" s="103">
        <f>'2. Sammanställning'!X54</f>
        <v>0</v>
      </c>
      <c r="X54" s="103">
        <f>'2. Sammanställning'!Y54</f>
        <v>0</v>
      </c>
    </row>
    <row r="55" spans="2:24" ht="54.75" customHeight="1" x14ac:dyDescent="0.25">
      <c r="B55" s="105">
        <v>48</v>
      </c>
      <c r="C55" s="103" t="str">
        <f>'2. Sammanställning'!F55</f>
        <v/>
      </c>
      <c r="D55" s="103">
        <f>'2. Sammanställning'!C55</f>
        <v>0</v>
      </c>
      <c r="E55" s="103" t="str">
        <f>'2. Sammanställning'!G55</f>
        <v/>
      </c>
      <c r="F55" s="103" t="str">
        <f>'2. Sammanställning'!H55</f>
        <v/>
      </c>
      <c r="G55" s="103">
        <f>'2. Sammanställning'!I55</f>
        <v>0</v>
      </c>
      <c r="H55" s="103" t="str">
        <f>'2. Sammanställning'!J55</f>
        <v/>
      </c>
      <c r="I55" s="103">
        <f>'2. Sammanställning'!D55</f>
        <v>0</v>
      </c>
      <c r="J55" s="103" t="str">
        <f>'2. Sammanställning'!K55</f>
        <v/>
      </c>
      <c r="K55" s="103">
        <f>'2. Sammanställning'!L55</f>
        <v>0</v>
      </c>
      <c r="L55" s="103">
        <f>'2. Sammanställning'!M55</f>
        <v>0</v>
      </c>
      <c r="M55" s="103" t="str">
        <f>'2. Sammanställning'!N55</f>
        <v/>
      </c>
      <c r="N55" s="103" t="str">
        <f>'2. Sammanställning'!O55</f>
        <v/>
      </c>
      <c r="O55" s="103">
        <f>'2. Sammanställning'!P55</f>
        <v>0</v>
      </c>
      <c r="P55" s="103" t="str">
        <f>'2. Sammanställning'!Q55</f>
        <v/>
      </c>
      <c r="Q55" s="103" t="str">
        <f>'2. Sammanställning'!R55</f>
        <v/>
      </c>
      <c r="R55" s="103" t="str">
        <f>'2. Sammanställning'!S55</f>
        <v/>
      </c>
      <c r="S55" s="103" t="str">
        <f>'2. Sammanställning'!T55</f>
        <v/>
      </c>
      <c r="T55" s="103" t="str">
        <f>'2. Sammanställning'!U55</f>
        <v/>
      </c>
      <c r="U55" s="103" t="str">
        <f>'2. Sammanställning'!V55</f>
        <v/>
      </c>
      <c r="V55" s="103" t="str">
        <f>'2. Sammanställning'!W55</f>
        <v/>
      </c>
      <c r="W55" s="103">
        <f>'2. Sammanställning'!X55</f>
        <v>0</v>
      </c>
      <c r="X55" s="103">
        <f>'2. Sammanställning'!Y55</f>
        <v>0</v>
      </c>
    </row>
    <row r="56" spans="2:24" ht="54.75" customHeight="1" x14ac:dyDescent="0.25">
      <c r="B56" s="105">
        <v>49</v>
      </c>
      <c r="C56" s="103" t="str">
        <f>'2. Sammanställning'!F56</f>
        <v/>
      </c>
      <c r="D56" s="103">
        <f>'2. Sammanställning'!C56</f>
        <v>0</v>
      </c>
      <c r="E56" s="103" t="str">
        <f>'2. Sammanställning'!G56</f>
        <v/>
      </c>
      <c r="F56" s="103" t="str">
        <f>'2. Sammanställning'!H56</f>
        <v/>
      </c>
      <c r="G56" s="103">
        <f>'2. Sammanställning'!I56</f>
        <v>0</v>
      </c>
      <c r="H56" s="103" t="str">
        <f>'2. Sammanställning'!J56</f>
        <v/>
      </c>
      <c r="I56" s="103">
        <f>'2. Sammanställning'!D56</f>
        <v>0</v>
      </c>
      <c r="J56" s="103" t="str">
        <f>'2. Sammanställning'!K56</f>
        <v/>
      </c>
      <c r="K56" s="103">
        <f>'2. Sammanställning'!L56</f>
        <v>0</v>
      </c>
      <c r="L56" s="103">
        <f>'2. Sammanställning'!M56</f>
        <v>0</v>
      </c>
      <c r="M56" s="103" t="str">
        <f>'2. Sammanställning'!N56</f>
        <v/>
      </c>
      <c r="N56" s="103" t="str">
        <f>'2. Sammanställning'!O56</f>
        <v/>
      </c>
      <c r="O56" s="103">
        <f>'2. Sammanställning'!P56</f>
        <v>0</v>
      </c>
      <c r="P56" s="103" t="str">
        <f>'2. Sammanställning'!Q56</f>
        <v/>
      </c>
      <c r="Q56" s="103" t="str">
        <f>'2. Sammanställning'!R56</f>
        <v/>
      </c>
      <c r="R56" s="103" t="str">
        <f>'2. Sammanställning'!S56</f>
        <v/>
      </c>
      <c r="S56" s="103" t="str">
        <f>'2. Sammanställning'!T56</f>
        <v/>
      </c>
      <c r="T56" s="103" t="str">
        <f>'2. Sammanställning'!U56</f>
        <v/>
      </c>
      <c r="U56" s="103" t="str">
        <f>'2. Sammanställning'!V56</f>
        <v/>
      </c>
      <c r="V56" s="103" t="str">
        <f>'2. Sammanställning'!W56</f>
        <v/>
      </c>
      <c r="W56" s="103">
        <f>'2. Sammanställning'!X56</f>
        <v>0</v>
      </c>
      <c r="X56" s="103">
        <f>'2. Sammanställning'!Y56</f>
        <v>0</v>
      </c>
    </row>
    <row r="57" spans="2:24" ht="54.75" customHeight="1" x14ac:dyDescent="0.25">
      <c r="B57" s="105">
        <v>50</v>
      </c>
      <c r="C57" s="103" t="str">
        <f>'2. Sammanställning'!F57</f>
        <v/>
      </c>
      <c r="D57" s="103">
        <f>'2. Sammanställning'!C57</f>
        <v>0</v>
      </c>
      <c r="E57" s="103" t="str">
        <f>'2. Sammanställning'!G57</f>
        <v/>
      </c>
      <c r="F57" s="103" t="str">
        <f>'2. Sammanställning'!H57</f>
        <v/>
      </c>
      <c r="G57" s="103">
        <f>'2. Sammanställning'!I57</f>
        <v>0</v>
      </c>
      <c r="H57" s="103" t="str">
        <f>'2. Sammanställning'!J57</f>
        <v/>
      </c>
      <c r="I57" s="103">
        <f>'2. Sammanställning'!D57</f>
        <v>0</v>
      </c>
      <c r="J57" s="103" t="str">
        <f>'2. Sammanställning'!K57</f>
        <v/>
      </c>
      <c r="K57" s="103">
        <f>'2. Sammanställning'!L57</f>
        <v>0</v>
      </c>
      <c r="L57" s="103">
        <f>'2. Sammanställning'!M57</f>
        <v>0</v>
      </c>
      <c r="M57" s="103" t="str">
        <f>'2. Sammanställning'!N57</f>
        <v/>
      </c>
      <c r="N57" s="103" t="str">
        <f>'2. Sammanställning'!O57</f>
        <v/>
      </c>
      <c r="O57" s="103">
        <f>'2. Sammanställning'!P57</f>
        <v>0</v>
      </c>
      <c r="P57" s="103" t="str">
        <f>'2. Sammanställning'!Q57</f>
        <v/>
      </c>
      <c r="Q57" s="103" t="str">
        <f>'2. Sammanställning'!R57</f>
        <v/>
      </c>
      <c r="R57" s="103" t="str">
        <f>'2. Sammanställning'!S57</f>
        <v/>
      </c>
      <c r="S57" s="103" t="str">
        <f>'2. Sammanställning'!T57</f>
        <v/>
      </c>
      <c r="T57" s="103" t="str">
        <f>'2. Sammanställning'!U57</f>
        <v/>
      </c>
      <c r="U57" s="103" t="str">
        <f>'2. Sammanställning'!V57</f>
        <v/>
      </c>
      <c r="V57" s="103" t="str">
        <f>'2. Sammanställning'!W57</f>
        <v/>
      </c>
      <c r="W57" s="103">
        <f>'2. Sammanställning'!X57</f>
        <v>0</v>
      </c>
      <c r="X57" s="103">
        <f>'2. Sammanställning'!Y57</f>
        <v>0</v>
      </c>
    </row>
    <row r="58" spans="2:24" ht="54.75" customHeight="1" x14ac:dyDescent="0.25">
      <c r="B58" s="105">
        <v>51</v>
      </c>
      <c r="C58" s="103" t="str">
        <f>'2. Sammanställning'!F58</f>
        <v/>
      </c>
      <c r="D58" s="103">
        <f>'2. Sammanställning'!C58</f>
        <v>0</v>
      </c>
      <c r="E58" s="103" t="str">
        <f>'2. Sammanställning'!G58</f>
        <v/>
      </c>
      <c r="F58" s="103" t="str">
        <f>'2. Sammanställning'!H58</f>
        <v/>
      </c>
      <c r="G58" s="103">
        <f>'2. Sammanställning'!I58</f>
        <v>0</v>
      </c>
      <c r="H58" s="103" t="str">
        <f>'2. Sammanställning'!J58</f>
        <v/>
      </c>
      <c r="I58" s="103">
        <f>'2. Sammanställning'!D58</f>
        <v>0</v>
      </c>
      <c r="J58" s="103" t="str">
        <f>'2. Sammanställning'!K58</f>
        <v/>
      </c>
      <c r="K58" s="103">
        <f>'2. Sammanställning'!L58</f>
        <v>0</v>
      </c>
      <c r="L58" s="103">
        <f>'2. Sammanställning'!M58</f>
        <v>0</v>
      </c>
      <c r="M58" s="103" t="str">
        <f>'2. Sammanställning'!N58</f>
        <v/>
      </c>
      <c r="N58" s="103" t="str">
        <f>'2. Sammanställning'!O58</f>
        <v/>
      </c>
      <c r="O58" s="103">
        <f>'2. Sammanställning'!P58</f>
        <v>0</v>
      </c>
      <c r="P58" s="103" t="str">
        <f>'2. Sammanställning'!Q58</f>
        <v/>
      </c>
      <c r="Q58" s="103" t="str">
        <f>'2. Sammanställning'!R58</f>
        <v/>
      </c>
      <c r="R58" s="103" t="str">
        <f>'2. Sammanställning'!S58</f>
        <v/>
      </c>
      <c r="S58" s="103" t="str">
        <f>'2. Sammanställning'!T58</f>
        <v/>
      </c>
      <c r="T58" s="103" t="str">
        <f>'2. Sammanställning'!U58</f>
        <v/>
      </c>
      <c r="U58" s="103" t="str">
        <f>'2. Sammanställning'!V58</f>
        <v/>
      </c>
      <c r="V58" s="103" t="str">
        <f>'2. Sammanställning'!W58</f>
        <v/>
      </c>
      <c r="W58" s="103">
        <f>'2. Sammanställning'!X58</f>
        <v>0</v>
      </c>
      <c r="X58" s="103">
        <f>'2. Sammanställning'!Y58</f>
        <v>0</v>
      </c>
    </row>
    <row r="59" spans="2:24" ht="54.75" customHeight="1" x14ac:dyDescent="0.25">
      <c r="B59" s="105">
        <v>52</v>
      </c>
      <c r="C59" s="103" t="str">
        <f>'2. Sammanställning'!F59</f>
        <v/>
      </c>
      <c r="D59" s="103">
        <f>'2. Sammanställning'!C59</f>
        <v>0</v>
      </c>
      <c r="E59" s="103" t="str">
        <f>'2. Sammanställning'!G59</f>
        <v/>
      </c>
      <c r="F59" s="103" t="str">
        <f>'2. Sammanställning'!H59</f>
        <v/>
      </c>
      <c r="G59" s="103">
        <f>'2. Sammanställning'!I59</f>
        <v>0</v>
      </c>
      <c r="H59" s="103" t="str">
        <f>'2. Sammanställning'!J59</f>
        <v/>
      </c>
      <c r="I59" s="103">
        <f>'2. Sammanställning'!D59</f>
        <v>0</v>
      </c>
      <c r="J59" s="103" t="str">
        <f>'2. Sammanställning'!K59</f>
        <v/>
      </c>
      <c r="K59" s="103">
        <f>'2. Sammanställning'!L59</f>
        <v>0</v>
      </c>
      <c r="L59" s="103">
        <f>'2. Sammanställning'!M59</f>
        <v>0</v>
      </c>
      <c r="M59" s="103" t="str">
        <f>'2. Sammanställning'!N59</f>
        <v/>
      </c>
      <c r="N59" s="103" t="str">
        <f>'2. Sammanställning'!O59</f>
        <v/>
      </c>
      <c r="O59" s="103">
        <f>'2. Sammanställning'!P59</f>
        <v>0</v>
      </c>
      <c r="P59" s="103" t="str">
        <f>'2. Sammanställning'!Q59</f>
        <v/>
      </c>
      <c r="Q59" s="103" t="str">
        <f>'2. Sammanställning'!R59</f>
        <v/>
      </c>
      <c r="R59" s="103" t="str">
        <f>'2. Sammanställning'!S59</f>
        <v/>
      </c>
      <c r="S59" s="103" t="str">
        <f>'2. Sammanställning'!T59</f>
        <v/>
      </c>
      <c r="T59" s="103" t="str">
        <f>'2. Sammanställning'!U59</f>
        <v/>
      </c>
      <c r="U59" s="103" t="str">
        <f>'2. Sammanställning'!V59</f>
        <v/>
      </c>
      <c r="V59" s="103" t="str">
        <f>'2. Sammanställning'!W59</f>
        <v/>
      </c>
      <c r="W59" s="103">
        <f>'2. Sammanställning'!X59</f>
        <v>0</v>
      </c>
      <c r="X59" s="103">
        <f>'2. Sammanställning'!Y59</f>
        <v>0</v>
      </c>
    </row>
    <row r="60" spans="2:24" ht="54.75" customHeight="1" x14ac:dyDescent="0.25">
      <c r="B60" s="105">
        <v>53</v>
      </c>
      <c r="C60" s="103" t="str">
        <f>'2. Sammanställning'!F60</f>
        <v/>
      </c>
      <c r="D60" s="103">
        <f>'2. Sammanställning'!C60</f>
        <v>0</v>
      </c>
      <c r="E60" s="103" t="str">
        <f>'2. Sammanställning'!G60</f>
        <v/>
      </c>
      <c r="F60" s="103" t="str">
        <f>'2. Sammanställning'!H60</f>
        <v/>
      </c>
      <c r="G60" s="103">
        <f>'2. Sammanställning'!I60</f>
        <v>0</v>
      </c>
      <c r="H60" s="103" t="str">
        <f>'2. Sammanställning'!J60</f>
        <v/>
      </c>
      <c r="I60" s="103">
        <f>'2. Sammanställning'!D60</f>
        <v>0</v>
      </c>
      <c r="J60" s="103" t="str">
        <f>'2. Sammanställning'!K60</f>
        <v/>
      </c>
      <c r="K60" s="103">
        <f>'2. Sammanställning'!L60</f>
        <v>0</v>
      </c>
      <c r="L60" s="103">
        <f>'2. Sammanställning'!M60</f>
        <v>0</v>
      </c>
      <c r="M60" s="103" t="str">
        <f>'2. Sammanställning'!N60</f>
        <v/>
      </c>
      <c r="N60" s="103" t="str">
        <f>'2. Sammanställning'!O60</f>
        <v/>
      </c>
      <c r="O60" s="103">
        <f>'2. Sammanställning'!P60</f>
        <v>0</v>
      </c>
      <c r="P60" s="103" t="str">
        <f>'2. Sammanställning'!Q60</f>
        <v/>
      </c>
      <c r="Q60" s="103" t="str">
        <f>'2. Sammanställning'!R60</f>
        <v/>
      </c>
      <c r="R60" s="103" t="str">
        <f>'2. Sammanställning'!S60</f>
        <v/>
      </c>
      <c r="S60" s="103" t="str">
        <f>'2. Sammanställning'!T60</f>
        <v/>
      </c>
      <c r="T60" s="103" t="str">
        <f>'2. Sammanställning'!U60</f>
        <v/>
      </c>
      <c r="U60" s="103" t="str">
        <f>'2. Sammanställning'!V60</f>
        <v/>
      </c>
      <c r="V60" s="103" t="str">
        <f>'2. Sammanställning'!W60</f>
        <v/>
      </c>
      <c r="W60" s="103">
        <f>'2. Sammanställning'!X60</f>
        <v>0</v>
      </c>
      <c r="X60" s="103">
        <f>'2. Sammanställning'!Y60</f>
        <v>0</v>
      </c>
    </row>
    <row r="61" spans="2:24" ht="54.75" customHeight="1" x14ac:dyDescent="0.25">
      <c r="B61" s="105">
        <v>54</v>
      </c>
      <c r="C61" s="103" t="str">
        <f>'2. Sammanställning'!F61</f>
        <v/>
      </c>
      <c r="D61" s="103">
        <f>'2. Sammanställning'!C61</f>
        <v>0</v>
      </c>
      <c r="E61" s="103" t="str">
        <f>'2. Sammanställning'!G61</f>
        <v/>
      </c>
      <c r="F61" s="103" t="str">
        <f>'2. Sammanställning'!H61</f>
        <v/>
      </c>
      <c r="G61" s="103">
        <f>'2. Sammanställning'!I61</f>
        <v>0</v>
      </c>
      <c r="H61" s="103" t="str">
        <f>'2. Sammanställning'!J61</f>
        <v/>
      </c>
      <c r="I61" s="103">
        <f>'2. Sammanställning'!D61</f>
        <v>0</v>
      </c>
      <c r="J61" s="103" t="str">
        <f>'2. Sammanställning'!K61</f>
        <v/>
      </c>
      <c r="K61" s="103">
        <f>'2. Sammanställning'!L61</f>
        <v>0</v>
      </c>
      <c r="L61" s="103">
        <f>'2. Sammanställning'!M61</f>
        <v>0</v>
      </c>
      <c r="M61" s="103" t="str">
        <f>'2. Sammanställning'!N61</f>
        <v/>
      </c>
      <c r="N61" s="103" t="str">
        <f>'2. Sammanställning'!O61</f>
        <v/>
      </c>
      <c r="O61" s="103">
        <f>'2. Sammanställning'!P61</f>
        <v>0</v>
      </c>
      <c r="P61" s="103" t="str">
        <f>'2. Sammanställning'!Q61</f>
        <v/>
      </c>
      <c r="Q61" s="103" t="str">
        <f>'2. Sammanställning'!R61</f>
        <v/>
      </c>
      <c r="R61" s="103" t="str">
        <f>'2. Sammanställning'!S61</f>
        <v/>
      </c>
      <c r="S61" s="103" t="str">
        <f>'2. Sammanställning'!T61</f>
        <v/>
      </c>
      <c r="T61" s="103" t="str">
        <f>'2. Sammanställning'!U61</f>
        <v/>
      </c>
      <c r="U61" s="103" t="str">
        <f>'2. Sammanställning'!V61</f>
        <v/>
      </c>
      <c r="V61" s="103" t="str">
        <f>'2. Sammanställning'!W61</f>
        <v/>
      </c>
      <c r="W61" s="103">
        <f>'2. Sammanställning'!X61</f>
        <v>0</v>
      </c>
      <c r="X61" s="103">
        <f>'2. Sammanställning'!Y61</f>
        <v>0</v>
      </c>
    </row>
    <row r="62" spans="2:24" ht="54.75" customHeight="1" x14ac:dyDescent="0.25">
      <c r="B62" s="105">
        <v>55</v>
      </c>
      <c r="C62" s="103" t="str">
        <f>'2. Sammanställning'!F62</f>
        <v/>
      </c>
      <c r="D62" s="103">
        <f>'2. Sammanställning'!C62</f>
        <v>0</v>
      </c>
      <c r="E62" s="103" t="str">
        <f>'2. Sammanställning'!G62</f>
        <v/>
      </c>
      <c r="F62" s="103" t="str">
        <f>'2. Sammanställning'!H62</f>
        <v/>
      </c>
      <c r="G62" s="103">
        <f>'2. Sammanställning'!I62</f>
        <v>0</v>
      </c>
      <c r="H62" s="103" t="str">
        <f>'2. Sammanställning'!J62</f>
        <v/>
      </c>
      <c r="I62" s="103">
        <f>'2. Sammanställning'!D62</f>
        <v>0</v>
      </c>
      <c r="J62" s="103" t="str">
        <f>'2. Sammanställning'!K62</f>
        <v/>
      </c>
      <c r="K62" s="103">
        <f>'2. Sammanställning'!L62</f>
        <v>0</v>
      </c>
      <c r="L62" s="103">
        <f>'2. Sammanställning'!M62</f>
        <v>0</v>
      </c>
      <c r="M62" s="103" t="str">
        <f>'2. Sammanställning'!N62</f>
        <v/>
      </c>
      <c r="N62" s="103" t="str">
        <f>'2. Sammanställning'!O62</f>
        <v/>
      </c>
      <c r="O62" s="103">
        <f>'2. Sammanställning'!P62</f>
        <v>0</v>
      </c>
      <c r="P62" s="103" t="str">
        <f>'2. Sammanställning'!Q62</f>
        <v/>
      </c>
      <c r="Q62" s="103" t="str">
        <f>'2. Sammanställning'!R62</f>
        <v/>
      </c>
      <c r="R62" s="103" t="str">
        <f>'2. Sammanställning'!S62</f>
        <v/>
      </c>
      <c r="S62" s="103" t="str">
        <f>'2. Sammanställning'!T62</f>
        <v/>
      </c>
      <c r="T62" s="103" t="str">
        <f>'2. Sammanställning'!U62</f>
        <v/>
      </c>
      <c r="U62" s="103" t="str">
        <f>'2. Sammanställning'!V62</f>
        <v/>
      </c>
      <c r="V62" s="103" t="str">
        <f>'2. Sammanställning'!W62</f>
        <v/>
      </c>
      <c r="W62" s="103">
        <f>'2. Sammanställning'!X62</f>
        <v>0</v>
      </c>
      <c r="X62" s="103">
        <f>'2. Sammanställning'!Y62</f>
        <v>0</v>
      </c>
    </row>
    <row r="63" spans="2:24" ht="54.75" customHeight="1" x14ac:dyDescent="0.25">
      <c r="B63" s="105">
        <v>56</v>
      </c>
      <c r="C63" s="103" t="str">
        <f>'2. Sammanställning'!F63</f>
        <v/>
      </c>
      <c r="D63" s="103">
        <f>'2. Sammanställning'!C63</f>
        <v>0</v>
      </c>
      <c r="E63" s="103" t="str">
        <f>'2. Sammanställning'!G63</f>
        <v/>
      </c>
      <c r="F63" s="103" t="str">
        <f>'2. Sammanställning'!H63</f>
        <v/>
      </c>
      <c r="G63" s="103">
        <f>'2. Sammanställning'!I63</f>
        <v>0</v>
      </c>
      <c r="H63" s="103" t="str">
        <f>'2. Sammanställning'!J63</f>
        <v/>
      </c>
      <c r="I63" s="103">
        <f>'2. Sammanställning'!D63</f>
        <v>0</v>
      </c>
      <c r="J63" s="103" t="str">
        <f>'2. Sammanställning'!K63</f>
        <v/>
      </c>
      <c r="K63" s="103">
        <f>'2. Sammanställning'!L63</f>
        <v>0</v>
      </c>
      <c r="L63" s="103">
        <f>'2. Sammanställning'!M63</f>
        <v>0</v>
      </c>
      <c r="M63" s="103" t="str">
        <f>'2. Sammanställning'!N63</f>
        <v/>
      </c>
      <c r="N63" s="103" t="str">
        <f>'2. Sammanställning'!O63</f>
        <v/>
      </c>
      <c r="O63" s="103">
        <f>'2. Sammanställning'!P63</f>
        <v>0</v>
      </c>
      <c r="P63" s="103" t="str">
        <f>'2. Sammanställning'!Q63</f>
        <v/>
      </c>
      <c r="Q63" s="103" t="str">
        <f>'2. Sammanställning'!R63</f>
        <v/>
      </c>
      <c r="R63" s="103" t="str">
        <f>'2. Sammanställning'!S63</f>
        <v/>
      </c>
      <c r="S63" s="103" t="str">
        <f>'2. Sammanställning'!T63</f>
        <v/>
      </c>
      <c r="T63" s="103" t="str">
        <f>'2. Sammanställning'!U63</f>
        <v/>
      </c>
      <c r="U63" s="103" t="str">
        <f>'2. Sammanställning'!V63</f>
        <v/>
      </c>
      <c r="V63" s="103" t="str">
        <f>'2. Sammanställning'!W63</f>
        <v/>
      </c>
      <c r="W63" s="103">
        <f>'2. Sammanställning'!X63</f>
        <v>0</v>
      </c>
      <c r="X63" s="103">
        <f>'2. Sammanställning'!Y63</f>
        <v>0</v>
      </c>
    </row>
    <row r="64" spans="2:24" ht="54.75" customHeight="1" x14ac:dyDescent="0.25">
      <c r="B64" s="105">
        <v>57</v>
      </c>
      <c r="C64" s="103" t="str">
        <f>'2. Sammanställning'!F64</f>
        <v/>
      </c>
      <c r="D64" s="103">
        <f>'2. Sammanställning'!C64</f>
        <v>0</v>
      </c>
      <c r="E64" s="103" t="str">
        <f>'2. Sammanställning'!G64</f>
        <v/>
      </c>
      <c r="F64" s="103" t="str">
        <f>'2. Sammanställning'!H64</f>
        <v/>
      </c>
      <c r="G64" s="103">
        <f>'2. Sammanställning'!I64</f>
        <v>0</v>
      </c>
      <c r="H64" s="103" t="str">
        <f>'2. Sammanställning'!J64</f>
        <v/>
      </c>
      <c r="I64" s="103">
        <f>'2. Sammanställning'!D64</f>
        <v>0</v>
      </c>
      <c r="J64" s="103" t="str">
        <f>'2. Sammanställning'!K64</f>
        <v/>
      </c>
      <c r="K64" s="103">
        <f>'2. Sammanställning'!L64</f>
        <v>0</v>
      </c>
      <c r="L64" s="103">
        <f>'2. Sammanställning'!M64</f>
        <v>0</v>
      </c>
      <c r="M64" s="103" t="str">
        <f>'2. Sammanställning'!N64</f>
        <v/>
      </c>
      <c r="N64" s="103" t="str">
        <f>'2. Sammanställning'!O64</f>
        <v/>
      </c>
      <c r="O64" s="103">
        <f>'2. Sammanställning'!P64</f>
        <v>0</v>
      </c>
      <c r="P64" s="103" t="str">
        <f>'2. Sammanställning'!Q64</f>
        <v/>
      </c>
      <c r="Q64" s="103" t="str">
        <f>'2. Sammanställning'!R64</f>
        <v/>
      </c>
      <c r="R64" s="103" t="str">
        <f>'2. Sammanställning'!S64</f>
        <v/>
      </c>
      <c r="S64" s="103" t="str">
        <f>'2. Sammanställning'!T64</f>
        <v/>
      </c>
      <c r="T64" s="103" t="str">
        <f>'2. Sammanställning'!U64</f>
        <v/>
      </c>
      <c r="U64" s="103" t="str">
        <f>'2. Sammanställning'!V64</f>
        <v/>
      </c>
      <c r="V64" s="103" t="str">
        <f>'2. Sammanställning'!W64</f>
        <v/>
      </c>
      <c r="W64" s="103">
        <f>'2. Sammanställning'!X64</f>
        <v>0</v>
      </c>
      <c r="X64" s="103">
        <f>'2. Sammanställning'!Y64</f>
        <v>0</v>
      </c>
    </row>
    <row r="65" spans="2:24" ht="54.75" customHeight="1" x14ac:dyDescent="0.25">
      <c r="B65" s="105">
        <v>58</v>
      </c>
      <c r="C65" s="103" t="str">
        <f>'2. Sammanställning'!F65</f>
        <v/>
      </c>
      <c r="D65" s="103">
        <f>'2. Sammanställning'!C65</f>
        <v>0</v>
      </c>
      <c r="E65" s="103" t="str">
        <f>'2. Sammanställning'!G65</f>
        <v/>
      </c>
      <c r="F65" s="103" t="str">
        <f>'2. Sammanställning'!H65</f>
        <v/>
      </c>
      <c r="G65" s="103">
        <f>'2. Sammanställning'!I65</f>
        <v>0</v>
      </c>
      <c r="H65" s="103" t="str">
        <f>'2. Sammanställning'!J65</f>
        <v/>
      </c>
      <c r="I65" s="103">
        <f>'2. Sammanställning'!D65</f>
        <v>0</v>
      </c>
      <c r="J65" s="103" t="str">
        <f>'2. Sammanställning'!K65</f>
        <v/>
      </c>
      <c r="K65" s="103">
        <f>'2. Sammanställning'!L65</f>
        <v>0</v>
      </c>
      <c r="L65" s="103">
        <f>'2. Sammanställning'!M65</f>
        <v>0</v>
      </c>
      <c r="M65" s="103" t="str">
        <f>'2. Sammanställning'!N65</f>
        <v/>
      </c>
      <c r="N65" s="103" t="str">
        <f>'2. Sammanställning'!O65</f>
        <v/>
      </c>
      <c r="O65" s="103">
        <f>'2. Sammanställning'!P65</f>
        <v>0</v>
      </c>
      <c r="P65" s="103" t="str">
        <f>'2. Sammanställning'!Q65</f>
        <v/>
      </c>
      <c r="Q65" s="103" t="str">
        <f>'2. Sammanställning'!R65</f>
        <v/>
      </c>
      <c r="R65" s="103" t="str">
        <f>'2. Sammanställning'!S65</f>
        <v/>
      </c>
      <c r="S65" s="103" t="str">
        <f>'2. Sammanställning'!T65</f>
        <v/>
      </c>
      <c r="T65" s="103" t="str">
        <f>'2. Sammanställning'!U65</f>
        <v/>
      </c>
      <c r="U65" s="103" t="str">
        <f>'2. Sammanställning'!V65</f>
        <v/>
      </c>
      <c r="V65" s="103" t="str">
        <f>'2. Sammanställning'!W65</f>
        <v/>
      </c>
      <c r="W65" s="103">
        <f>'2. Sammanställning'!X65</f>
        <v>0</v>
      </c>
      <c r="X65" s="103">
        <f>'2. Sammanställning'!Y65</f>
        <v>0</v>
      </c>
    </row>
    <row r="66" spans="2:24" ht="54.75" customHeight="1" x14ac:dyDescent="0.25">
      <c r="B66" s="105">
        <v>59</v>
      </c>
      <c r="C66" s="103" t="str">
        <f>'2. Sammanställning'!F66</f>
        <v/>
      </c>
      <c r="D66" s="103">
        <f>'2. Sammanställning'!C66</f>
        <v>0</v>
      </c>
      <c r="E66" s="103" t="str">
        <f>'2. Sammanställning'!G66</f>
        <v/>
      </c>
      <c r="F66" s="103" t="str">
        <f>'2. Sammanställning'!H66</f>
        <v/>
      </c>
      <c r="G66" s="103">
        <f>'2. Sammanställning'!I66</f>
        <v>0</v>
      </c>
      <c r="H66" s="103" t="str">
        <f>'2. Sammanställning'!J66</f>
        <v/>
      </c>
      <c r="I66" s="103">
        <f>'2. Sammanställning'!D66</f>
        <v>0</v>
      </c>
      <c r="J66" s="103" t="str">
        <f>'2. Sammanställning'!K66</f>
        <v/>
      </c>
      <c r="K66" s="103">
        <f>'2. Sammanställning'!L66</f>
        <v>0</v>
      </c>
      <c r="L66" s="103">
        <f>'2. Sammanställning'!M66</f>
        <v>0</v>
      </c>
      <c r="M66" s="103" t="str">
        <f>'2. Sammanställning'!N66</f>
        <v/>
      </c>
      <c r="N66" s="103" t="str">
        <f>'2. Sammanställning'!O66</f>
        <v/>
      </c>
      <c r="O66" s="103">
        <f>'2. Sammanställning'!P66</f>
        <v>0</v>
      </c>
      <c r="P66" s="103" t="str">
        <f>'2. Sammanställning'!Q66</f>
        <v/>
      </c>
      <c r="Q66" s="103" t="str">
        <f>'2. Sammanställning'!R66</f>
        <v/>
      </c>
      <c r="R66" s="103" t="str">
        <f>'2. Sammanställning'!S66</f>
        <v/>
      </c>
      <c r="S66" s="103" t="str">
        <f>'2. Sammanställning'!T66</f>
        <v/>
      </c>
      <c r="T66" s="103" t="str">
        <f>'2. Sammanställning'!U66</f>
        <v/>
      </c>
      <c r="U66" s="103" t="str">
        <f>'2. Sammanställning'!V66</f>
        <v/>
      </c>
      <c r="V66" s="103" t="str">
        <f>'2. Sammanställning'!W66</f>
        <v/>
      </c>
      <c r="W66" s="103">
        <f>'2. Sammanställning'!X66</f>
        <v>0</v>
      </c>
      <c r="X66" s="103">
        <f>'2. Sammanställning'!Y66</f>
        <v>0</v>
      </c>
    </row>
    <row r="67" spans="2:24" ht="54.75" customHeight="1" x14ac:dyDescent="0.25">
      <c r="B67" s="105">
        <v>60</v>
      </c>
      <c r="C67" s="103" t="str">
        <f>'2. Sammanställning'!F67</f>
        <v/>
      </c>
      <c r="D67" s="103">
        <f>'2. Sammanställning'!C67</f>
        <v>0</v>
      </c>
      <c r="E67" s="103" t="str">
        <f>'2. Sammanställning'!G67</f>
        <v/>
      </c>
      <c r="F67" s="103" t="str">
        <f>'2. Sammanställning'!H67</f>
        <v/>
      </c>
      <c r="G67" s="103">
        <f>'2. Sammanställning'!I67</f>
        <v>0</v>
      </c>
      <c r="H67" s="103" t="str">
        <f>'2. Sammanställning'!J67</f>
        <v/>
      </c>
      <c r="I67" s="103">
        <f>'2. Sammanställning'!D67</f>
        <v>0</v>
      </c>
      <c r="J67" s="103" t="str">
        <f>'2. Sammanställning'!K67</f>
        <v/>
      </c>
      <c r="K67" s="103">
        <f>'2. Sammanställning'!L67</f>
        <v>0</v>
      </c>
      <c r="L67" s="103">
        <f>'2. Sammanställning'!M67</f>
        <v>0</v>
      </c>
      <c r="M67" s="103" t="str">
        <f>'2. Sammanställning'!N67</f>
        <v/>
      </c>
      <c r="N67" s="103" t="str">
        <f>'2. Sammanställning'!O67</f>
        <v/>
      </c>
      <c r="O67" s="103">
        <f>'2. Sammanställning'!P67</f>
        <v>0</v>
      </c>
      <c r="P67" s="103" t="str">
        <f>'2. Sammanställning'!Q67</f>
        <v/>
      </c>
      <c r="Q67" s="103" t="str">
        <f>'2. Sammanställning'!R67</f>
        <v/>
      </c>
      <c r="R67" s="103" t="str">
        <f>'2. Sammanställning'!S67</f>
        <v/>
      </c>
      <c r="S67" s="103" t="str">
        <f>'2. Sammanställning'!T67</f>
        <v/>
      </c>
      <c r="T67" s="103" t="str">
        <f>'2. Sammanställning'!U67</f>
        <v/>
      </c>
      <c r="U67" s="103" t="str">
        <f>'2. Sammanställning'!V67</f>
        <v/>
      </c>
      <c r="V67" s="103" t="str">
        <f>'2. Sammanställning'!W67</f>
        <v/>
      </c>
      <c r="W67" s="103">
        <f>'2. Sammanställning'!X67</f>
        <v>0</v>
      </c>
      <c r="X67" s="103">
        <f>'2. Sammanställning'!Y67</f>
        <v>0</v>
      </c>
    </row>
    <row r="68" spans="2:24" ht="54.75" customHeight="1" x14ac:dyDescent="0.25">
      <c r="B68" s="105">
        <v>61</v>
      </c>
      <c r="C68" s="103" t="str">
        <f>'2. Sammanställning'!F68</f>
        <v/>
      </c>
      <c r="D68" s="103">
        <f>'2. Sammanställning'!C68</f>
        <v>0</v>
      </c>
      <c r="E68" s="103" t="str">
        <f>'2. Sammanställning'!G68</f>
        <v/>
      </c>
      <c r="F68" s="103" t="str">
        <f>'2. Sammanställning'!H68</f>
        <v/>
      </c>
      <c r="G68" s="103">
        <f>'2. Sammanställning'!I68</f>
        <v>0</v>
      </c>
      <c r="H68" s="103" t="str">
        <f>'2. Sammanställning'!J68</f>
        <v/>
      </c>
      <c r="I68" s="103">
        <f>'2. Sammanställning'!D68</f>
        <v>0</v>
      </c>
      <c r="J68" s="103" t="str">
        <f>'2. Sammanställning'!K68</f>
        <v/>
      </c>
      <c r="K68" s="103">
        <f>'2. Sammanställning'!L68</f>
        <v>0</v>
      </c>
      <c r="L68" s="103">
        <f>'2. Sammanställning'!M68</f>
        <v>0</v>
      </c>
      <c r="M68" s="103" t="str">
        <f>'2. Sammanställning'!N68</f>
        <v/>
      </c>
      <c r="N68" s="103" t="str">
        <f>'2. Sammanställning'!O68</f>
        <v/>
      </c>
      <c r="O68" s="103">
        <f>'2. Sammanställning'!P68</f>
        <v>0</v>
      </c>
      <c r="P68" s="103" t="str">
        <f>'2. Sammanställning'!Q68</f>
        <v/>
      </c>
      <c r="Q68" s="103" t="str">
        <f>'2. Sammanställning'!R68</f>
        <v/>
      </c>
      <c r="R68" s="103" t="str">
        <f>'2. Sammanställning'!S68</f>
        <v/>
      </c>
      <c r="S68" s="103" t="str">
        <f>'2. Sammanställning'!T68</f>
        <v/>
      </c>
      <c r="T68" s="103" t="str">
        <f>'2. Sammanställning'!U68</f>
        <v/>
      </c>
      <c r="U68" s="103" t="str">
        <f>'2. Sammanställning'!V68</f>
        <v/>
      </c>
      <c r="V68" s="103" t="str">
        <f>'2. Sammanställning'!W68</f>
        <v/>
      </c>
      <c r="W68" s="103">
        <f>'2. Sammanställning'!X68</f>
        <v>0</v>
      </c>
      <c r="X68" s="103">
        <f>'2. Sammanställning'!Y68</f>
        <v>0</v>
      </c>
    </row>
    <row r="69" spans="2:24" ht="54.75" customHeight="1" x14ac:dyDescent="0.25">
      <c r="B69" s="105">
        <v>62</v>
      </c>
      <c r="C69" s="103" t="str">
        <f>'2. Sammanställning'!F69</f>
        <v/>
      </c>
      <c r="D69" s="103">
        <f>'2. Sammanställning'!C69</f>
        <v>0</v>
      </c>
      <c r="E69" s="103" t="str">
        <f>'2. Sammanställning'!G69</f>
        <v/>
      </c>
      <c r="F69" s="103" t="str">
        <f>'2. Sammanställning'!H69</f>
        <v/>
      </c>
      <c r="G69" s="103">
        <f>'2. Sammanställning'!I69</f>
        <v>0</v>
      </c>
      <c r="H69" s="103" t="str">
        <f>'2. Sammanställning'!J69</f>
        <v/>
      </c>
      <c r="I69" s="103">
        <f>'2. Sammanställning'!D69</f>
        <v>0</v>
      </c>
      <c r="J69" s="103" t="str">
        <f>'2. Sammanställning'!K69</f>
        <v/>
      </c>
      <c r="K69" s="103">
        <f>'2. Sammanställning'!L69</f>
        <v>0</v>
      </c>
      <c r="L69" s="103">
        <f>'2. Sammanställning'!M69</f>
        <v>0</v>
      </c>
      <c r="M69" s="103" t="str">
        <f>'2. Sammanställning'!N69</f>
        <v/>
      </c>
      <c r="N69" s="103" t="str">
        <f>'2. Sammanställning'!O69</f>
        <v/>
      </c>
      <c r="O69" s="103">
        <f>'2. Sammanställning'!P69</f>
        <v>0</v>
      </c>
      <c r="P69" s="103" t="str">
        <f>'2. Sammanställning'!Q69</f>
        <v/>
      </c>
      <c r="Q69" s="103" t="str">
        <f>'2. Sammanställning'!R69</f>
        <v/>
      </c>
      <c r="R69" s="103" t="str">
        <f>'2. Sammanställning'!S69</f>
        <v/>
      </c>
      <c r="S69" s="103" t="str">
        <f>'2. Sammanställning'!T69</f>
        <v/>
      </c>
      <c r="T69" s="103" t="str">
        <f>'2. Sammanställning'!U69</f>
        <v/>
      </c>
      <c r="U69" s="103" t="str">
        <f>'2. Sammanställning'!V69</f>
        <v/>
      </c>
      <c r="V69" s="103" t="str">
        <f>'2. Sammanställning'!W69</f>
        <v/>
      </c>
      <c r="W69" s="103">
        <f>'2. Sammanställning'!X69</f>
        <v>0</v>
      </c>
      <c r="X69" s="103">
        <f>'2. Sammanställning'!Y69</f>
        <v>0</v>
      </c>
    </row>
    <row r="70" spans="2:24" ht="54.75" customHeight="1" x14ac:dyDescent="0.25">
      <c r="B70" s="105">
        <v>63</v>
      </c>
      <c r="C70" s="103" t="str">
        <f>'2. Sammanställning'!F70</f>
        <v/>
      </c>
      <c r="D70" s="103">
        <f>'2. Sammanställning'!C70</f>
        <v>0</v>
      </c>
      <c r="E70" s="103" t="str">
        <f>'2. Sammanställning'!G70</f>
        <v/>
      </c>
      <c r="F70" s="103" t="str">
        <f>'2. Sammanställning'!H70</f>
        <v/>
      </c>
      <c r="G70" s="103">
        <f>'2. Sammanställning'!I70</f>
        <v>0</v>
      </c>
      <c r="H70" s="103" t="str">
        <f>'2. Sammanställning'!J70</f>
        <v/>
      </c>
      <c r="I70" s="103">
        <f>'2. Sammanställning'!D70</f>
        <v>0</v>
      </c>
      <c r="J70" s="103" t="str">
        <f>'2. Sammanställning'!K70</f>
        <v/>
      </c>
      <c r="K70" s="103">
        <f>'2. Sammanställning'!L70</f>
        <v>0</v>
      </c>
      <c r="L70" s="103">
        <f>'2. Sammanställning'!M70</f>
        <v>0</v>
      </c>
      <c r="M70" s="103" t="str">
        <f>'2. Sammanställning'!N70</f>
        <v/>
      </c>
      <c r="N70" s="103" t="str">
        <f>'2. Sammanställning'!O70</f>
        <v/>
      </c>
      <c r="O70" s="103">
        <f>'2. Sammanställning'!P70</f>
        <v>0</v>
      </c>
      <c r="P70" s="103" t="str">
        <f>'2. Sammanställning'!Q70</f>
        <v/>
      </c>
      <c r="Q70" s="103" t="str">
        <f>'2. Sammanställning'!R70</f>
        <v/>
      </c>
      <c r="R70" s="103" t="str">
        <f>'2. Sammanställning'!S70</f>
        <v/>
      </c>
      <c r="S70" s="103" t="str">
        <f>'2. Sammanställning'!T70</f>
        <v/>
      </c>
      <c r="T70" s="103" t="str">
        <f>'2. Sammanställning'!U70</f>
        <v/>
      </c>
      <c r="U70" s="103" t="str">
        <f>'2. Sammanställning'!V70</f>
        <v/>
      </c>
      <c r="V70" s="103" t="str">
        <f>'2. Sammanställning'!W70</f>
        <v/>
      </c>
      <c r="W70" s="103">
        <f>'2. Sammanställning'!X70</f>
        <v>0</v>
      </c>
      <c r="X70" s="103">
        <f>'2. Sammanställning'!Y70</f>
        <v>0</v>
      </c>
    </row>
    <row r="71" spans="2:24" ht="54.75" customHeight="1" x14ac:dyDescent="0.25">
      <c r="B71" s="105">
        <v>64</v>
      </c>
      <c r="C71" s="103" t="str">
        <f>'2. Sammanställning'!F71</f>
        <v/>
      </c>
      <c r="D71" s="103">
        <f>'2. Sammanställning'!C71</f>
        <v>0</v>
      </c>
      <c r="E71" s="103" t="str">
        <f>'2. Sammanställning'!G71</f>
        <v/>
      </c>
      <c r="F71" s="103" t="str">
        <f>'2. Sammanställning'!H71</f>
        <v/>
      </c>
      <c r="G71" s="103">
        <f>'2. Sammanställning'!I71</f>
        <v>0</v>
      </c>
      <c r="H71" s="103" t="str">
        <f>'2. Sammanställning'!J71</f>
        <v/>
      </c>
      <c r="I71" s="103">
        <f>'2. Sammanställning'!D71</f>
        <v>0</v>
      </c>
      <c r="J71" s="103" t="str">
        <f>'2. Sammanställning'!K71</f>
        <v/>
      </c>
      <c r="K71" s="103">
        <f>'2. Sammanställning'!L71</f>
        <v>0</v>
      </c>
      <c r="L71" s="103">
        <f>'2. Sammanställning'!M71</f>
        <v>0</v>
      </c>
      <c r="M71" s="103" t="str">
        <f>'2. Sammanställning'!N71</f>
        <v/>
      </c>
      <c r="N71" s="103" t="str">
        <f>'2. Sammanställning'!O71</f>
        <v/>
      </c>
      <c r="O71" s="103">
        <f>'2. Sammanställning'!P71</f>
        <v>0</v>
      </c>
      <c r="P71" s="103" t="str">
        <f>'2. Sammanställning'!Q71</f>
        <v/>
      </c>
      <c r="Q71" s="103" t="str">
        <f>'2. Sammanställning'!R71</f>
        <v/>
      </c>
      <c r="R71" s="103" t="str">
        <f>'2. Sammanställning'!S71</f>
        <v/>
      </c>
      <c r="S71" s="103" t="str">
        <f>'2. Sammanställning'!T71</f>
        <v/>
      </c>
      <c r="T71" s="103" t="str">
        <f>'2. Sammanställning'!U71</f>
        <v/>
      </c>
      <c r="U71" s="103" t="str">
        <f>'2. Sammanställning'!V71</f>
        <v/>
      </c>
      <c r="V71" s="103" t="str">
        <f>'2. Sammanställning'!W71</f>
        <v/>
      </c>
      <c r="W71" s="103">
        <f>'2. Sammanställning'!X71</f>
        <v>0</v>
      </c>
      <c r="X71" s="103">
        <f>'2. Sammanställning'!Y71</f>
        <v>0</v>
      </c>
    </row>
    <row r="72" spans="2:24" ht="54.75" customHeight="1" x14ac:dyDescent="0.25">
      <c r="B72" s="105">
        <v>65</v>
      </c>
      <c r="C72" s="103" t="str">
        <f>'2. Sammanställning'!F72</f>
        <v/>
      </c>
      <c r="D72" s="103">
        <f>'2. Sammanställning'!C72</f>
        <v>0</v>
      </c>
      <c r="E72" s="103" t="str">
        <f>'2. Sammanställning'!G72</f>
        <v/>
      </c>
      <c r="F72" s="103" t="str">
        <f>'2. Sammanställning'!H72</f>
        <v/>
      </c>
      <c r="G72" s="103">
        <f>'2. Sammanställning'!I72</f>
        <v>0</v>
      </c>
      <c r="H72" s="103" t="str">
        <f>'2. Sammanställning'!J72</f>
        <v/>
      </c>
      <c r="I72" s="103">
        <f>'2. Sammanställning'!D72</f>
        <v>0</v>
      </c>
      <c r="J72" s="103" t="str">
        <f>'2. Sammanställning'!K72</f>
        <v/>
      </c>
      <c r="K72" s="103">
        <f>'2. Sammanställning'!L72</f>
        <v>0</v>
      </c>
      <c r="L72" s="103">
        <f>'2. Sammanställning'!M72</f>
        <v>0</v>
      </c>
      <c r="M72" s="103" t="str">
        <f>'2. Sammanställning'!N72</f>
        <v/>
      </c>
      <c r="N72" s="103" t="str">
        <f>'2. Sammanställning'!O72</f>
        <v/>
      </c>
      <c r="O72" s="103">
        <f>'2. Sammanställning'!P72</f>
        <v>0</v>
      </c>
      <c r="P72" s="103" t="str">
        <f>'2. Sammanställning'!Q72</f>
        <v/>
      </c>
      <c r="Q72" s="103" t="str">
        <f>'2. Sammanställning'!R72</f>
        <v/>
      </c>
      <c r="R72" s="103" t="str">
        <f>'2. Sammanställning'!S72</f>
        <v/>
      </c>
      <c r="S72" s="103" t="str">
        <f>'2. Sammanställning'!T72</f>
        <v/>
      </c>
      <c r="T72" s="103" t="str">
        <f>'2. Sammanställning'!U72</f>
        <v/>
      </c>
      <c r="U72" s="103" t="str">
        <f>'2. Sammanställning'!V72</f>
        <v/>
      </c>
      <c r="V72" s="103" t="str">
        <f>'2. Sammanställning'!W72</f>
        <v/>
      </c>
      <c r="W72" s="103">
        <f>'2. Sammanställning'!X72</f>
        <v>0</v>
      </c>
      <c r="X72" s="103">
        <f>'2. Sammanställning'!Y72</f>
        <v>0</v>
      </c>
    </row>
    <row r="73" spans="2:24" ht="54.75" customHeight="1" x14ac:dyDescent="0.25">
      <c r="B73" s="105">
        <v>66</v>
      </c>
      <c r="C73" s="103" t="str">
        <f>'2. Sammanställning'!F73</f>
        <v/>
      </c>
      <c r="D73" s="103">
        <f>'2. Sammanställning'!C73</f>
        <v>0</v>
      </c>
      <c r="E73" s="103" t="str">
        <f>'2. Sammanställning'!G73</f>
        <v/>
      </c>
      <c r="F73" s="103" t="str">
        <f>'2. Sammanställning'!H73</f>
        <v/>
      </c>
      <c r="G73" s="103">
        <f>'2. Sammanställning'!I73</f>
        <v>0</v>
      </c>
      <c r="H73" s="103" t="str">
        <f>'2. Sammanställning'!J73</f>
        <v/>
      </c>
      <c r="I73" s="103">
        <f>'2. Sammanställning'!D73</f>
        <v>0</v>
      </c>
      <c r="J73" s="103" t="str">
        <f>'2. Sammanställning'!K73</f>
        <v/>
      </c>
      <c r="K73" s="103">
        <f>'2. Sammanställning'!L73</f>
        <v>0</v>
      </c>
      <c r="L73" s="103">
        <f>'2. Sammanställning'!M73</f>
        <v>0</v>
      </c>
      <c r="M73" s="103" t="str">
        <f>'2. Sammanställning'!N73</f>
        <v/>
      </c>
      <c r="N73" s="103" t="str">
        <f>'2. Sammanställning'!O73</f>
        <v/>
      </c>
      <c r="O73" s="103">
        <f>'2. Sammanställning'!P73</f>
        <v>0</v>
      </c>
      <c r="P73" s="103" t="str">
        <f>'2. Sammanställning'!Q73</f>
        <v/>
      </c>
      <c r="Q73" s="103" t="str">
        <f>'2. Sammanställning'!R73</f>
        <v/>
      </c>
      <c r="R73" s="103" t="str">
        <f>'2. Sammanställning'!S73</f>
        <v/>
      </c>
      <c r="S73" s="103" t="str">
        <f>'2. Sammanställning'!T73</f>
        <v/>
      </c>
      <c r="T73" s="103" t="str">
        <f>'2. Sammanställning'!U73</f>
        <v/>
      </c>
      <c r="U73" s="103" t="str">
        <f>'2. Sammanställning'!V73</f>
        <v/>
      </c>
      <c r="V73" s="103" t="str">
        <f>'2. Sammanställning'!W73</f>
        <v/>
      </c>
      <c r="W73" s="103">
        <f>'2. Sammanställning'!X73</f>
        <v>0</v>
      </c>
      <c r="X73" s="103">
        <f>'2. Sammanställning'!Y73</f>
        <v>0</v>
      </c>
    </row>
    <row r="74" spans="2:24" ht="54.75" customHeight="1" x14ac:dyDescent="0.25">
      <c r="B74" s="105">
        <v>67</v>
      </c>
      <c r="C74" s="103" t="str">
        <f>'2. Sammanställning'!F74</f>
        <v/>
      </c>
      <c r="D74" s="103">
        <f>'2. Sammanställning'!C74</f>
        <v>0</v>
      </c>
      <c r="E74" s="103" t="str">
        <f>'2. Sammanställning'!G74</f>
        <v/>
      </c>
      <c r="F74" s="103" t="str">
        <f>'2. Sammanställning'!H74</f>
        <v/>
      </c>
      <c r="G74" s="103">
        <f>'2. Sammanställning'!I74</f>
        <v>0</v>
      </c>
      <c r="H74" s="103" t="str">
        <f>'2. Sammanställning'!J74</f>
        <v/>
      </c>
      <c r="I74" s="103">
        <f>'2. Sammanställning'!D74</f>
        <v>0</v>
      </c>
      <c r="J74" s="103" t="str">
        <f>'2. Sammanställning'!K74</f>
        <v/>
      </c>
      <c r="K74" s="103">
        <f>'2. Sammanställning'!L74</f>
        <v>0</v>
      </c>
      <c r="L74" s="103">
        <f>'2. Sammanställning'!M74</f>
        <v>0</v>
      </c>
      <c r="M74" s="103" t="str">
        <f>'2. Sammanställning'!N74</f>
        <v/>
      </c>
      <c r="N74" s="103" t="str">
        <f>'2. Sammanställning'!O74</f>
        <v/>
      </c>
      <c r="O74" s="103">
        <f>'2. Sammanställning'!P74</f>
        <v>0</v>
      </c>
      <c r="P74" s="103" t="str">
        <f>'2. Sammanställning'!Q74</f>
        <v/>
      </c>
      <c r="Q74" s="103" t="str">
        <f>'2. Sammanställning'!R74</f>
        <v/>
      </c>
      <c r="R74" s="103" t="str">
        <f>'2. Sammanställning'!S74</f>
        <v/>
      </c>
      <c r="S74" s="103" t="str">
        <f>'2. Sammanställning'!T74</f>
        <v/>
      </c>
      <c r="T74" s="103" t="str">
        <f>'2. Sammanställning'!U74</f>
        <v/>
      </c>
      <c r="U74" s="103" t="str">
        <f>'2. Sammanställning'!V74</f>
        <v/>
      </c>
      <c r="V74" s="103" t="str">
        <f>'2. Sammanställning'!W74</f>
        <v/>
      </c>
      <c r="W74" s="103">
        <f>'2. Sammanställning'!X74</f>
        <v>0</v>
      </c>
      <c r="X74" s="103">
        <f>'2. Sammanställning'!Y74</f>
        <v>0</v>
      </c>
    </row>
    <row r="75" spans="2:24" ht="54.75" customHeight="1" x14ac:dyDescent="0.25">
      <c r="B75" s="105">
        <v>68</v>
      </c>
      <c r="C75" s="103" t="str">
        <f>'2. Sammanställning'!F75</f>
        <v/>
      </c>
      <c r="D75" s="103">
        <f>'2. Sammanställning'!C75</f>
        <v>0</v>
      </c>
      <c r="E75" s="103" t="str">
        <f>'2. Sammanställning'!G75</f>
        <v/>
      </c>
      <c r="F75" s="103" t="str">
        <f>'2. Sammanställning'!H75</f>
        <v/>
      </c>
      <c r="G75" s="103">
        <f>'2. Sammanställning'!I75</f>
        <v>0</v>
      </c>
      <c r="H75" s="103" t="str">
        <f>'2. Sammanställning'!J75</f>
        <v/>
      </c>
      <c r="I75" s="103">
        <f>'2. Sammanställning'!D75</f>
        <v>0</v>
      </c>
      <c r="J75" s="103" t="str">
        <f>'2. Sammanställning'!K75</f>
        <v/>
      </c>
      <c r="K75" s="103">
        <f>'2. Sammanställning'!L75</f>
        <v>0</v>
      </c>
      <c r="L75" s="103">
        <f>'2. Sammanställning'!M75</f>
        <v>0</v>
      </c>
      <c r="M75" s="103" t="str">
        <f>'2. Sammanställning'!N75</f>
        <v/>
      </c>
      <c r="N75" s="103" t="str">
        <f>'2. Sammanställning'!O75</f>
        <v/>
      </c>
      <c r="O75" s="103">
        <f>'2. Sammanställning'!P75</f>
        <v>0</v>
      </c>
      <c r="P75" s="103" t="str">
        <f>'2. Sammanställning'!Q75</f>
        <v/>
      </c>
      <c r="Q75" s="103" t="str">
        <f>'2. Sammanställning'!R75</f>
        <v/>
      </c>
      <c r="R75" s="103" t="str">
        <f>'2. Sammanställning'!S75</f>
        <v/>
      </c>
      <c r="S75" s="103" t="str">
        <f>'2. Sammanställning'!T75</f>
        <v/>
      </c>
      <c r="T75" s="103" t="str">
        <f>'2. Sammanställning'!U75</f>
        <v/>
      </c>
      <c r="U75" s="103" t="str">
        <f>'2. Sammanställning'!V75</f>
        <v/>
      </c>
      <c r="V75" s="103" t="str">
        <f>'2. Sammanställning'!W75</f>
        <v/>
      </c>
      <c r="W75" s="103">
        <f>'2. Sammanställning'!X75</f>
        <v>0</v>
      </c>
      <c r="X75" s="103">
        <f>'2. Sammanställning'!Y75</f>
        <v>0</v>
      </c>
    </row>
    <row r="76" spans="2:24" ht="54.75" customHeight="1" x14ac:dyDescent="0.25">
      <c r="B76" s="105">
        <v>69</v>
      </c>
      <c r="C76" s="103" t="str">
        <f>'2. Sammanställning'!F76</f>
        <v/>
      </c>
      <c r="D76" s="103">
        <f>'2. Sammanställning'!C76</f>
        <v>0</v>
      </c>
      <c r="E76" s="103" t="str">
        <f>'2. Sammanställning'!G76</f>
        <v/>
      </c>
      <c r="F76" s="103" t="str">
        <f>'2. Sammanställning'!H76</f>
        <v/>
      </c>
      <c r="G76" s="103">
        <f>'2. Sammanställning'!I76</f>
        <v>0</v>
      </c>
      <c r="H76" s="103" t="str">
        <f>'2. Sammanställning'!J76</f>
        <v/>
      </c>
      <c r="I76" s="103">
        <f>'2. Sammanställning'!D76</f>
        <v>0</v>
      </c>
      <c r="J76" s="103" t="str">
        <f>'2. Sammanställning'!K76</f>
        <v/>
      </c>
      <c r="K76" s="103">
        <f>'2. Sammanställning'!L76</f>
        <v>0</v>
      </c>
      <c r="L76" s="103">
        <f>'2. Sammanställning'!M76</f>
        <v>0</v>
      </c>
      <c r="M76" s="103" t="str">
        <f>'2. Sammanställning'!N76</f>
        <v/>
      </c>
      <c r="N76" s="103" t="str">
        <f>'2. Sammanställning'!O76</f>
        <v/>
      </c>
      <c r="O76" s="103">
        <f>'2. Sammanställning'!P76</f>
        <v>0</v>
      </c>
      <c r="P76" s="103" t="str">
        <f>'2. Sammanställning'!Q76</f>
        <v/>
      </c>
      <c r="Q76" s="103" t="str">
        <f>'2. Sammanställning'!R76</f>
        <v/>
      </c>
      <c r="R76" s="103" t="str">
        <f>'2. Sammanställning'!S76</f>
        <v/>
      </c>
      <c r="S76" s="103" t="str">
        <f>'2. Sammanställning'!T76</f>
        <v/>
      </c>
      <c r="T76" s="103" t="str">
        <f>'2. Sammanställning'!U76</f>
        <v/>
      </c>
      <c r="U76" s="103" t="str">
        <f>'2. Sammanställning'!V76</f>
        <v/>
      </c>
      <c r="V76" s="103" t="str">
        <f>'2. Sammanställning'!W76</f>
        <v/>
      </c>
      <c r="W76" s="103">
        <f>'2. Sammanställning'!X76</f>
        <v>0</v>
      </c>
      <c r="X76" s="103">
        <f>'2. Sammanställning'!Y76</f>
        <v>0</v>
      </c>
    </row>
    <row r="77" spans="2:24" ht="54.75" customHeight="1" x14ac:dyDescent="0.25">
      <c r="B77" s="105">
        <v>70</v>
      </c>
      <c r="C77" s="103" t="str">
        <f>'2. Sammanställning'!F77</f>
        <v/>
      </c>
      <c r="D77" s="103">
        <f>'2. Sammanställning'!C77</f>
        <v>0</v>
      </c>
      <c r="E77" s="103" t="str">
        <f>'2. Sammanställning'!G77</f>
        <v/>
      </c>
      <c r="F77" s="103" t="str">
        <f>'2. Sammanställning'!H77</f>
        <v/>
      </c>
      <c r="G77" s="103">
        <f>'2. Sammanställning'!I77</f>
        <v>0</v>
      </c>
      <c r="H77" s="103" t="str">
        <f>'2. Sammanställning'!J77</f>
        <v/>
      </c>
      <c r="I77" s="103">
        <f>'2. Sammanställning'!D77</f>
        <v>0</v>
      </c>
      <c r="J77" s="103" t="str">
        <f>'2. Sammanställning'!K77</f>
        <v/>
      </c>
      <c r="K77" s="103">
        <f>'2. Sammanställning'!L77</f>
        <v>0</v>
      </c>
      <c r="L77" s="103">
        <f>'2. Sammanställning'!M77</f>
        <v>0</v>
      </c>
      <c r="M77" s="103" t="str">
        <f>'2. Sammanställning'!N77</f>
        <v/>
      </c>
      <c r="N77" s="103" t="str">
        <f>'2. Sammanställning'!O77</f>
        <v/>
      </c>
      <c r="O77" s="103">
        <f>'2. Sammanställning'!P77</f>
        <v>0</v>
      </c>
      <c r="P77" s="103" t="str">
        <f>'2. Sammanställning'!Q77</f>
        <v/>
      </c>
      <c r="Q77" s="103" t="str">
        <f>'2. Sammanställning'!R77</f>
        <v/>
      </c>
      <c r="R77" s="103" t="str">
        <f>'2. Sammanställning'!S77</f>
        <v/>
      </c>
      <c r="S77" s="103" t="str">
        <f>'2. Sammanställning'!T77</f>
        <v/>
      </c>
      <c r="T77" s="103" t="str">
        <f>'2. Sammanställning'!U77</f>
        <v/>
      </c>
      <c r="U77" s="103" t="str">
        <f>'2. Sammanställning'!V77</f>
        <v/>
      </c>
      <c r="V77" s="103" t="str">
        <f>'2. Sammanställning'!W77</f>
        <v/>
      </c>
      <c r="W77" s="103">
        <f>'2. Sammanställning'!X77</f>
        <v>0</v>
      </c>
      <c r="X77" s="103">
        <f>'2. Sammanställning'!Y77</f>
        <v>0</v>
      </c>
    </row>
    <row r="78" spans="2:24" ht="54.75" customHeight="1" x14ac:dyDescent="0.25">
      <c r="B78" s="105">
        <v>71</v>
      </c>
      <c r="C78" s="103" t="str">
        <f>'2. Sammanställning'!F78</f>
        <v/>
      </c>
      <c r="D78" s="103">
        <f>'2. Sammanställning'!C78</f>
        <v>0</v>
      </c>
      <c r="E78" s="103" t="str">
        <f>'2. Sammanställning'!G78</f>
        <v/>
      </c>
      <c r="F78" s="103" t="str">
        <f>'2. Sammanställning'!H78</f>
        <v/>
      </c>
      <c r="G78" s="103">
        <f>'2. Sammanställning'!I78</f>
        <v>0</v>
      </c>
      <c r="H78" s="103" t="str">
        <f>'2. Sammanställning'!J78</f>
        <v/>
      </c>
      <c r="I78" s="103">
        <f>'2. Sammanställning'!D78</f>
        <v>0</v>
      </c>
      <c r="J78" s="103" t="str">
        <f>'2. Sammanställning'!K78</f>
        <v/>
      </c>
      <c r="K78" s="103">
        <f>'2. Sammanställning'!L78</f>
        <v>0</v>
      </c>
      <c r="L78" s="103">
        <f>'2. Sammanställning'!M78</f>
        <v>0</v>
      </c>
      <c r="M78" s="103" t="str">
        <f>'2. Sammanställning'!N78</f>
        <v/>
      </c>
      <c r="N78" s="103" t="str">
        <f>'2. Sammanställning'!O78</f>
        <v/>
      </c>
      <c r="O78" s="103">
        <f>'2. Sammanställning'!P78</f>
        <v>0</v>
      </c>
      <c r="P78" s="103" t="str">
        <f>'2. Sammanställning'!Q78</f>
        <v/>
      </c>
      <c r="Q78" s="103" t="str">
        <f>'2. Sammanställning'!R78</f>
        <v/>
      </c>
      <c r="R78" s="103" t="str">
        <f>'2. Sammanställning'!S78</f>
        <v/>
      </c>
      <c r="S78" s="103" t="str">
        <f>'2. Sammanställning'!T78</f>
        <v/>
      </c>
      <c r="T78" s="103" t="str">
        <f>'2. Sammanställning'!U78</f>
        <v/>
      </c>
      <c r="U78" s="103" t="str">
        <f>'2. Sammanställning'!V78</f>
        <v/>
      </c>
      <c r="V78" s="103" t="str">
        <f>'2. Sammanställning'!W78</f>
        <v/>
      </c>
      <c r="W78" s="103">
        <f>'2. Sammanställning'!X78</f>
        <v>0</v>
      </c>
      <c r="X78" s="103">
        <f>'2. Sammanställning'!Y78</f>
        <v>0</v>
      </c>
    </row>
    <row r="79" spans="2:24" ht="54.75" customHeight="1" x14ac:dyDescent="0.25">
      <c r="B79" s="105">
        <v>72</v>
      </c>
      <c r="C79" s="103" t="str">
        <f>'2. Sammanställning'!F79</f>
        <v/>
      </c>
      <c r="D79" s="103">
        <f>'2. Sammanställning'!C79</f>
        <v>0</v>
      </c>
      <c r="E79" s="103" t="str">
        <f>'2. Sammanställning'!G79</f>
        <v/>
      </c>
      <c r="F79" s="103" t="str">
        <f>'2. Sammanställning'!H79</f>
        <v/>
      </c>
      <c r="G79" s="103">
        <f>'2. Sammanställning'!I79</f>
        <v>0</v>
      </c>
      <c r="H79" s="103" t="str">
        <f>'2. Sammanställning'!J79</f>
        <v/>
      </c>
      <c r="I79" s="103">
        <f>'2. Sammanställning'!D79</f>
        <v>0</v>
      </c>
      <c r="J79" s="103" t="str">
        <f>'2. Sammanställning'!K79</f>
        <v/>
      </c>
      <c r="K79" s="103">
        <f>'2. Sammanställning'!L79</f>
        <v>0</v>
      </c>
      <c r="L79" s="103">
        <f>'2. Sammanställning'!M79</f>
        <v>0</v>
      </c>
      <c r="M79" s="103" t="str">
        <f>'2. Sammanställning'!N79</f>
        <v/>
      </c>
      <c r="N79" s="103" t="str">
        <f>'2. Sammanställning'!O79</f>
        <v/>
      </c>
      <c r="O79" s="103">
        <f>'2. Sammanställning'!P79</f>
        <v>0</v>
      </c>
      <c r="P79" s="103" t="str">
        <f>'2. Sammanställning'!Q79</f>
        <v/>
      </c>
      <c r="Q79" s="103" t="str">
        <f>'2. Sammanställning'!R79</f>
        <v/>
      </c>
      <c r="R79" s="103" t="str">
        <f>'2. Sammanställning'!S79</f>
        <v/>
      </c>
      <c r="S79" s="103" t="str">
        <f>'2. Sammanställning'!T79</f>
        <v/>
      </c>
      <c r="T79" s="103" t="str">
        <f>'2. Sammanställning'!U79</f>
        <v/>
      </c>
      <c r="U79" s="103" t="str">
        <f>'2. Sammanställning'!V79</f>
        <v/>
      </c>
      <c r="V79" s="103" t="str">
        <f>'2. Sammanställning'!W79</f>
        <v/>
      </c>
      <c r="W79" s="103">
        <f>'2. Sammanställning'!X79</f>
        <v>0</v>
      </c>
      <c r="X79" s="103">
        <f>'2. Sammanställning'!Y79</f>
        <v>0</v>
      </c>
    </row>
    <row r="80" spans="2:24" ht="54.75" customHeight="1" x14ac:dyDescent="0.25">
      <c r="B80" s="105">
        <v>73</v>
      </c>
      <c r="C80" s="103" t="str">
        <f>'2. Sammanställning'!F80</f>
        <v/>
      </c>
      <c r="D80" s="103">
        <f>'2. Sammanställning'!C80</f>
        <v>0</v>
      </c>
      <c r="E80" s="103" t="str">
        <f>'2. Sammanställning'!G80</f>
        <v/>
      </c>
      <c r="F80" s="103" t="str">
        <f>'2. Sammanställning'!H80</f>
        <v/>
      </c>
      <c r="G80" s="103">
        <f>'2. Sammanställning'!I80</f>
        <v>0</v>
      </c>
      <c r="H80" s="103" t="str">
        <f>'2. Sammanställning'!J80</f>
        <v/>
      </c>
      <c r="I80" s="103">
        <f>'2. Sammanställning'!D80</f>
        <v>0</v>
      </c>
      <c r="J80" s="103" t="str">
        <f>'2. Sammanställning'!K80</f>
        <v/>
      </c>
      <c r="K80" s="103">
        <f>'2. Sammanställning'!L80</f>
        <v>0</v>
      </c>
      <c r="L80" s="103">
        <f>'2. Sammanställning'!M80</f>
        <v>0</v>
      </c>
      <c r="M80" s="103" t="str">
        <f>'2. Sammanställning'!N80</f>
        <v/>
      </c>
      <c r="N80" s="103" t="str">
        <f>'2. Sammanställning'!O80</f>
        <v/>
      </c>
      <c r="O80" s="103">
        <f>'2. Sammanställning'!P80</f>
        <v>0</v>
      </c>
      <c r="P80" s="103" t="str">
        <f>'2. Sammanställning'!Q80</f>
        <v/>
      </c>
      <c r="Q80" s="103" t="str">
        <f>'2. Sammanställning'!R80</f>
        <v/>
      </c>
      <c r="R80" s="103" t="str">
        <f>'2. Sammanställning'!S80</f>
        <v/>
      </c>
      <c r="S80" s="103" t="str">
        <f>'2. Sammanställning'!T80</f>
        <v/>
      </c>
      <c r="T80" s="103" t="str">
        <f>'2. Sammanställning'!U80</f>
        <v/>
      </c>
      <c r="U80" s="103" t="str">
        <f>'2. Sammanställning'!V80</f>
        <v/>
      </c>
      <c r="V80" s="103" t="str">
        <f>'2. Sammanställning'!W80</f>
        <v/>
      </c>
      <c r="W80" s="103">
        <f>'2. Sammanställning'!X80</f>
        <v>0</v>
      </c>
      <c r="X80" s="103">
        <f>'2. Sammanställning'!Y80</f>
        <v>0</v>
      </c>
    </row>
    <row r="81" spans="2:24" ht="54.75" customHeight="1" x14ac:dyDescent="0.25">
      <c r="B81" s="105">
        <v>74</v>
      </c>
      <c r="C81" s="103" t="str">
        <f>'2. Sammanställning'!F81</f>
        <v/>
      </c>
      <c r="D81" s="103">
        <f>'2. Sammanställning'!C81</f>
        <v>0</v>
      </c>
      <c r="E81" s="103" t="str">
        <f>'2. Sammanställning'!G81</f>
        <v/>
      </c>
      <c r="F81" s="103" t="str">
        <f>'2. Sammanställning'!H81</f>
        <v/>
      </c>
      <c r="G81" s="103">
        <f>'2. Sammanställning'!I81</f>
        <v>0</v>
      </c>
      <c r="H81" s="103" t="str">
        <f>'2. Sammanställning'!J81</f>
        <v/>
      </c>
      <c r="I81" s="103">
        <f>'2. Sammanställning'!D81</f>
        <v>0</v>
      </c>
      <c r="J81" s="103" t="str">
        <f>'2. Sammanställning'!K81</f>
        <v/>
      </c>
      <c r="K81" s="103">
        <f>'2. Sammanställning'!L81</f>
        <v>0</v>
      </c>
      <c r="L81" s="103">
        <f>'2. Sammanställning'!M81</f>
        <v>0</v>
      </c>
      <c r="M81" s="103" t="str">
        <f>'2. Sammanställning'!N81</f>
        <v/>
      </c>
      <c r="N81" s="103" t="str">
        <f>'2. Sammanställning'!O81</f>
        <v/>
      </c>
      <c r="O81" s="103">
        <f>'2. Sammanställning'!P81</f>
        <v>0</v>
      </c>
      <c r="P81" s="103" t="str">
        <f>'2. Sammanställning'!Q81</f>
        <v/>
      </c>
      <c r="Q81" s="103" t="str">
        <f>'2. Sammanställning'!R81</f>
        <v/>
      </c>
      <c r="R81" s="103" t="str">
        <f>'2. Sammanställning'!S81</f>
        <v/>
      </c>
      <c r="S81" s="103" t="str">
        <f>'2. Sammanställning'!T81</f>
        <v/>
      </c>
      <c r="T81" s="103" t="str">
        <f>'2. Sammanställning'!U81</f>
        <v/>
      </c>
      <c r="U81" s="103" t="str">
        <f>'2. Sammanställning'!V81</f>
        <v/>
      </c>
      <c r="V81" s="103" t="str">
        <f>'2. Sammanställning'!W81</f>
        <v/>
      </c>
      <c r="W81" s="103">
        <f>'2. Sammanställning'!X81</f>
        <v>0</v>
      </c>
      <c r="X81" s="103">
        <f>'2. Sammanställning'!Y81</f>
        <v>0</v>
      </c>
    </row>
    <row r="82" spans="2:24" ht="54.75" customHeight="1" x14ac:dyDescent="0.25">
      <c r="B82" s="105">
        <v>75</v>
      </c>
      <c r="C82" s="103" t="str">
        <f>'2. Sammanställning'!F82</f>
        <v/>
      </c>
      <c r="D82" s="103">
        <f>'2. Sammanställning'!C82</f>
        <v>0</v>
      </c>
      <c r="E82" s="103" t="str">
        <f>'2. Sammanställning'!G82</f>
        <v/>
      </c>
      <c r="F82" s="103" t="str">
        <f>'2. Sammanställning'!H82</f>
        <v/>
      </c>
      <c r="G82" s="103">
        <f>'2. Sammanställning'!I82</f>
        <v>0</v>
      </c>
      <c r="H82" s="103" t="str">
        <f>'2. Sammanställning'!J82</f>
        <v/>
      </c>
      <c r="I82" s="103">
        <f>'2. Sammanställning'!D82</f>
        <v>0</v>
      </c>
      <c r="J82" s="103" t="str">
        <f>'2. Sammanställning'!K82</f>
        <v/>
      </c>
      <c r="K82" s="103">
        <f>'2. Sammanställning'!L82</f>
        <v>0</v>
      </c>
      <c r="L82" s="103">
        <f>'2. Sammanställning'!M82</f>
        <v>0</v>
      </c>
      <c r="M82" s="103" t="str">
        <f>'2. Sammanställning'!N82</f>
        <v/>
      </c>
      <c r="N82" s="103" t="str">
        <f>'2. Sammanställning'!O82</f>
        <v/>
      </c>
      <c r="O82" s="103">
        <f>'2. Sammanställning'!P82</f>
        <v>0</v>
      </c>
      <c r="P82" s="103" t="str">
        <f>'2. Sammanställning'!Q82</f>
        <v/>
      </c>
      <c r="Q82" s="103" t="str">
        <f>'2. Sammanställning'!R82</f>
        <v/>
      </c>
      <c r="R82" s="103" t="str">
        <f>'2. Sammanställning'!S82</f>
        <v/>
      </c>
      <c r="S82" s="103" t="str">
        <f>'2. Sammanställning'!T82</f>
        <v/>
      </c>
      <c r="T82" s="103" t="str">
        <f>'2. Sammanställning'!U82</f>
        <v/>
      </c>
      <c r="U82" s="103" t="str">
        <f>'2. Sammanställning'!V82</f>
        <v/>
      </c>
      <c r="V82" s="103" t="str">
        <f>'2. Sammanställning'!W82</f>
        <v/>
      </c>
      <c r="W82" s="103">
        <f>'2. Sammanställning'!X82</f>
        <v>0</v>
      </c>
      <c r="X82" s="103">
        <f>'2. Sammanställning'!Y82</f>
        <v>0</v>
      </c>
    </row>
    <row r="83" spans="2:24" ht="54.75" customHeight="1" x14ac:dyDescent="0.25">
      <c r="B83" s="105">
        <v>76</v>
      </c>
      <c r="C83" s="103" t="str">
        <f>'2. Sammanställning'!F83</f>
        <v/>
      </c>
      <c r="D83" s="103">
        <f>'2. Sammanställning'!C83</f>
        <v>0</v>
      </c>
      <c r="E83" s="103" t="str">
        <f>'2. Sammanställning'!G83</f>
        <v/>
      </c>
      <c r="F83" s="103" t="str">
        <f>'2. Sammanställning'!H83</f>
        <v/>
      </c>
      <c r="G83" s="103">
        <f>'2. Sammanställning'!I83</f>
        <v>0</v>
      </c>
      <c r="H83" s="103" t="str">
        <f>'2. Sammanställning'!J83</f>
        <v/>
      </c>
      <c r="I83" s="103">
        <f>'2. Sammanställning'!D83</f>
        <v>0</v>
      </c>
      <c r="J83" s="103" t="str">
        <f>'2. Sammanställning'!K83</f>
        <v/>
      </c>
      <c r="K83" s="103">
        <f>'2. Sammanställning'!L83</f>
        <v>0</v>
      </c>
      <c r="L83" s="103">
        <f>'2. Sammanställning'!M83</f>
        <v>0</v>
      </c>
      <c r="M83" s="103" t="str">
        <f>'2. Sammanställning'!N83</f>
        <v/>
      </c>
      <c r="N83" s="103" t="str">
        <f>'2. Sammanställning'!O83</f>
        <v/>
      </c>
      <c r="O83" s="103">
        <f>'2. Sammanställning'!P83</f>
        <v>0</v>
      </c>
      <c r="P83" s="103" t="str">
        <f>'2. Sammanställning'!Q83</f>
        <v/>
      </c>
      <c r="Q83" s="103" t="str">
        <f>'2. Sammanställning'!R83</f>
        <v/>
      </c>
      <c r="R83" s="103" t="str">
        <f>'2. Sammanställning'!S83</f>
        <v/>
      </c>
      <c r="S83" s="103" t="str">
        <f>'2. Sammanställning'!T83</f>
        <v/>
      </c>
      <c r="T83" s="103" t="str">
        <f>'2. Sammanställning'!U83</f>
        <v/>
      </c>
      <c r="U83" s="103" t="str">
        <f>'2. Sammanställning'!V83</f>
        <v/>
      </c>
      <c r="V83" s="103" t="str">
        <f>'2. Sammanställning'!W83</f>
        <v/>
      </c>
      <c r="W83" s="103">
        <f>'2. Sammanställning'!X83</f>
        <v>0</v>
      </c>
      <c r="X83" s="103">
        <f>'2. Sammanställning'!Y83</f>
        <v>0</v>
      </c>
    </row>
    <row r="84" spans="2:24" ht="54.75" customHeight="1" x14ac:dyDescent="0.25">
      <c r="B84" s="105">
        <v>77</v>
      </c>
      <c r="C84" s="103" t="str">
        <f>'2. Sammanställning'!F84</f>
        <v/>
      </c>
      <c r="D84" s="103">
        <f>'2. Sammanställning'!C84</f>
        <v>0</v>
      </c>
      <c r="E84" s="103" t="str">
        <f>'2. Sammanställning'!G84</f>
        <v/>
      </c>
      <c r="F84" s="103" t="str">
        <f>'2. Sammanställning'!H84</f>
        <v/>
      </c>
      <c r="G84" s="103">
        <f>'2. Sammanställning'!I84</f>
        <v>0</v>
      </c>
      <c r="H84" s="103" t="str">
        <f>'2. Sammanställning'!J84</f>
        <v/>
      </c>
      <c r="I84" s="103">
        <f>'2. Sammanställning'!D84</f>
        <v>0</v>
      </c>
      <c r="J84" s="103" t="str">
        <f>'2. Sammanställning'!K84</f>
        <v/>
      </c>
      <c r="K84" s="103">
        <f>'2. Sammanställning'!L84</f>
        <v>0</v>
      </c>
      <c r="L84" s="103">
        <f>'2. Sammanställning'!M84</f>
        <v>0</v>
      </c>
      <c r="M84" s="103" t="str">
        <f>'2. Sammanställning'!N84</f>
        <v/>
      </c>
      <c r="N84" s="103" t="str">
        <f>'2. Sammanställning'!O84</f>
        <v/>
      </c>
      <c r="O84" s="103">
        <f>'2. Sammanställning'!P84</f>
        <v>0</v>
      </c>
      <c r="P84" s="103" t="str">
        <f>'2. Sammanställning'!Q84</f>
        <v/>
      </c>
      <c r="Q84" s="103" t="str">
        <f>'2. Sammanställning'!R84</f>
        <v/>
      </c>
      <c r="R84" s="103" t="str">
        <f>'2. Sammanställning'!S84</f>
        <v/>
      </c>
      <c r="S84" s="103" t="str">
        <f>'2. Sammanställning'!T84</f>
        <v/>
      </c>
      <c r="T84" s="103" t="str">
        <f>'2. Sammanställning'!U84</f>
        <v/>
      </c>
      <c r="U84" s="103" t="str">
        <f>'2. Sammanställning'!V84</f>
        <v/>
      </c>
      <c r="V84" s="103" t="str">
        <f>'2. Sammanställning'!W84</f>
        <v/>
      </c>
      <c r="W84" s="103">
        <f>'2. Sammanställning'!X84</f>
        <v>0</v>
      </c>
      <c r="X84" s="103">
        <f>'2. Sammanställning'!Y84</f>
        <v>0</v>
      </c>
    </row>
    <row r="85" spans="2:24" ht="54.75" customHeight="1" x14ac:dyDescent="0.25">
      <c r="B85" s="105">
        <v>78</v>
      </c>
      <c r="C85" s="103" t="str">
        <f>'2. Sammanställning'!F85</f>
        <v/>
      </c>
      <c r="D85" s="103">
        <f>'2. Sammanställning'!C85</f>
        <v>0</v>
      </c>
      <c r="E85" s="103" t="str">
        <f>'2. Sammanställning'!G85</f>
        <v/>
      </c>
      <c r="F85" s="103" t="str">
        <f>'2. Sammanställning'!H85</f>
        <v/>
      </c>
      <c r="G85" s="103">
        <f>'2. Sammanställning'!I85</f>
        <v>0</v>
      </c>
      <c r="H85" s="103" t="str">
        <f>'2. Sammanställning'!J85</f>
        <v/>
      </c>
      <c r="I85" s="103">
        <f>'2. Sammanställning'!D85</f>
        <v>0</v>
      </c>
      <c r="J85" s="103" t="str">
        <f>'2. Sammanställning'!K85</f>
        <v/>
      </c>
      <c r="K85" s="103">
        <f>'2. Sammanställning'!L85</f>
        <v>0</v>
      </c>
      <c r="L85" s="103">
        <f>'2. Sammanställning'!M85</f>
        <v>0</v>
      </c>
      <c r="M85" s="103" t="str">
        <f>'2. Sammanställning'!N85</f>
        <v/>
      </c>
      <c r="N85" s="103" t="str">
        <f>'2. Sammanställning'!O85</f>
        <v/>
      </c>
      <c r="O85" s="103">
        <f>'2. Sammanställning'!P85</f>
        <v>0</v>
      </c>
      <c r="P85" s="103" t="str">
        <f>'2. Sammanställning'!Q85</f>
        <v/>
      </c>
      <c r="Q85" s="103" t="str">
        <f>'2. Sammanställning'!R85</f>
        <v/>
      </c>
      <c r="R85" s="103" t="str">
        <f>'2. Sammanställning'!S85</f>
        <v/>
      </c>
      <c r="S85" s="103" t="str">
        <f>'2. Sammanställning'!T85</f>
        <v/>
      </c>
      <c r="T85" s="103" t="str">
        <f>'2. Sammanställning'!U85</f>
        <v/>
      </c>
      <c r="U85" s="103" t="str">
        <f>'2. Sammanställning'!V85</f>
        <v/>
      </c>
      <c r="V85" s="103" t="str">
        <f>'2. Sammanställning'!W85</f>
        <v/>
      </c>
      <c r="W85" s="103">
        <f>'2. Sammanställning'!X85</f>
        <v>0</v>
      </c>
      <c r="X85" s="103">
        <f>'2. Sammanställning'!Y85</f>
        <v>0</v>
      </c>
    </row>
    <row r="86" spans="2:24" ht="54.75" customHeight="1" x14ac:dyDescent="0.25">
      <c r="B86" s="105">
        <v>79</v>
      </c>
      <c r="C86" s="103" t="str">
        <f>'2. Sammanställning'!F86</f>
        <v/>
      </c>
      <c r="D86" s="103">
        <f>'2. Sammanställning'!C86</f>
        <v>0</v>
      </c>
      <c r="E86" s="103" t="str">
        <f>'2. Sammanställning'!G86</f>
        <v/>
      </c>
      <c r="F86" s="103" t="str">
        <f>'2. Sammanställning'!H86</f>
        <v/>
      </c>
      <c r="G86" s="103">
        <f>'2. Sammanställning'!I86</f>
        <v>0</v>
      </c>
      <c r="H86" s="103" t="str">
        <f>'2. Sammanställning'!J86</f>
        <v/>
      </c>
      <c r="I86" s="103">
        <f>'2. Sammanställning'!D86</f>
        <v>0</v>
      </c>
      <c r="J86" s="103" t="str">
        <f>'2. Sammanställning'!K86</f>
        <v/>
      </c>
      <c r="K86" s="103">
        <f>'2. Sammanställning'!L86</f>
        <v>0</v>
      </c>
      <c r="L86" s="103">
        <f>'2. Sammanställning'!M86</f>
        <v>0</v>
      </c>
      <c r="M86" s="103" t="str">
        <f>'2. Sammanställning'!N86</f>
        <v/>
      </c>
      <c r="N86" s="103" t="str">
        <f>'2. Sammanställning'!O86</f>
        <v/>
      </c>
      <c r="O86" s="103">
        <f>'2. Sammanställning'!P86</f>
        <v>0</v>
      </c>
      <c r="P86" s="103" t="str">
        <f>'2. Sammanställning'!Q86</f>
        <v/>
      </c>
      <c r="Q86" s="103" t="str">
        <f>'2. Sammanställning'!R86</f>
        <v/>
      </c>
      <c r="R86" s="103" t="str">
        <f>'2. Sammanställning'!S86</f>
        <v/>
      </c>
      <c r="S86" s="103" t="str">
        <f>'2. Sammanställning'!T86</f>
        <v/>
      </c>
      <c r="T86" s="103" t="str">
        <f>'2. Sammanställning'!U86</f>
        <v/>
      </c>
      <c r="U86" s="103" t="str">
        <f>'2. Sammanställning'!V86</f>
        <v/>
      </c>
      <c r="V86" s="103" t="str">
        <f>'2. Sammanställning'!W86</f>
        <v/>
      </c>
      <c r="W86" s="103">
        <f>'2. Sammanställning'!X86</f>
        <v>0</v>
      </c>
      <c r="X86" s="103">
        <f>'2. Sammanställning'!Y86</f>
        <v>0</v>
      </c>
    </row>
    <row r="87" spans="2:24" ht="54.75" customHeight="1" x14ac:dyDescent="0.25">
      <c r="B87" s="105">
        <v>80</v>
      </c>
      <c r="C87" s="103" t="str">
        <f>'2. Sammanställning'!F87</f>
        <v/>
      </c>
      <c r="D87" s="103">
        <f>'2. Sammanställning'!C87</f>
        <v>0</v>
      </c>
      <c r="E87" s="103" t="str">
        <f>'2. Sammanställning'!G87</f>
        <v/>
      </c>
      <c r="F87" s="103" t="str">
        <f>'2. Sammanställning'!H87</f>
        <v/>
      </c>
      <c r="G87" s="103">
        <f>'2. Sammanställning'!I87</f>
        <v>0</v>
      </c>
      <c r="H87" s="103" t="str">
        <f>'2. Sammanställning'!J87</f>
        <v/>
      </c>
      <c r="I87" s="103">
        <f>'2. Sammanställning'!D87</f>
        <v>0</v>
      </c>
      <c r="J87" s="103" t="str">
        <f>'2. Sammanställning'!K87</f>
        <v/>
      </c>
      <c r="K87" s="103">
        <f>'2. Sammanställning'!L87</f>
        <v>0</v>
      </c>
      <c r="L87" s="103">
        <f>'2. Sammanställning'!M87</f>
        <v>0</v>
      </c>
      <c r="M87" s="103" t="str">
        <f>'2. Sammanställning'!N87</f>
        <v/>
      </c>
      <c r="N87" s="103" t="str">
        <f>'2. Sammanställning'!O87</f>
        <v/>
      </c>
      <c r="O87" s="103">
        <f>'2. Sammanställning'!P87</f>
        <v>0</v>
      </c>
      <c r="P87" s="103" t="str">
        <f>'2. Sammanställning'!Q87</f>
        <v/>
      </c>
      <c r="Q87" s="103" t="str">
        <f>'2. Sammanställning'!R87</f>
        <v/>
      </c>
      <c r="R87" s="103" t="str">
        <f>'2. Sammanställning'!S87</f>
        <v/>
      </c>
      <c r="S87" s="103" t="str">
        <f>'2. Sammanställning'!T87</f>
        <v/>
      </c>
      <c r="T87" s="103" t="str">
        <f>'2. Sammanställning'!U87</f>
        <v/>
      </c>
      <c r="U87" s="103" t="str">
        <f>'2. Sammanställning'!V87</f>
        <v/>
      </c>
      <c r="V87" s="103" t="str">
        <f>'2. Sammanställning'!W87</f>
        <v/>
      </c>
      <c r="W87" s="103">
        <f>'2. Sammanställning'!X87</f>
        <v>0</v>
      </c>
      <c r="X87" s="103">
        <f>'2. Sammanställning'!Y87</f>
        <v>0</v>
      </c>
    </row>
    <row r="88" spans="2:24" ht="54.75" customHeight="1" x14ac:dyDescent="0.25">
      <c r="B88" s="105">
        <v>81</v>
      </c>
      <c r="C88" s="103" t="str">
        <f>'2. Sammanställning'!F88</f>
        <v/>
      </c>
      <c r="D88" s="103">
        <f>'2. Sammanställning'!C88</f>
        <v>0</v>
      </c>
      <c r="E88" s="103" t="str">
        <f>'2. Sammanställning'!G88</f>
        <v/>
      </c>
      <c r="F88" s="103" t="str">
        <f>'2. Sammanställning'!H88</f>
        <v/>
      </c>
      <c r="G88" s="103">
        <f>'2. Sammanställning'!I88</f>
        <v>0</v>
      </c>
      <c r="H88" s="103" t="str">
        <f>'2. Sammanställning'!J88</f>
        <v/>
      </c>
      <c r="I88" s="103">
        <f>'2. Sammanställning'!D88</f>
        <v>0</v>
      </c>
      <c r="J88" s="103" t="str">
        <f>'2. Sammanställning'!K88</f>
        <v/>
      </c>
      <c r="K88" s="103">
        <f>'2. Sammanställning'!L88</f>
        <v>0</v>
      </c>
      <c r="L88" s="103">
        <f>'2. Sammanställning'!M88</f>
        <v>0</v>
      </c>
      <c r="M88" s="103" t="str">
        <f>'2. Sammanställning'!N88</f>
        <v/>
      </c>
      <c r="N88" s="103" t="str">
        <f>'2. Sammanställning'!O88</f>
        <v/>
      </c>
      <c r="O88" s="103">
        <f>'2. Sammanställning'!P88</f>
        <v>0</v>
      </c>
      <c r="P88" s="103" t="str">
        <f>'2. Sammanställning'!Q88</f>
        <v/>
      </c>
      <c r="Q88" s="103" t="str">
        <f>'2. Sammanställning'!R88</f>
        <v/>
      </c>
      <c r="R88" s="103" t="str">
        <f>'2. Sammanställning'!S88</f>
        <v/>
      </c>
      <c r="S88" s="103" t="str">
        <f>'2. Sammanställning'!T88</f>
        <v/>
      </c>
      <c r="T88" s="103" t="str">
        <f>'2. Sammanställning'!U88</f>
        <v/>
      </c>
      <c r="U88" s="103" t="str">
        <f>'2. Sammanställning'!V88</f>
        <v/>
      </c>
      <c r="V88" s="103" t="str">
        <f>'2. Sammanställning'!W88</f>
        <v/>
      </c>
      <c r="W88" s="103">
        <f>'2. Sammanställning'!X88</f>
        <v>0</v>
      </c>
      <c r="X88" s="103">
        <f>'2. Sammanställning'!Y88</f>
        <v>0</v>
      </c>
    </row>
    <row r="89" spans="2:24" ht="54.75" customHeight="1" x14ac:dyDescent="0.25">
      <c r="B89" s="105">
        <v>82</v>
      </c>
      <c r="C89" s="103" t="str">
        <f>'2. Sammanställning'!F89</f>
        <v/>
      </c>
      <c r="D89" s="103">
        <f>'2. Sammanställning'!C89</f>
        <v>0</v>
      </c>
      <c r="E89" s="103" t="str">
        <f>'2. Sammanställning'!G89</f>
        <v/>
      </c>
      <c r="F89" s="103" t="str">
        <f>'2. Sammanställning'!H89</f>
        <v/>
      </c>
      <c r="G89" s="103">
        <f>'2. Sammanställning'!I89</f>
        <v>0</v>
      </c>
      <c r="H89" s="103" t="str">
        <f>'2. Sammanställning'!J89</f>
        <v/>
      </c>
      <c r="I89" s="103">
        <f>'2. Sammanställning'!D89</f>
        <v>0</v>
      </c>
      <c r="J89" s="103" t="str">
        <f>'2. Sammanställning'!K89</f>
        <v/>
      </c>
      <c r="K89" s="103">
        <f>'2. Sammanställning'!L89</f>
        <v>0</v>
      </c>
      <c r="L89" s="103">
        <f>'2. Sammanställning'!M89</f>
        <v>0</v>
      </c>
      <c r="M89" s="103" t="str">
        <f>'2. Sammanställning'!N89</f>
        <v/>
      </c>
      <c r="N89" s="103" t="str">
        <f>'2. Sammanställning'!O89</f>
        <v/>
      </c>
      <c r="O89" s="103">
        <f>'2. Sammanställning'!P89</f>
        <v>0</v>
      </c>
      <c r="P89" s="103" t="str">
        <f>'2. Sammanställning'!Q89</f>
        <v/>
      </c>
      <c r="Q89" s="103" t="str">
        <f>'2. Sammanställning'!R89</f>
        <v/>
      </c>
      <c r="R89" s="103" t="str">
        <f>'2. Sammanställning'!S89</f>
        <v/>
      </c>
      <c r="S89" s="103" t="str">
        <f>'2. Sammanställning'!T89</f>
        <v/>
      </c>
      <c r="T89" s="103" t="str">
        <f>'2. Sammanställning'!U89</f>
        <v/>
      </c>
      <c r="U89" s="103" t="str">
        <f>'2. Sammanställning'!V89</f>
        <v/>
      </c>
      <c r="V89" s="103" t="str">
        <f>'2. Sammanställning'!W89</f>
        <v/>
      </c>
      <c r="W89" s="103">
        <f>'2. Sammanställning'!X89</f>
        <v>0</v>
      </c>
      <c r="X89" s="103">
        <f>'2. Sammanställning'!Y89</f>
        <v>0</v>
      </c>
    </row>
    <row r="90" spans="2:24" ht="54.75" customHeight="1" x14ac:dyDescent="0.25">
      <c r="B90" s="105">
        <v>83</v>
      </c>
      <c r="C90" s="103" t="str">
        <f>'2. Sammanställning'!F90</f>
        <v/>
      </c>
      <c r="D90" s="103">
        <f>'2. Sammanställning'!C90</f>
        <v>0</v>
      </c>
      <c r="E90" s="103" t="str">
        <f>'2. Sammanställning'!G90</f>
        <v/>
      </c>
      <c r="F90" s="103" t="str">
        <f>'2. Sammanställning'!H90</f>
        <v/>
      </c>
      <c r="G90" s="103">
        <f>'2. Sammanställning'!I90</f>
        <v>0</v>
      </c>
      <c r="H90" s="103" t="str">
        <f>'2. Sammanställning'!J90</f>
        <v/>
      </c>
      <c r="I90" s="103">
        <f>'2. Sammanställning'!D90</f>
        <v>0</v>
      </c>
      <c r="J90" s="103" t="str">
        <f>'2. Sammanställning'!K90</f>
        <v/>
      </c>
      <c r="K90" s="103">
        <f>'2. Sammanställning'!L90</f>
        <v>0</v>
      </c>
      <c r="L90" s="103">
        <f>'2. Sammanställning'!M90</f>
        <v>0</v>
      </c>
      <c r="M90" s="103" t="str">
        <f>'2. Sammanställning'!N90</f>
        <v/>
      </c>
      <c r="N90" s="103" t="str">
        <f>'2. Sammanställning'!O90</f>
        <v/>
      </c>
      <c r="O90" s="103">
        <f>'2. Sammanställning'!P90</f>
        <v>0</v>
      </c>
      <c r="P90" s="103" t="str">
        <f>'2. Sammanställning'!Q90</f>
        <v/>
      </c>
      <c r="Q90" s="103" t="str">
        <f>'2. Sammanställning'!R90</f>
        <v/>
      </c>
      <c r="R90" s="103" t="str">
        <f>'2. Sammanställning'!S90</f>
        <v/>
      </c>
      <c r="S90" s="103" t="str">
        <f>'2. Sammanställning'!T90</f>
        <v/>
      </c>
      <c r="T90" s="103" t="str">
        <f>'2. Sammanställning'!U90</f>
        <v/>
      </c>
      <c r="U90" s="103" t="str">
        <f>'2. Sammanställning'!V90</f>
        <v/>
      </c>
      <c r="V90" s="103" t="str">
        <f>'2. Sammanställning'!W90</f>
        <v/>
      </c>
      <c r="W90" s="103">
        <f>'2. Sammanställning'!X90</f>
        <v>0</v>
      </c>
      <c r="X90" s="103">
        <f>'2. Sammanställning'!Y90</f>
        <v>0</v>
      </c>
    </row>
    <row r="91" spans="2:24" ht="54.75" customHeight="1" x14ac:dyDescent="0.25">
      <c r="B91" s="105">
        <v>84</v>
      </c>
      <c r="C91" s="103" t="str">
        <f>'2. Sammanställning'!F91</f>
        <v/>
      </c>
      <c r="D91" s="103">
        <f>'2. Sammanställning'!C91</f>
        <v>0</v>
      </c>
      <c r="E91" s="103" t="str">
        <f>'2. Sammanställning'!G91</f>
        <v/>
      </c>
      <c r="F91" s="103" t="str">
        <f>'2. Sammanställning'!H91</f>
        <v/>
      </c>
      <c r="G91" s="103">
        <f>'2. Sammanställning'!I91</f>
        <v>0</v>
      </c>
      <c r="H91" s="103" t="str">
        <f>'2. Sammanställning'!J91</f>
        <v/>
      </c>
      <c r="I91" s="103">
        <f>'2. Sammanställning'!D91</f>
        <v>0</v>
      </c>
      <c r="J91" s="103" t="str">
        <f>'2. Sammanställning'!K91</f>
        <v/>
      </c>
      <c r="K91" s="103">
        <f>'2. Sammanställning'!L91</f>
        <v>0</v>
      </c>
      <c r="L91" s="103">
        <f>'2. Sammanställning'!M91</f>
        <v>0</v>
      </c>
      <c r="M91" s="103" t="str">
        <f>'2. Sammanställning'!N91</f>
        <v/>
      </c>
      <c r="N91" s="103" t="str">
        <f>'2. Sammanställning'!O91</f>
        <v/>
      </c>
      <c r="O91" s="103">
        <f>'2. Sammanställning'!P91</f>
        <v>0</v>
      </c>
      <c r="P91" s="103" t="str">
        <f>'2. Sammanställning'!Q91</f>
        <v/>
      </c>
      <c r="Q91" s="103" t="str">
        <f>'2. Sammanställning'!R91</f>
        <v/>
      </c>
      <c r="R91" s="103" t="str">
        <f>'2. Sammanställning'!S91</f>
        <v/>
      </c>
      <c r="S91" s="103" t="str">
        <f>'2. Sammanställning'!T91</f>
        <v/>
      </c>
      <c r="T91" s="103" t="str">
        <f>'2. Sammanställning'!U91</f>
        <v/>
      </c>
      <c r="U91" s="103" t="str">
        <f>'2. Sammanställning'!V91</f>
        <v/>
      </c>
      <c r="V91" s="103" t="str">
        <f>'2. Sammanställning'!W91</f>
        <v/>
      </c>
      <c r="W91" s="103">
        <f>'2. Sammanställning'!X91</f>
        <v>0</v>
      </c>
      <c r="X91" s="103">
        <f>'2. Sammanställning'!Y91</f>
        <v>0</v>
      </c>
    </row>
    <row r="92" spans="2:24" ht="54.75" customHeight="1" x14ac:dyDescent="0.25">
      <c r="B92" s="105">
        <v>85</v>
      </c>
      <c r="C92" s="103" t="str">
        <f>'2. Sammanställning'!F92</f>
        <v/>
      </c>
      <c r="D92" s="103">
        <f>'2. Sammanställning'!C92</f>
        <v>0</v>
      </c>
      <c r="E92" s="103" t="str">
        <f>'2. Sammanställning'!G92</f>
        <v/>
      </c>
      <c r="F92" s="103" t="str">
        <f>'2. Sammanställning'!H92</f>
        <v/>
      </c>
      <c r="G92" s="103">
        <f>'2. Sammanställning'!I92</f>
        <v>0</v>
      </c>
      <c r="H92" s="103" t="str">
        <f>'2. Sammanställning'!J92</f>
        <v/>
      </c>
      <c r="I92" s="103">
        <f>'2. Sammanställning'!D92</f>
        <v>0</v>
      </c>
      <c r="J92" s="103" t="str">
        <f>'2. Sammanställning'!K92</f>
        <v/>
      </c>
      <c r="K92" s="103">
        <f>'2. Sammanställning'!L92</f>
        <v>0</v>
      </c>
      <c r="L92" s="103">
        <f>'2. Sammanställning'!M92</f>
        <v>0</v>
      </c>
      <c r="M92" s="103" t="str">
        <f>'2. Sammanställning'!N92</f>
        <v/>
      </c>
      <c r="N92" s="103" t="str">
        <f>'2. Sammanställning'!O92</f>
        <v/>
      </c>
      <c r="O92" s="103">
        <f>'2. Sammanställning'!P92</f>
        <v>0</v>
      </c>
      <c r="P92" s="103" t="str">
        <f>'2. Sammanställning'!Q92</f>
        <v/>
      </c>
      <c r="Q92" s="103" t="str">
        <f>'2. Sammanställning'!R92</f>
        <v/>
      </c>
      <c r="R92" s="103" t="str">
        <f>'2. Sammanställning'!S92</f>
        <v/>
      </c>
      <c r="S92" s="103" t="str">
        <f>'2. Sammanställning'!T92</f>
        <v/>
      </c>
      <c r="T92" s="103" t="str">
        <f>'2. Sammanställning'!U92</f>
        <v/>
      </c>
      <c r="U92" s="103" t="str">
        <f>'2. Sammanställning'!V92</f>
        <v/>
      </c>
      <c r="V92" s="103" t="str">
        <f>'2. Sammanställning'!W92</f>
        <v/>
      </c>
      <c r="W92" s="103">
        <f>'2. Sammanställning'!X92</f>
        <v>0</v>
      </c>
      <c r="X92" s="103">
        <f>'2. Sammanställning'!Y92</f>
        <v>0</v>
      </c>
    </row>
    <row r="93" spans="2:24" ht="54.75" customHeight="1" x14ac:dyDescent="0.25">
      <c r="B93" s="105">
        <v>86</v>
      </c>
      <c r="C93" s="103" t="str">
        <f>'2. Sammanställning'!F93</f>
        <v/>
      </c>
      <c r="D93" s="103">
        <f>'2. Sammanställning'!C93</f>
        <v>0</v>
      </c>
      <c r="E93" s="103" t="str">
        <f>'2. Sammanställning'!G93</f>
        <v/>
      </c>
      <c r="F93" s="103" t="str">
        <f>'2. Sammanställning'!H93</f>
        <v/>
      </c>
      <c r="G93" s="103">
        <f>'2. Sammanställning'!I93</f>
        <v>0</v>
      </c>
      <c r="H93" s="103" t="str">
        <f>'2. Sammanställning'!J93</f>
        <v/>
      </c>
      <c r="I93" s="103">
        <f>'2. Sammanställning'!D93</f>
        <v>0</v>
      </c>
      <c r="J93" s="103" t="str">
        <f>'2. Sammanställning'!K93</f>
        <v/>
      </c>
      <c r="K93" s="103">
        <f>'2. Sammanställning'!L93</f>
        <v>0</v>
      </c>
      <c r="L93" s="103">
        <f>'2. Sammanställning'!M93</f>
        <v>0</v>
      </c>
      <c r="M93" s="103" t="str">
        <f>'2. Sammanställning'!N93</f>
        <v/>
      </c>
      <c r="N93" s="103" t="str">
        <f>'2. Sammanställning'!O93</f>
        <v/>
      </c>
      <c r="O93" s="103">
        <f>'2. Sammanställning'!P93</f>
        <v>0</v>
      </c>
      <c r="P93" s="103" t="str">
        <f>'2. Sammanställning'!Q93</f>
        <v/>
      </c>
      <c r="Q93" s="103" t="str">
        <f>'2. Sammanställning'!R93</f>
        <v/>
      </c>
      <c r="R93" s="103" t="str">
        <f>'2. Sammanställning'!S93</f>
        <v/>
      </c>
      <c r="S93" s="103" t="str">
        <f>'2. Sammanställning'!T93</f>
        <v/>
      </c>
      <c r="T93" s="103" t="str">
        <f>'2. Sammanställning'!U93</f>
        <v/>
      </c>
      <c r="U93" s="103" t="str">
        <f>'2. Sammanställning'!V93</f>
        <v/>
      </c>
      <c r="V93" s="103" t="str">
        <f>'2. Sammanställning'!W93</f>
        <v/>
      </c>
      <c r="W93" s="103">
        <f>'2. Sammanställning'!X93</f>
        <v>0</v>
      </c>
      <c r="X93" s="103">
        <f>'2. Sammanställning'!Y93</f>
        <v>0</v>
      </c>
    </row>
    <row r="94" spans="2:24" ht="54.75" customHeight="1" x14ac:dyDescent="0.25">
      <c r="B94" s="105">
        <v>87</v>
      </c>
      <c r="C94" s="103" t="str">
        <f>'2. Sammanställning'!F94</f>
        <v/>
      </c>
      <c r="D94" s="103">
        <f>'2. Sammanställning'!C94</f>
        <v>0</v>
      </c>
      <c r="E94" s="103" t="str">
        <f>'2. Sammanställning'!G94</f>
        <v/>
      </c>
      <c r="F94" s="103" t="str">
        <f>'2. Sammanställning'!H94</f>
        <v/>
      </c>
      <c r="G94" s="103">
        <f>'2. Sammanställning'!I94</f>
        <v>0</v>
      </c>
      <c r="H94" s="103" t="str">
        <f>'2. Sammanställning'!J94</f>
        <v/>
      </c>
      <c r="I94" s="103">
        <f>'2. Sammanställning'!D94</f>
        <v>0</v>
      </c>
      <c r="J94" s="103" t="str">
        <f>'2. Sammanställning'!K94</f>
        <v/>
      </c>
      <c r="K94" s="103">
        <f>'2. Sammanställning'!L94</f>
        <v>0</v>
      </c>
      <c r="L94" s="103">
        <f>'2. Sammanställning'!M94</f>
        <v>0</v>
      </c>
      <c r="M94" s="103" t="str">
        <f>'2. Sammanställning'!N94</f>
        <v/>
      </c>
      <c r="N94" s="103" t="str">
        <f>'2. Sammanställning'!O94</f>
        <v/>
      </c>
      <c r="O94" s="103">
        <f>'2. Sammanställning'!P94</f>
        <v>0</v>
      </c>
      <c r="P94" s="103" t="str">
        <f>'2. Sammanställning'!Q94</f>
        <v/>
      </c>
      <c r="Q94" s="103" t="str">
        <f>'2. Sammanställning'!R94</f>
        <v/>
      </c>
      <c r="R94" s="103" t="str">
        <f>'2. Sammanställning'!S94</f>
        <v/>
      </c>
      <c r="S94" s="103" t="str">
        <f>'2. Sammanställning'!T94</f>
        <v/>
      </c>
      <c r="T94" s="103" t="str">
        <f>'2. Sammanställning'!U94</f>
        <v/>
      </c>
      <c r="U94" s="103" t="str">
        <f>'2. Sammanställning'!V94</f>
        <v/>
      </c>
      <c r="V94" s="103" t="str">
        <f>'2. Sammanställning'!W94</f>
        <v/>
      </c>
      <c r="W94" s="103">
        <f>'2. Sammanställning'!X94</f>
        <v>0</v>
      </c>
      <c r="X94" s="103">
        <f>'2. Sammanställning'!Y94</f>
        <v>0</v>
      </c>
    </row>
    <row r="95" spans="2:24" ht="54.75" customHeight="1" x14ac:dyDescent="0.25">
      <c r="B95" s="105">
        <v>88</v>
      </c>
      <c r="C95" s="103" t="str">
        <f>'2. Sammanställning'!F95</f>
        <v/>
      </c>
      <c r="D95" s="103">
        <f>'2. Sammanställning'!C95</f>
        <v>0</v>
      </c>
      <c r="E95" s="103" t="str">
        <f>'2. Sammanställning'!G95</f>
        <v/>
      </c>
      <c r="F95" s="103" t="str">
        <f>'2. Sammanställning'!H95</f>
        <v/>
      </c>
      <c r="G95" s="103">
        <f>'2. Sammanställning'!I95</f>
        <v>0</v>
      </c>
      <c r="H95" s="103" t="str">
        <f>'2. Sammanställning'!J95</f>
        <v/>
      </c>
      <c r="I95" s="103">
        <f>'2. Sammanställning'!D95</f>
        <v>0</v>
      </c>
      <c r="J95" s="103" t="str">
        <f>'2. Sammanställning'!K95</f>
        <v/>
      </c>
      <c r="K95" s="103">
        <f>'2. Sammanställning'!L95</f>
        <v>0</v>
      </c>
      <c r="L95" s="103">
        <f>'2. Sammanställning'!M95</f>
        <v>0</v>
      </c>
      <c r="M95" s="103" t="str">
        <f>'2. Sammanställning'!N95</f>
        <v/>
      </c>
      <c r="N95" s="103" t="str">
        <f>'2. Sammanställning'!O95</f>
        <v/>
      </c>
      <c r="O95" s="103">
        <f>'2. Sammanställning'!P95</f>
        <v>0</v>
      </c>
      <c r="P95" s="103" t="str">
        <f>'2. Sammanställning'!Q95</f>
        <v/>
      </c>
      <c r="Q95" s="103" t="str">
        <f>'2. Sammanställning'!R95</f>
        <v/>
      </c>
      <c r="R95" s="103" t="str">
        <f>'2. Sammanställning'!S95</f>
        <v/>
      </c>
      <c r="S95" s="103" t="str">
        <f>'2. Sammanställning'!T95</f>
        <v/>
      </c>
      <c r="T95" s="103" t="str">
        <f>'2. Sammanställning'!U95</f>
        <v/>
      </c>
      <c r="U95" s="103" t="str">
        <f>'2. Sammanställning'!V95</f>
        <v/>
      </c>
      <c r="V95" s="103" t="str">
        <f>'2. Sammanställning'!W95</f>
        <v/>
      </c>
      <c r="W95" s="103">
        <f>'2. Sammanställning'!X95</f>
        <v>0</v>
      </c>
      <c r="X95" s="103">
        <f>'2. Sammanställning'!Y95</f>
        <v>0</v>
      </c>
    </row>
    <row r="96" spans="2:24" ht="54.75" customHeight="1" x14ac:dyDescent="0.25">
      <c r="B96" s="105">
        <v>89</v>
      </c>
      <c r="C96" s="103" t="str">
        <f>'2. Sammanställning'!F96</f>
        <v/>
      </c>
      <c r="D96" s="103">
        <f>'2. Sammanställning'!C96</f>
        <v>0</v>
      </c>
      <c r="E96" s="103" t="str">
        <f>'2. Sammanställning'!G96</f>
        <v/>
      </c>
      <c r="F96" s="103" t="str">
        <f>'2. Sammanställning'!H96</f>
        <v/>
      </c>
      <c r="G96" s="103">
        <f>'2. Sammanställning'!I96</f>
        <v>0</v>
      </c>
      <c r="H96" s="103" t="str">
        <f>'2. Sammanställning'!J96</f>
        <v/>
      </c>
      <c r="I96" s="103">
        <f>'2. Sammanställning'!D96</f>
        <v>0</v>
      </c>
      <c r="J96" s="103" t="str">
        <f>'2. Sammanställning'!K96</f>
        <v/>
      </c>
      <c r="K96" s="103">
        <f>'2. Sammanställning'!L96</f>
        <v>0</v>
      </c>
      <c r="L96" s="103">
        <f>'2. Sammanställning'!M96</f>
        <v>0</v>
      </c>
      <c r="M96" s="103" t="str">
        <f>'2. Sammanställning'!N96</f>
        <v/>
      </c>
      <c r="N96" s="103" t="str">
        <f>'2. Sammanställning'!O96</f>
        <v/>
      </c>
      <c r="O96" s="103">
        <f>'2. Sammanställning'!P96</f>
        <v>0</v>
      </c>
      <c r="P96" s="103" t="str">
        <f>'2. Sammanställning'!Q96</f>
        <v/>
      </c>
      <c r="Q96" s="103" t="str">
        <f>'2. Sammanställning'!R96</f>
        <v/>
      </c>
      <c r="R96" s="103" t="str">
        <f>'2. Sammanställning'!S96</f>
        <v/>
      </c>
      <c r="S96" s="103" t="str">
        <f>'2. Sammanställning'!T96</f>
        <v/>
      </c>
      <c r="T96" s="103" t="str">
        <f>'2. Sammanställning'!U96</f>
        <v/>
      </c>
      <c r="U96" s="103" t="str">
        <f>'2. Sammanställning'!V96</f>
        <v/>
      </c>
      <c r="V96" s="103" t="str">
        <f>'2. Sammanställning'!W96</f>
        <v/>
      </c>
      <c r="W96" s="103">
        <f>'2. Sammanställning'!X96</f>
        <v>0</v>
      </c>
      <c r="X96" s="103">
        <f>'2. Sammanställning'!Y96</f>
        <v>0</v>
      </c>
    </row>
    <row r="97" spans="2:24" ht="54.75" customHeight="1" x14ac:dyDescent="0.25">
      <c r="B97" s="105">
        <v>90</v>
      </c>
      <c r="C97" s="103" t="str">
        <f>'2. Sammanställning'!F97</f>
        <v/>
      </c>
      <c r="D97" s="103">
        <f>'2. Sammanställning'!C97</f>
        <v>0</v>
      </c>
      <c r="E97" s="103" t="str">
        <f>'2. Sammanställning'!G97</f>
        <v/>
      </c>
      <c r="F97" s="103" t="str">
        <f>'2. Sammanställning'!H97</f>
        <v/>
      </c>
      <c r="G97" s="103">
        <f>'2. Sammanställning'!I97</f>
        <v>0</v>
      </c>
      <c r="H97" s="103" t="str">
        <f>'2. Sammanställning'!J97</f>
        <v/>
      </c>
      <c r="I97" s="103">
        <f>'2. Sammanställning'!D97</f>
        <v>0</v>
      </c>
      <c r="J97" s="103" t="str">
        <f>'2. Sammanställning'!K97</f>
        <v/>
      </c>
      <c r="K97" s="103">
        <f>'2. Sammanställning'!L97</f>
        <v>0</v>
      </c>
      <c r="L97" s="103">
        <f>'2. Sammanställning'!M97</f>
        <v>0</v>
      </c>
      <c r="M97" s="103" t="str">
        <f>'2. Sammanställning'!N97</f>
        <v/>
      </c>
      <c r="N97" s="103" t="str">
        <f>'2. Sammanställning'!O97</f>
        <v/>
      </c>
      <c r="O97" s="103">
        <f>'2. Sammanställning'!P97</f>
        <v>0</v>
      </c>
      <c r="P97" s="103" t="str">
        <f>'2. Sammanställning'!Q97</f>
        <v/>
      </c>
      <c r="Q97" s="103" t="str">
        <f>'2. Sammanställning'!R97</f>
        <v/>
      </c>
      <c r="R97" s="103" t="str">
        <f>'2. Sammanställning'!S97</f>
        <v/>
      </c>
      <c r="S97" s="103" t="str">
        <f>'2. Sammanställning'!T97</f>
        <v/>
      </c>
      <c r="T97" s="103" t="str">
        <f>'2. Sammanställning'!U97</f>
        <v/>
      </c>
      <c r="U97" s="103" t="str">
        <f>'2. Sammanställning'!V97</f>
        <v/>
      </c>
      <c r="V97" s="103" t="str">
        <f>'2. Sammanställning'!W97</f>
        <v/>
      </c>
      <c r="W97" s="103">
        <f>'2. Sammanställning'!X97</f>
        <v>0</v>
      </c>
      <c r="X97" s="103">
        <f>'2. Sammanställning'!Y97</f>
        <v>0</v>
      </c>
    </row>
    <row r="98" spans="2:24" ht="54.75" customHeight="1" x14ac:dyDescent="0.25">
      <c r="B98" s="105">
        <v>91</v>
      </c>
      <c r="C98" s="103" t="str">
        <f>'2. Sammanställning'!F98</f>
        <v/>
      </c>
      <c r="D98" s="103">
        <f>'2. Sammanställning'!C98</f>
        <v>0</v>
      </c>
      <c r="E98" s="103" t="str">
        <f>'2. Sammanställning'!G98</f>
        <v/>
      </c>
      <c r="F98" s="103" t="str">
        <f>'2. Sammanställning'!H98</f>
        <v/>
      </c>
      <c r="G98" s="103">
        <f>'2. Sammanställning'!I98</f>
        <v>0</v>
      </c>
      <c r="H98" s="103" t="str">
        <f>'2. Sammanställning'!J98</f>
        <v/>
      </c>
      <c r="I98" s="103">
        <f>'2. Sammanställning'!D98</f>
        <v>0</v>
      </c>
      <c r="J98" s="103" t="str">
        <f>'2. Sammanställning'!K98</f>
        <v/>
      </c>
      <c r="K98" s="103">
        <f>'2. Sammanställning'!L98</f>
        <v>0</v>
      </c>
      <c r="L98" s="103">
        <f>'2. Sammanställning'!M98</f>
        <v>0</v>
      </c>
      <c r="M98" s="103" t="str">
        <f>'2. Sammanställning'!N98</f>
        <v/>
      </c>
      <c r="N98" s="103" t="str">
        <f>'2. Sammanställning'!O98</f>
        <v/>
      </c>
      <c r="O98" s="103">
        <f>'2. Sammanställning'!P98</f>
        <v>0</v>
      </c>
      <c r="P98" s="103" t="str">
        <f>'2. Sammanställning'!Q98</f>
        <v/>
      </c>
      <c r="Q98" s="103" t="str">
        <f>'2. Sammanställning'!R98</f>
        <v/>
      </c>
      <c r="R98" s="103" t="str">
        <f>'2. Sammanställning'!S98</f>
        <v/>
      </c>
      <c r="S98" s="103" t="str">
        <f>'2. Sammanställning'!T98</f>
        <v/>
      </c>
      <c r="T98" s="103" t="str">
        <f>'2. Sammanställning'!U98</f>
        <v/>
      </c>
      <c r="U98" s="103" t="str">
        <f>'2. Sammanställning'!V98</f>
        <v/>
      </c>
      <c r="V98" s="103" t="str">
        <f>'2. Sammanställning'!W98</f>
        <v/>
      </c>
      <c r="W98" s="103">
        <f>'2. Sammanställning'!X98</f>
        <v>0</v>
      </c>
      <c r="X98" s="103">
        <f>'2. Sammanställning'!Y98</f>
        <v>0</v>
      </c>
    </row>
    <row r="99" spans="2:24" ht="54.75" customHeight="1" x14ac:dyDescent="0.25">
      <c r="B99" s="105">
        <v>92</v>
      </c>
      <c r="C99" s="103" t="str">
        <f>'2. Sammanställning'!F99</f>
        <v/>
      </c>
      <c r="D99" s="103">
        <f>'2. Sammanställning'!C99</f>
        <v>0</v>
      </c>
      <c r="E99" s="103" t="str">
        <f>'2. Sammanställning'!G99</f>
        <v/>
      </c>
      <c r="F99" s="103" t="str">
        <f>'2. Sammanställning'!H99</f>
        <v/>
      </c>
      <c r="G99" s="103">
        <f>'2. Sammanställning'!I99</f>
        <v>0</v>
      </c>
      <c r="H99" s="103" t="str">
        <f>'2. Sammanställning'!J99</f>
        <v/>
      </c>
      <c r="I99" s="103">
        <f>'2. Sammanställning'!D99</f>
        <v>0</v>
      </c>
      <c r="J99" s="103" t="str">
        <f>'2. Sammanställning'!K99</f>
        <v/>
      </c>
      <c r="K99" s="103">
        <f>'2. Sammanställning'!L99</f>
        <v>0</v>
      </c>
      <c r="L99" s="103">
        <f>'2. Sammanställning'!M99</f>
        <v>0</v>
      </c>
      <c r="M99" s="103" t="str">
        <f>'2. Sammanställning'!N99</f>
        <v/>
      </c>
      <c r="N99" s="103" t="str">
        <f>'2. Sammanställning'!O99</f>
        <v/>
      </c>
      <c r="O99" s="103">
        <f>'2. Sammanställning'!P99</f>
        <v>0</v>
      </c>
      <c r="P99" s="103" t="str">
        <f>'2. Sammanställning'!Q99</f>
        <v/>
      </c>
      <c r="Q99" s="103" t="str">
        <f>'2. Sammanställning'!R99</f>
        <v/>
      </c>
      <c r="R99" s="103" t="str">
        <f>'2. Sammanställning'!S99</f>
        <v/>
      </c>
      <c r="S99" s="103" t="str">
        <f>'2. Sammanställning'!T99</f>
        <v/>
      </c>
      <c r="T99" s="103" t="str">
        <f>'2. Sammanställning'!U99</f>
        <v/>
      </c>
      <c r="U99" s="103" t="str">
        <f>'2. Sammanställning'!V99</f>
        <v/>
      </c>
      <c r="V99" s="103" t="str">
        <f>'2. Sammanställning'!W99</f>
        <v/>
      </c>
      <c r="W99" s="103">
        <f>'2. Sammanställning'!X99</f>
        <v>0</v>
      </c>
      <c r="X99" s="103">
        <f>'2. Sammanställning'!Y99</f>
        <v>0</v>
      </c>
    </row>
    <row r="100" spans="2:24" ht="54.75" customHeight="1" x14ac:dyDescent="0.25">
      <c r="B100" s="105">
        <v>93</v>
      </c>
      <c r="C100" s="103" t="str">
        <f>'2. Sammanställning'!F100</f>
        <v/>
      </c>
      <c r="D100" s="103">
        <f>'2. Sammanställning'!C100</f>
        <v>0</v>
      </c>
      <c r="E100" s="103" t="str">
        <f>'2. Sammanställning'!G100</f>
        <v/>
      </c>
      <c r="F100" s="103" t="str">
        <f>'2. Sammanställning'!H100</f>
        <v/>
      </c>
      <c r="G100" s="103">
        <f>'2. Sammanställning'!I100</f>
        <v>0</v>
      </c>
      <c r="H100" s="103" t="str">
        <f>'2. Sammanställning'!J100</f>
        <v/>
      </c>
      <c r="I100" s="103">
        <f>'2. Sammanställning'!D100</f>
        <v>0</v>
      </c>
      <c r="J100" s="103" t="str">
        <f>'2. Sammanställning'!K100</f>
        <v/>
      </c>
      <c r="K100" s="103">
        <f>'2. Sammanställning'!L100</f>
        <v>0</v>
      </c>
      <c r="L100" s="103">
        <f>'2. Sammanställning'!M100</f>
        <v>0</v>
      </c>
      <c r="M100" s="103" t="str">
        <f>'2. Sammanställning'!N100</f>
        <v/>
      </c>
      <c r="N100" s="103" t="str">
        <f>'2. Sammanställning'!O100</f>
        <v/>
      </c>
      <c r="O100" s="103">
        <f>'2. Sammanställning'!P100</f>
        <v>0</v>
      </c>
      <c r="P100" s="103" t="str">
        <f>'2. Sammanställning'!Q100</f>
        <v/>
      </c>
      <c r="Q100" s="103" t="str">
        <f>'2. Sammanställning'!R100</f>
        <v/>
      </c>
      <c r="R100" s="103" t="str">
        <f>'2. Sammanställning'!S100</f>
        <v/>
      </c>
      <c r="S100" s="103" t="str">
        <f>'2. Sammanställning'!T100</f>
        <v/>
      </c>
      <c r="T100" s="103" t="str">
        <f>'2. Sammanställning'!U100</f>
        <v/>
      </c>
      <c r="U100" s="103" t="str">
        <f>'2. Sammanställning'!V100</f>
        <v/>
      </c>
      <c r="V100" s="103" t="str">
        <f>'2. Sammanställning'!W100</f>
        <v/>
      </c>
      <c r="W100" s="103">
        <f>'2. Sammanställning'!X100</f>
        <v>0</v>
      </c>
      <c r="X100" s="103">
        <f>'2. Sammanställning'!Y100</f>
        <v>0</v>
      </c>
    </row>
    <row r="101" spans="2:24" ht="54.75" customHeight="1" x14ac:dyDescent="0.25">
      <c r="B101" s="105">
        <v>94</v>
      </c>
      <c r="C101" s="103" t="str">
        <f>'2. Sammanställning'!F101</f>
        <v/>
      </c>
      <c r="D101" s="103">
        <f>'2. Sammanställning'!C101</f>
        <v>0</v>
      </c>
      <c r="E101" s="103" t="str">
        <f>'2. Sammanställning'!G101</f>
        <v/>
      </c>
      <c r="F101" s="103" t="str">
        <f>'2. Sammanställning'!H101</f>
        <v/>
      </c>
      <c r="G101" s="103">
        <f>'2. Sammanställning'!I101</f>
        <v>0</v>
      </c>
      <c r="H101" s="103" t="str">
        <f>'2. Sammanställning'!J101</f>
        <v/>
      </c>
      <c r="I101" s="103">
        <f>'2. Sammanställning'!D101</f>
        <v>0</v>
      </c>
      <c r="J101" s="103" t="str">
        <f>'2. Sammanställning'!K101</f>
        <v/>
      </c>
      <c r="K101" s="103">
        <f>'2. Sammanställning'!L101</f>
        <v>0</v>
      </c>
      <c r="L101" s="103">
        <f>'2. Sammanställning'!M101</f>
        <v>0</v>
      </c>
      <c r="M101" s="103" t="str">
        <f>'2. Sammanställning'!N101</f>
        <v/>
      </c>
      <c r="N101" s="103" t="str">
        <f>'2. Sammanställning'!O101</f>
        <v/>
      </c>
      <c r="O101" s="103">
        <f>'2. Sammanställning'!P101</f>
        <v>0</v>
      </c>
      <c r="P101" s="103" t="str">
        <f>'2. Sammanställning'!Q101</f>
        <v/>
      </c>
      <c r="Q101" s="103" t="str">
        <f>'2. Sammanställning'!R101</f>
        <v/>
      </c>
      <c r="R101" s="103" t="str">
        <f>'2. Sammanställning'!S101</f>
        <v/>
      </c>
      <c r="S101" s="103" t="str">
        <f>'2. Sammanställning'!T101</f>
        <v/>
      </c>
      <c r="T101" s="103" t="str">
        <f>'2. Sammanställning'!U101</f>
        <v/>
      </c>
      <c r="U101" s="103" t="str">
        <f>'2. Sammanställning'!V101</f>
        <v/>
      </c>
      <c r="V101" s="103" t="str">
        <f>'2. Sammanställning'!W101</f>
        <v/>
      </c>
      <c r="W101" s="103">
        <f>'2. Sammanställning'!X101</f>
        <v>0</v>
      </c>
      <c r="X101" s="103">
        <f>'2. Sammanställning'!Y101</f>
        <v>0</v>
      </c>
    </row>
    <row r="102" spans="2:24" ht="54.75" customHeight="1" x14ac:dyDescent="0.25">
      <c r="B102" s="105">
        <v>95</v>
      </c>
      <c r="C102" s="103" t="str">
        <f>'2. Sammanställning'!F102</f>
        <v/>
      </c>
      <c r="D102" s="103">
        <f>'2. Sammanställning'!C102</f>
        <v>0</v>
      </c>
      <c r="E102" s="103" t="str">
        <f>'2. Sammanställning'!G102</f>
        <v/>
      </c>
      <c r="F102" s="103" t="str">
        <f>'2. Sammanställning'!H102</f>
        <v/>
      </c>
      <c r="G102" s="103">
        <f>'2. Sammanställning'!I102</f>
        <v>0</v>
      </c>
      <c r="H102" s="103" t="str">
        <f>'2. Sammanställning'!J102</f>
        <v/>
      </c>
      <c r="I102" s="103">
        <f>'2. Sammanställning'!D102</f>
        <v>0</v>
      </c>
      <c r="J102" s="103" t="str">
        <f>'2. Sammanställning'!K102</f>
        <v/>
      </c>
      <c r="K102" s="103">
        <f>'2. Sammanställning'!L102</f>
        <v>0</v>
      </c>
      <c r="L102" s="103">
        <f>'2. Sammanställning'!M102</f>
        <v>0</v>
      </c>
      <c r="M102" s="103" t="str">
        <f>'2. Sammanställning'!N102</f>
        <v/>
      </c>
      <c r="N102" s="103" t="str">
        <f>'2. Sammanställning'!O102</f>
        <v/>
      </c>
      <c r="O102" s="103">
        <f>'2. Sammanställning'!P102</f>
        <v>0</v>
      </c>
      <c r="P102" s="103" t="str">
        <f>'2. Sammanställning'!Q102</f>
        <v/>
      </c>
      <c r="Q102" s="103" t="str">
        <f>'2. Sammanställning'!R102</f>
        <v/>
      </c>
      <c r="R102" s="103" t="str">
        <f>'2. Sammanställning'!S102</f>
        <v/>
      </c>
      <c r="S102" s="103" t="str">
        <f>'2. Sammanställning'!T102</f>
        <v/>
      </c>
      <c r="T102" s="103" t="str">
        <f>'2. Sammanställning'!U102</f>
        <v/>
      </c>
      <c r="U102" s="103" t="str">
        <f>'2. Sammanställning'!V102</f>
        <v/>
      </c>
      <c r="V102" s="103" t="str">
        <f>'2. Sammanställning'!W102</f>
        <v/>
      </c>
      <c r="W102" s="103">
        <f>'2. Sammanställning'!X102</f>
        <v>0</v>
      </c>
      <c r="X102" s="103">
        <f>'2. Sammanställning'!Y102</f>
        <v>0</v>
      </c>
    </row>
    <row r="103" spans="2:24" ht="54.75" customHeight="1" x14ac:dyDescent="0.25">
      <c r="B103" s="105">
        <v>96</v>
      </c>
      <c r="C103" s="103" t="str">
        <f>'2. Sammanställning'!F103</f>
        <v/>
      </c>
      <c r="D103" s="103">
        <f>'2. Sammanställning'!C103</f>
        <v>0</v>
      </c>
      <c r="E103" s="103" t="str">
        <f>'2. Sammanställning'!G103</f>
        <v/>
      </c>
      <c r="F103" s="103" t="str">
        <f>'2. Sammanställning'!H103</f>
        <v/>
      </c>
      <c r="G103" s="103">
        <f>'2. Sammanställning'!I103</f>
        <v>0</v>
      </c>
      <c r="H103" s="103" t="str">
        <f>'2. Sammanställning'!J103</f>
        <v/>
      </c>
      <c r="I103" s="103">
        <f>'2. Sammanställning'!D103</f>
        <v>0</v>
      </c>
      <c r="J103" s="103" t="str">
        <f>'2. Sammanställning'!K103</f>
        <v/>
      </c>
      <c r="K103" s="103">
        <f>'2. Sammanställning'!L103</f>
        <v>0</v>
      </c>
      <c r="L103" s="103">
        <f>'2. Sammanställning'!M103</f>
        <v>0</v>
      </c>
      <c r="M103" s="103" t="str">
        <f>'2. Sammanställning'!N103</f>
        <v/>
      </c>
      <c r="N103" s="103" t="str">
        <f>'2. Sammanställning'!O103</f>
        <v/>
      </c>
      <c r="O103" s="103">
        <f>'2. Sammanställning'!P103</f>
        <v>0</v>
      </c>
      <c r="P103" s="103" t="str">
        <f>'2. Sammanställning'!Q103</f>
        <v/>
      </c>
      <c r="Q103" s="103" t="str">
        <f>'2. Sammanställning'!R103</f>
        <v/>
      </c>
      <c r="R103" s="103" t="str">
        <f>'2. Sammanställning'!S103</f>
        <v/>
      </c>
      <c r="S103" s="103" t="str">
        <f>'2. Sammanställning'!T103</f>
        <v/>
      </c>
      <c r="T103" s="103" t="str">
        <f>'2. Sammanställning'!U103</f>
        <v/>
      </c>
      <c r="U103" s="103" t="str">
        <f>'2. Sammanställning'!V103</f>
        <v/>
      </c>
      <c r="V103" s="103" t="str">
        <f>'2. Sammanställning'!W103</f>
        <v/>
      </c>
      <c r="W103" s="103">
        <f>'2. Sammanställning'!X103</f>
        <v>0</v>
      </c>
      <c r="X103" s="103">
        <f>'2. Sammanställning'!Y103</f>
        <v>0</v>
      </c>
    </row>
    <row r="104" spans="2:24" ht="54.75" customHeight="1" x14ac:dyDescent="0.25">
      <c r="B104" s="105">
        <v>97</v>
      </c>
      <c r="C104" s="103" t="str">
        <f>'2. Sammanställning'!F104</f>
        <v/>
      </c>
      <c r="D104" s="103">
        <f>'2. Sammanställning'!C104</f>
        <v>0</v>
      </c>
      <c r="E104" s="103" t="str">
        <f>'2. Sammanställning'!G104</f>
        <v/>
      </c>
      <c r="F104" s="103" t="str">
        <f>'2. Sammanställning'!H104</f>
        <v/>
      </c>
      <c r="G104" s="103">
        <f>'2. Sammanställning'!I104</f>
        <v>0</v>
      </c>
      <c r="H104" s="103" t="str">
        <f>'2. Sammanställning'!J104</f>
        <v/>
      </c>
      <c r="I104" s="103">
        <f>'2. Sammanställning'!D104</f>
        <v>0</v>
      </c>
      <c r="J104" s="103" t="str">
        <f>'2. Sammanställning'!K104</f>
        <v/>
      </c>
      <c r="K104" s="103">
        <f>'2. Sammanställning'!L104</f>
        <v>0</v>
      </c>
      <c r="L104" s="103">
        <f>'2. Sammanställning'!M104</f>
        <v>0</v>
      </c>
      <c r="M104" s="103" t="str">
        <f>'2. Sammanställning'!N104</f>
        <v/>
      </c>
      <c r="N104" s="103" t="str">
        <f>'2. Sammanställning'!O104</f>
        <v/>
      </c>
      <c r="O104" s="103">
        <f>'2. Sammanställning'!P104</f>
        <v>0</v>
      </c>
      <c r="P104" s="103" t="str">
        <f>'2. Sammanställning'!Q104</f>
        <v/>
      </c>
      <c r="Q104" s="103" t="str">
        <f>'2. Sammanställning'!R104</f>
        <v/>
      </c>
      <c r="R104" s="103" t="str">
        <f>'2. Sammanställning'!S104</f>
        <v/>
      </c>
      <c r="S104" s="103" t="str">
        <f>'2. Sammanställning'!T104</f>
        <v/>
      </c>
      <c r="T104" s="103" t="str">
        <f>'2. Sammanställning'!U104</f>
        <v/>
      </c>
      <c r="U104" s="103" t="str">
        <f>'2. Sammanställning'!V104</f>
        <v/>
      </c>
      <c r="V104" s="103" t="str">
        <f>'2. Sammanställning'!W104</f>
        <v/>
      </c>
      <c r="W104" s="103">
        <f>'2. Sammanställning'!X104</f>
        <v>0</v>
      </c>
      <c r="X104" s="103">
        <f>'2. Sammanställning'!Y104</f>
        <v>0</v>
      </c>
    </row>
    <row r="105" spans="2:24" ht="54.75" customHeight="1" x14ac:dyDescent="0.25">
      <c r="B105" s="105">
        <v>98</v>
      </c>
      <c r="C105" s="103" t="str">
        <f>'2. Sammanställning'!F105</f>
        <v/>
      </c>
      <c r="D105" s="103">
        <f>'2. Sammanställning'!C105</f>
        <v>0</v>
      </c>
      <c r="E105" s="103" t="str">
        <f>'2. Sammanställning'!G105</f>
        <v/>
      </c>
      <c r="F105" s="103" t="str">
        <f>'2. Sammanställning'!H105</f>
        <v/>
      </c>
      <c r="G105" s="103">
        <f>'2. Sammanställning'!I105</f>
        <v>0</v>
      </c>
      <c r="H105" s="103" t="str">
        <f>'2. Sammanställning'!J105</f>
        <v/>
      </c>
      <c r="I105" s="103">
        <f>'2. Sammanställning'!D105</f>
        <v>0</v>
      </c>
      <c r="J105" s="103" t="str">
        <f>'2. Sammanställning'!K105</f>
        <v/>
      </c>
      <c r="K105" s="103">
        <f>'2. Sammanställning'!L105</f>
        <v>0</v>
      </c>
      <c r="L105" s="103">
        <f>'2. Sammanställning'!M105</f>
        <v>0</v>
      </c>
      <c r="M105" s="103" t="str">
        <f>'2. Sammanställning'!N105</f>
        <v/>
      </c>
      <c r="N105" s="103" t="str">
        <f>'2. Sammanställning'!O105</f>
        <v/>
      </c>
      <c r="O105" s="103">
        <f>'2. Sammanställning'!P105</f>
        <v>0</v>
      </c>
      <c r="P105" s="103" t="str">
        <f>'2. Sammanställning'!Q105</f>
        <v/>
      </c>
      <c r="Q105" s="103" t="str">
        <f>'2. Sammanställning'!R105</f>
        <v/>
      </c>
      <c r="R105" s="103" t="str">
        <f>'2. Sammanställning'!S105</f>
        <v/>
      </c>
      <c r="S105" s="103" t="str">
        <f>'2. Sammanställning'!T105</f>
        <v/>
      </c>
      <c r="T105" s="103" t="str">
        <f>'2. Sammanställning'!U105</f>
        <v/>
      </c>
      <c r="U105" s="103" t="str">
        <f>'2. Sammanställning'!V105</f>
        <v/>
      </c>
      <c r="V105" s="103" t="str">
        <f>'2. Sammanställning'!W105</f>
        <v/>
      </c>
      <c r="W105" s="103">
        <f>'2. Sammanställning'!X105</f>
        <v>0</v>
      </c>
      <c r="X105" s="103">
        <f>'2. Sammanställning'!Y105</f>
        <v>0</v>
      </c>
    </row>
    <row r="106" spans="2:24" ht="54.75" customHeight="1" x14ac:dyDescent="0.25">
      <c r="B106" s="105">
        <v>99</v>
      </c>
      <c r="C106" s="103" t="str">
        <f>'2. Sammanställning'!F106</f>
        <v/>
      </c>
      <c r="D106" s="103">
        <f>'2. Sammanställning'!C106</f>
        <v>0</v>
      </c>
      <c r="E106" s="103" t="str">
        <f>'2. Sammanställning'!G106</f>
        <v/>
      </c>
      <c r="F106" s="103" t="str">
        <f>'2. Sammanställning'!H106</f>
        <v/>
      </c>
      <c r="G106" s="103">
        <f>'2. Sammanställning'!I106</f>
        <v>0</v>
      </c>
      <c r="H106" s="103" t="str">
        <f>'2. Sammanställning'!J106</f>
        <v/>
      </c>
      <c r="I106" s="103">
        <f>'2. Sammanställning'!D106</f>
        <v>0</v>
      </c>
      <c r="J106" s="103" t="str">
        <f>'2. Sammanställning'!K106</f>
        <v/>
      </c>
      <c r="K106" s="103">
        <f>'2. Sammanställning'!L106</f>
        <v>0</v>
      </c>
      <c r="L106" s="103">
        <f>'2. Sammanställning'!M106</f>
        <v>0</v>
      </c>
      <c r="M106" s="103" t="str">
        <f>'2. Sammanställning'!N106</f>
        <v/>
      </c>
      <c r="N106" s="103" t="str">
        <f>'2. Sammanställning'!O106</f>
        <v/>
      </c>
      <c r="O106" s="103">
        <f>'2. Sammanställning'!P106</f>
        <v>0</v>
      </c>
      <c r="P106" s="103" t="str">
        <f>'2. Sammanställning'!Q106</f>
        <v/>
      </c>
      <c r="Q106" s="103" t="str">
        <f>'2. Sammanställning'!R106</f>
        <v/>
      </c>
      <c r="R106" s="103" t="str">
        <f>'2. Sammanställning'!S106</f>
        <v/>
      </c>
      <c r="S106" s="103" t="str">
        <f>'2. Sammanställning'!T106</f>
        <v/>
      </c>
      <c r="T106" s="103" t="str">
        <f>'2. Sammanställning'!U106</f>
        <v/>
      </c>
      <c r="U106" s="103" t="str">
        <f>'2. Sammanställning'!V106</f>
        <v/>
      </c>
      <c r="V106" s="103" t="str">
        <f>'2. Sammanställning'!W106</f>
        <v/>
      </c>
      <c r="W106" s="103">
        <f>'2. Sammanställning'!X106</f>
        <v>0</v>
      </c>
      <c r="X106" s="103">
        <f>'2. Sammanställning'!Y106</f>
        <v>0</v>
      </c>
    </row>
    <row r="107" spans="2:24" ht="54.75" customHeight="1" x14ac:dyDescent="0.25">
      <c r="B107" s="105">
        <v>100</v>
      </c>
      <c r="C107" s="103" t="str">
        <f>'2. Sammanställning'!F107</f>
        <v/>
      </c>
      <c r="D107" s="103">
        <f>'2. Sammanställning'!C107</f>
        <v>0</v>
      </c>
      <c r="E107" s="103" t="str">
        <f>'2. Sammanställning'!G107</f>
        <v/>
      </c>
      <c r="F107" s="103" t="str">
        <f>'2. Sammanställning'!H107</f>
        <v/>
      </c>
      <c r="G107" s="103">
        <f>'2. Sammanställning'!I107</f>
        <v>0</v>
      </c>
      <c r="H107" s="103" t="str">
        <f>'2. Sammanställning'!J107</f>
        <v/>
      </c>
      <c r="I107" s="103">
        <f>'2. Sammanställning'!D107</f>
        <v>0</v>
      </c>
      <c r="J107" s="103" t="str">
        <f>'2. Sammanställning'!K107</f>
        <v/>
      </c>
      <c r="K107" s="103">
        <f>'2. Sammanställning'!L107</f>
        <v>0</v>
      </c>
      <c r="L107" s="103">
        <f>'2. Sammanställning'!M107</f>
        <v>0</v>
      </c>
      <c r="M107" s="103" t="str">
        <f>'2. Sammanställning'!N107</f>
        <v/>
      </c>
      <c r="N107" s="103" t="str">
        <f>'2. Sammanställning'!O107</f>
        <v/>
      </c>
      <c r="O107" s="103">
        <f>'2. Sammanställning'!P107</f>
        <v>0</v>
      </c>
      <c r="P107" s="103" t="str">
        <f>'2. Sammanställning'!Q107</f>
        <v/>
      </c>
      <c r="Q107" s="103" t="str">
        <f>'2. Sammanställning'!R107</f>
        <v/>
      </c>
      <c r="R107" s="103" t="str">
        <f>'2. Sammanställning'!S107</f>
        <v/>
      </c>
      <c r="S107" s="103" t="str">
        <f>'2. Sammanställning'!T107</f>
        <v/>
      </c>
      <c r="T107" s="103" t="str">
        <f>'2. Sammanställning'!U107</f>
        <v/>
      </c>
      <c r="U107" s="103" t="str">
        <f>'2. Sammanställning'!V107</f>
        <v/>
      </c>
      <c r="V107" s="103" t="str">
        <f>'2. Sammanställning'!W107</f>
        <v/>
      </c>
      <c r="W107" s="103">
        <f>'2. Sammanställning'!X107</f>
        <v>0</v>
      </c>
      <c r="X107" s="103">
        <f>'2. Sammanställning'!Y107</f>
        <v>0</v>
      </c>
    </row>
  </sheetData>
  <sheetProtection sheet="1" objects="1" scenarios="1"/>
  <autoFilter ref="A7:X107" xr:uid="{00000000-0009-0000-0000-000005000000}">
    <filterColumn colId="3" showButton="0"/>
    <filterColumn colId="4" showButton="0"/>
  </autoFilter>
  <mergeCells count="1">
    <mergeCell ref="C7:V7"/>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L105"/>
  <sheetViews>
    <sheetView zoomScale="85" zoomScaleNormal="85" workbookViewId="0">
      <pane ySplit="5" topLeftCell="A28" activePane="bottomLeft" state="frozen"/>
      <selection pane="bottomLeft" activeCell="A6" sqref="A6:XFD6"/>
    </sheetView>
  </sheetViews>
  <sheetFormatPr defaultColWidth="9.28515625" defaultRowHeight="15" x14ac:dyDescent="0.25"/>
  <cols>
    <col min="1" max="1" width="4.7109375" style="77" customWidth="1"/>
    <col min="2" max="2" width="14.7109375" style="77" customWidth="1"/>
    <col min="3" max="4" width="14.7109375" customWidth="1"/>
    <col min="5" max="5" width="12.28515625" customWidth="1"/>
    <col min="6" max="9" width="17" customWidth="1"/>
    <col min="10" max="10" width="17" style="77" customWidth="1"/>
    <col min="11" max="12" width="17" customWidth="1"/>
  </cols>
  <sheetData>
    <row r="1" spans="1:12" ht="15.75" thickBot="1" x14ac:dyDescent="0.3">
      <c r="K1" s="82"/>
    </row>
    <row r="2" spans="1:12" ht="16.5" thickBot="1" x14ac:dyDescent="0.3">
      <c r="G2" s="1" t="s">
        <v>4</v>
      </c>
      <c r="H2" s="503">
        <f>'1. Samordning'!B9</f>
        <v>45216</v>
      </c>
      <c r="I2" s="504"/>
    </row>
    <row r="3" spans="1:12" ht="15.75" thickBot="1" x14ac:dyDescent="0.3">
      <c r="A3" s="100" t="s">
        <v>459</v>
      </c>
    </row>
    <row r="4" spans="1:12" ht="15" customHeight="1" x14ac:dyDescent="0.25">
      <c r="A4" s="508" t="s">
        <v>300</v>
      </c>
      <c r="B4" s="510" t="s">
        <v>344</v>
      </c>
      <c r="C4" s="510" t="s">
        <v>1</v>
      </c>
      <c r="D4" s="510" t="s">
        <v>421</v>
      </c>
      <c r="E4" s="512" t="s">
        <v>41</v>
      </c>
      <c r="F4" s="505" t="s">
        <v>457</v>
      </c>
      <c r="G4" s="506"/>
      <c r="H4" s="506"/>
      <c r="I4" s="506"/>
      <c r="J4" s="506"/>
      <c r="K4" s="506"/>
      <c r="L4" s="507"/>
    </row>
    <row r="5" spans="1:12" ht="50.25" customHeight="1" thickBot="1" x14ac:dyDescent="0.3">
      <c r="A5" s="509"/>
      <c r="B5" s="511"/>
      <c r="C5" s="511"/>
      <c r="D5" s="511"/>
      <c r="E5" s="513"/>
      <c r="F5" s="112" t="s">
        <v>309</v>
      </c>
      <c r="G5" s="112" t="s">
        <v>310</v>
      </c>
      <c r="H5" s="112" t="s">
        <v>429</v>
      </c>
      <c r="I5" s="112" t="s">
        <v>311</v>
      </c>
      <c r="J5" s="112" t="s">
        <v>312</v>
      </c>
      <c r="K5" s="112" t="s">
        <v>313</v>
      </c>
      <c r="L5" s="113" t="s">
        <v>458</v>
      </c>
    </row>
    <row r="6" spans="1:12" ht="54.75" customHeight="1" x14ac:dyDescent="0.25">
      <c r="A6" s="109">
        <v>1</v>
      </c>
      <c r="B6" s="110">
        <f>'2. Sammanställning'!F8</f>
        <v>0</v>
      </c>
      <c r="C6" s="110" t="str">
        <f>'2. Sammanställning'!H8</f>
        <v>Gas-Panna t≤110°C</v>
      </c>
      <c r="D6" s="110">
        <f>'2. Sammanställning'!I8</f>
        <v>0</v>
      </c>
      <c r="E6" s="110" t="str">
        <f>'2. Sammanställning'!U8</f>
        <v>B</v>
      </c>
      <c r="F6" s="91"/>
      <c r="G6" s="90"/>
      <c r="H6" s="50"/>
      <c r="I6" s="89"/>
      <c r="J6" s="50"/>
      <c r="K6" s="89"/>
      <c r="L6" s="111"/>
    </row>
    <row r="7" spans="1:12" ht="54.75" customHeight="1" x14ac:dyDescent="0.25">
      <c r="A7" s="108">
        <v>2</v>
      </c>
      <c r="B7" s="101">
        <f>'2. Sammanställning'!F9</f>
        <v>0</v>
      </c>
      <c r="C7" s="101" t="str">
        <f>'2. Sammanställning'!H9</f>
        <v>Cistern</v>
      </c>
      <c r="D7" s="101">
        <f>'2. Sammanställning'!I9</f>
        <v>0</v>
      </c>
      <c r="E7" s="101" t="str">
        <f>'2. Sammanställning'!U9</f>
        <v>A</v>
      </c>
      <c r="F7" s="316"/>
      <c r="G7" s="316"/>
      <c r="H7" s="316"/>
      <c r="I7" s="316"/>
      <c r="J7" s="316"/>
      <c r="K7" s="316"/>
      <c r="L7" s="316"/>
    </row>
    <row r="8" spans="1:12" ht="54.75" customHeight="1" x14ac:dyDescent="0.25">
      <c r="A8" s="108">
        <v>3</v>
      </c>
      <c r="B8" s="101">
        <f>'2. Sammanställning'!F10</f>
        <v>0</v>
      </c>
      <c r="C8" s="101" t="str">
        <f>'2. Sammanställning'!H10</f>
        <v>Värmeväxlare</v>
      </c>
      <c r="D8" s="101">
        <f>'2. Sammanställning'!I10</f>
        <v>0</v>
      </c>
      <c r="E8" s="101" t="str">
        <f>'2. Sammanställning'!U10</f>
        <v>B</v>
      </c>
      <c r="F8" s="316"/>
      <c r="G8" s="316"/>
      <c r="H8" s="316"/>
      <c r="I8" s="316"/>
      <c r="J8" s="316"/>
      <c r="K8" s="316"/>
      <c r="L8" s="316"/>
    </row>
    <row r="9" spans="1:12" ht="54.75" customHeight="1" x14ac:dyDescent="0.25">
      <c r="A9" s="108">
        <v>4</v>
      </c>
      <c r="B9" s="101">
        <f>'2. Sammanställning'!F11</f>
        <v>0</v>
      </c>
      <c r="C9" s="101" t="str">
        <f>'2. Sammanställning'!H11</f>
        <v>Rörledning</v>
      </c>
      <c r="D9" s="101">
        <f>'2. Sammanställning'!I11</f>
        <v>0</v>
      </c>
      <c r="E9" s="101" t="str">
        <f>'2. Sammanställning'!U11</f>
        <v>A</v>
      </c>
      <c r="F9" s="316"/>
      <c r="G9" s="316"/>
      <c r="H9" s="316"/>
      <c r="I9" s="316"/>
      <c r="J9" s="316"/>
      <c r="K9" s="316"/>
      <c r="L9" s="316"/>
    </row>
    <row r="10" spans="1:12" ht="54.75" customHeight="1" x14ac:dyDescent="0.25">
      <c r="A10" s="108">
        <v>5</v>
      </c>
      <c r="B10" s="101">
        <f>'2. Sammanställning'!F12</f>
        <v>0</v>
      </c>
      <c r="C10" s="101" t="str">
        <f>'2. Sammanställning'!H12</f>
        <v>Kryokärl</v>
      </c>
      <c r="D10" s="101">
        <f>'2. Sammanställning'!I12</f>
        <v>0</v>
      </c>
      <c r="E10" s="101" t="str">
        <f>'2. Sammanställning'!U12</f>
        <v>A</v>
      </c>
      <c r="F10" s="316"/>
      <c r="G10" s="316"/>
      <c r="H10" s="316"/>
      <c r="I10" s="316"/>
      <c r="J10" s="316"/>
      <c r="K10" s="316"/>
      <c r="L10" s="316"/>
    </row>
    <row r="11" spans="1:12" ht="54.75" customHeight="1" x14ac:dyDescent="0.25">
      <c r="A11" s="108">
        <v>6</v>
      </c>
      <c r="B11" s="101">
        <f>'2. Sammanställning'!F13</f>
        <v>0</v>
      </c>
      <c r="C11" s="101" t="str">
        <f>'2. Sammanställning'!H13</f>
        <v>Kryokärl</v>
      </c>
      <c r="D11" s="101">
        <f>'2. Sammanställning'!I13</f>
        <v>0</v>
      </c>
      <c r="E11" s="101" t="str">
        <f>'2. Sammanställning'!U13</f>
        <v>A</v>
      </c>
      <c r="F11" s="316"/>
      <c r="G11" s="316"/>
      <c r="H11" s="316"/>
      <c r="I11" s="316"/>
      <c r="J11" s="316"/>
      <c r="K11" s="316"/>
      <c r="L11" s="316"/>
    </row>
    <row r="12" spans="1:12" ht="54.75" customHeight="1" x14ac:dyDescent="0.25">
      <c r="A12" s="108">
        <v>7</v>
      </c>
      <c r="B12" s="101">
        <f>'2. Sammanställning'!F14</f>
        <v>0</v>
      </c>
      <c r="C12" s="101" t="str">
        <f>'2. Sammanställning'!H14</f>
        <v>Värmeväxlare</v>
      </c>
      <c r="D12" s="101">
        <f>'2. Sammanställning'!I14</f>
        <v>0</v>
      </c>
      <c r="E12" s="101" t="str">
        <f>'2. Sammanställning'!U14</f>
        <v>A</v>
      </c>
      <c r="F12" s="316"/>
      <c r="G12" s="316"/>
      <c r="H12" s="316"/>
      <c r="I12" s="316"/>
      <c r="J12" s="316"/>
      <c r="K12" s="316"/>
      <c r="L12" s="316"/>
    </row>
    <row r="13" spans="1:12" ht="54.75" customHeight="1" x14ac:dyDescent="0.25">
      <c r="A13" s="108">
        <v>8</v>
      </c>
      <c r="B13" s="101">
        <f>'2. Sammanställning'!F15</f>
        <v>0</v>
      </c>
      <c r="C13" s="101" t="str">
        <f>'2. Sammanställning'!H15</f>
        <v>Övriga tryckkärl</v>
      </c>
      <c r="D13" s="101">
        <f>'2. Sammanställning'!I15</f>
        <v>0</v>
      </c>
      <c r="E13" s="101" t="str">
        <f>'2. Sammanställning'!U15</f>
        <v>A</v>
      </c>
      <c r="F13" s="316"/>
      <c r="G13" s="316"/>
      <c r="H13" s="316"/>
      <c r="I13" s="316"/>
      <c r="J13" s="316"/>
      <c r="K13" s="316"/>
      <c r="L13" s="316"/>
    </row>
    <row r="14" spans="1:12" ht="54.75" customHeight="1" x14ac:dyDescent="0.25">
      <c r="A14" s="108">
        <v>9</v>
      </c>
      <c r="B14" s="101">
        <f>'2. Sammanställning'!F16</f>
        <v>0</v>
      </c>
      <c r="C14" s="101" t="str">
        <f>'2. Sammanställning'!H16</f>
        <v>Rörledning</v>
      </c>
      <c r="D14" s="101" t="str">
        <f>'2. Sammanställning'!I16</f>
        <v>S634341</v>
      </c>
      <c r="E14" s="101" t="str">
        <f>'2. Sammanställning'!U16</f>
        <v>B</v>
      </c>
      <c r="F14" s="316"/>
      <c r="G14" s="316"/>
      <c r="H14" s="316"/>
      <c r="I14" s="316"/>
      <c r="J14" s="316"/>
      <c r="K14" s="316"/>
      <c r="L14" s="316"/>
    </row>
    <row r="15" spans="1:12" ht="54.75" customHeight="1" x14ac:dyDescent="0.25">
      <c r="A15" s="108">
        <v>10</v>
      </c>
      <c r="B15" s="101">
        <f>'2. Sammanställning'!F17</f>
        <v>0</v>
      </c>
      <c r="C15" s="101" t="str">
        <f>'2. Sammanställning'!H17</f>
        <v>Rörledning</v>
      </c>
      <c r="D15" s="101" t="str">
        <f>'2. Sammanställning'!I17</f>
        <v>S634347</v>
      </c>
      <c r="E15" s="101" t="str">
        <f>'2. Sammanställning'!U17</f>
        <v>B</v>
      </c>
      <c r="F15" s="316"/>
      <c r="G15" s="316"/>
      <c r="H15" s="316"/>
      <c r="I15" s="316"/>
      <c r="J15" s="316"/>
      <c r="K15" s="316"/>
      <c r="L15" s="316"/>
    </row>
    <row r="16" spans="1:12" ht="54.75" customHeight="1" x14ac:dyDescent="0.25">
      <c r="A16" s="108">
        <v>11</v>
      </c>
      <c r="B16" s="101" t="str">
        <f>'2. Sammanställning'!F18</f>
        <v>LNG Norrmalm</v>
      </c>
      <c r="C16" s="101" t="str">
        <f>'2. Sammanställning'!H18</f>
        <v>Rörledning</v>
      </c>
      <c r="D16" s="101" t="str">
        <f>'2. Sammanställning'!I18</f>
        <v>S634342</v>
      </c>
      <c r="E16" s="101" t="str">
        <f>'2. Sammanställning'!U18</f>
        <v>B</v>
      </c>
      <c r="F16" s="316"/>
      <c r="G16" s="316"/>
      <c r="H16" s="316"/>
      <c r="I16" s="316"/>
      <c r="J16" s="316"/>
      <c r="K16" s="316"/>
      <c r="L16" s="316"/>
    </row>
    <row r="17" spans="1:12" ht="54.75" customHeight="1" x14ac:dyDescent="0.25">
      <c r="A17" s="108">
        <v>12</v>
      </c>
      <c r="B17" s="101" t="str">
        <f>'2. Sammanställning'!F19</f>
        <v>LNG Norrmalm</v>
      </c>
      <c r="C17" s="101" t="str">
        <f>'2. Sammanställning'!H19</f>
        <v>Rörledning</v>
      </c>
      <c r="D17" s="101" t="str">
        <f>'2. Sammanställning'!I19</f>
        <v>S634358</v>
      </c>
      <c r="E17" s="101" t="str">
        <f>'2. Sammanställning'!U19</f>
        <v>B</v>
      </c>
      <c r="F17" s="316"/>
      <c r="G17" s="316"/>
      <c r="H17" s="316"/>
      <c r="I17" s="316"/>
      <c r="J17" s="316"/>
      <c r="K17" s="316"/>
      <c r="L17" s="316"/>
    </row>
    <row r="18" spans="1:12" ht="54.75" customHeight="1" x14ac:dyDescent="0.25">
      <c r="A18" s="108">
        <v>13</v>
      </c>
      <c r="B18" s="101" t="str">
        <f>'2. Sammanställning'!F20</f>
        <v>LNG Norrmalm</v>
      </c>
      <c r="C18" s="101" t="str">
        <f>'2. Sammanställning'!H20</f>
        <v>Rörledning</v>
      </c>
      <c r="D18" s="101" t="str">
        <f>'2. Sammanställning'!I20</f>
        <v>S634340</v>
      </c>
      <c r="E18" s="101" t="str">
        <f>'2. Sammanställning'!U20</f>
        <v>A</v>
      </c>
      <c r="F18" s="316"/>
      <c r="G18" s="316"/>
      <c r="H18" s="316"/>
      <c r="I18" s="316"/>
      <c r="J18" s="316"/>
      <c r="K18" s="316"/>
      <c r="L18" s="316"/>
    </row>
    <row r="19" spans="1:12" ht="54.75" customHeight="1" x14ac:dyDescent="0.25">
      <c r="A19" s="108">
        <v>14</v>
      </c>
      <c r="B19" s="101" t="str">
        <f>'2. Sammanställning'!F21</f>
        <v>LNG Norrmalm</v>
      </c>
      <c r="C19" s="101" t="str">
        <f>'2. Sammanställning'!H21</f>
        <v>Rörledning</v>
      </c>
      <c r="D19" s="101" t="str">
        <f>'2. Sammanställning'!I21</f>
        <v>S634355</v>
      </c>
      <c r="E19" s="101" t="str">
        <f>'2. Sammanställning'!U21</f>
        <v>B</v>
      </c>
      <c r="F19" s="316"/>
      <c r="G19" s="316"/>
      <c r="H19" s="316"/>
      <c r="I19" s="316"/>
      <c r="J19" s="316"/>
      <c r="K19" s="316"/>
      <c r="L19" s="316"/>
    </row>
    <row r="20" spans="1:12" ht="54.75" customHeight="1" x14ac:dyDescent="0.25">
      <c r="A20" s="108">
        <v>15</v>
      </c>
      <c r="B20" s="101" t="str">
        <f>'2. Sammanställning'!F22</f>
        <v>LNG Norrmalm</v>
      </c>
      <c r="C20" s="101" t="str">
        <f>'2. Sammanställning'!H22</f>
        <v>Rörledning</v>
      </c>
      <c r="D20" s="101" t="str">
        <f>'2. Sammanställning'!I22</f>
        <v>S634339</v>
      </c>
      <c r="E20" s="101" t="str">
        <f>'2. Sammanställning'!U22</f>
        <v>A</v>
      </c>
      <c r="F20" s="316"/>
      <c r="G20" s="316"/>
      <c r="H20" s="316"/>
      <c r="I20" s="316"/>
      <c r="J20" s="316"/>
      <c r="K20" s="316"/>
      <c r="L20" s="316"/>
    </row>
    <row r="21" spans="1:12" ht="54.75" customHeight="1" x14ac:dyDescent="0.25">
      <c r="A21" s="108">
        <v>16</v>
      </c>
      <c r="B21" s="101" t="str">
        <f>'2. Sammanställning'!F23</f>
        <v>Norrmalm</v>
      </c>
      <c r="C21" s="101" t="str">
        <f>'2. Sammanställning'!H23</f>
        <v>Rörledning</v>
      </c>
      <c r="D21" s="101" t="str">
        <f>'2. Sammanställning'!I23</f>
        <v>S468560</v>
      </c>
      <c r="E21" s="101" t="str">
        <f>'2. Sammanställning'!U23</f>
        <v>A</v>
      </c>
      <c r="F21" s="316"/>
      <c r="G21" s="316"/>
      <c r="H21" s="316"/>
      <c r="I21" s="316"/>
      <c r="J21" s="316"/>
      <c r="K21" s="316"/>
      <c r="L21" s="316"/>
    </row>
    <row r="22" spans="1:12" ht="54.75" customHeight="1" x14ac:dyDescent="0.25">
      <c r="A22" s="108">
        <v>17</v>
      </c>
      <c r="B22" s="101" t="str">
        <f>'2. Sammanställning'!F24</f>
        <v>Norrmalm</v>
      </c>
      <c r="C22" s="101" t="str">
        <f>'2. Sammanställning'!H24</f>
        <v>Rörledning</v>
      </c>
      <c r="D22" s="101" t="str">
        <f>'2. Sammanställning'!I24</f>
        <v>S468574</v>
      </c>
      <c r="E22" s="101" t="str">
        <f>'2. Sammanställning'!U24</f>
        <v>A</v>
      </c>
      <c r="F22" s="316"/>
      <c r="G22" s="316"/>
      <c r="H22" s="316"/>
      <c r="I22" s="316"/>
      <c r="J22" s="316"/>
      <c r="K22" s="316"/>
      <c r="L22" s="316"/>
    </row>
    <row r="23" spans="1:12" ht="54.75" customHeight="1" x14ac:dyDescent="0.25">
      <c r="A23" s="108">
        <v>18</v>
      </c>
      <c r="B23" s="101" t="str">
        <f>'2. Sammanställning'!F25</f>
        <v>Norrmalm</v>
      </c>
      <c r="C23" s="101" t="str">
        <f>'2. Sammanställning'!H25</f>
        <v>Rörledning</v>
      </c>
      <c r="D23" s="101" t="str">
        <f>'2. Sammanställning'!I25</f>
        <v>S540064</v>
      </c>
      <c r="E23" s="101" t="str">
        <f>'2. Sammanställning'!U25</f>
        <v>A</v>
      </c>
      <c r="F23" s="316"/>
      <c r="G23" s="316"/>
      <c r="H23" s="316"/>
      <c r="I23" s="316"/>
      <c r="J23" s="316"/>
      <c r="K23" s="316"/>
      <c r="L23" s="316"/>
    </row>
    <row r="24" spans="1:12" ht="54.75" customHeight="1" x14ac:dyDescent="0.25">
      <c r="A24" s="108">
        <v>19</v>
      </c>
      <c r="B24" s="101" t="str">
        <f>'2. Sammanställning'!F26</f>
        <v>Norrmalm</v>
      </c>
      <c r="C24" s="101" t="str">
        <f>'2. Sammanställning'!H26</f>
        <v>Rörledning</v>
      </c>
      <c r="D24" s="101" t="str">
        <f>'2. Sammanställning'!I26</f>
        <v>S468576</v>
      </c>
      <c r="E24" s="101" t="str">
        <f>'2. Sammanställning'!U26</f>
        <v>A</v>
      </c>
      <c r="F24" s="316"/>
      <c r="G24" s="316"/>
      <c r="H24" s="316"/>
      <c r="I24" s="316"/>
      <c r="J24" s="316"/>
      <c r="K24" s="316"/>
      <c r="L24" s="316"/>
    </row>
    <row r="25" spans="1:12" ht="54.75" customHeight="1" x14ac:dyDescent="0.25">
      <c r="A25" s="108">
        <v>20</v>
      </c>
      <c r="B25" s="101" t="str">
        <f>'2. Sammanställning'!F27</f>
        <v>Norrmalm Hydrogen plant</v>
      </c>
      <c r="C25" s="101" t="str">
        <f>'2. Sammanställning'!H27</f>
        <v>Rörledning</v>
      </c>
      <c r="D25" s="101" t="str">
        <f>'2. Sammanställning'!I27</f>
        <v>S592484</v>
      </c>
      <c r="E25" s="101" t="str">
        <f>'2. Sammanställning'!U27</f>
        <v>A</v>
      </c>
      <c r="F25" s="316"/>
      <c r="G25" s="316"/>
      <c r="H25" s="316"/>
      <c r="I25" s="316"/>
      <c r="J25" s="316"/>
      <c r="K25" s="316"/>
      <c r="L25" s="316"/>
    </row>
    <row r="26" spans="1:12" ht="54.75" customHeight="1" x14ac:dyDescent="0.25">
      <c r="A26" s="108">
        <v>21</v>
      </c>
      <c r="B26" s="101" t="str">
        <f>'2. Sammanställning'!F28</f>
        <v>Norrmalm Hydrogen plant</v>
      </c>
      <c r="C26" s="101" t="str">
        <f>'2. Sammanställning'!H28</f>
        <v>Rörledning</v>
      </c>
      <c r="D26" s="101" t="str">
        <f>'2. Sammanställning'!I28</f>
        <v>S592470</v>
      </c>
      <c r="E26" s="101" t="str">
        <f>'2. Sammanställning'!U28</f>
        <v>A</v>
      </c>
      <c r="F26" s="316"/>
      <c r="G26" s="316"/>
      <c r="H26" s="316"/>
      <c r="I26" s="316"/>
      <c r="J26" s="316"/>
      <c r="K26" s="316"/>
      <c r="L26" s="316"/>
    </row>
    <row r="27" spans="1:12" ht="54.75" customHeight="1" x14ac:dyDescent="0.25">
      <c r="A27" s="108">
        <v>22</v>
      </c>
      <c r="B27" s="101" t="str">
        <f>'2. Sammanställning'!F29</f>
        <v>Norrmalm Hydrogen plant</v>
      </c>
      <c r="C27" s="101" t="str">
        <f>'2. Sammanställning'!H29</f>
        <v>Rörledning</v>
      </c>
      <c r="D27" s="101" t="str">
        <f>'2. Sammanställning'!I29</f>
        <v>S782013</v>
      </c>
      <c r="E27" s="101" t="str">
        <f>'2. Sammanställning'!U29</f>
        <v>A</v>
      </c>
      <c r="F27" s="316"/>
      <c r="G27" s="316"/>
      <c r="H27" s="316"/>
      <c r="I27" s="316"/>
      <c r="J27" s="316"/>
      <c r="K27" s="316"/>
      <c r="L27" s="316"/>
    </row>
    <row r="28" spans="1:12" ht="54.75" customHeight="1" x14ac:dyDescent="0.25">
      <c r="A28" s="108">
        <v>23</v>
      </c>
      <c r="B28" s="101" t="str">
        <f>'2. Sammanställning'!F30</f>
        <v>Norrmalm Hydrogen plant</v>
      </c>
      <c r="C28" s="101" t="str">
        <f>'2. Sammanställning'!H30</f>
        <v>Rörledning</v>
      </c>
      <c r="D28" s="101" t="str">
        <f>'2. Sammanställning'!I30</f>
        <v>S782014</v>
      </c>
      <c r="E28" s="101" t="str">
        <f>'2. Sammanställning'!U30</f>
        <v>A</v>
      </c>
      <c r="F28" s="316"/>
      <c r="G28" s="316"/>
      <c r="H28" s="316"/>
      <c r="I28" s="316"/>
      <c r="J28" s="316"/>
      <c r="K28" s="316"/>
      <c r="L28" s="316"/>
    </row>
    <row r="29" spans="1:12" ht="54.75" customHeight="1" x14ac:dyDescent="0.25">
      <c r="A29" s="108">
        <v>24</v>
      </c>
      <c r="B29" s="101" t="str">
        <f>'2. Sammanställning'!F31</f>
        <v>Norrmalm Hydrogen plant</v>
      </c>
      <c r="C29" s="101" t="str">
        <f>'2. Sammanställning'!H31</f>
        <v>Rörledning</v>
      </c>
      <c r="D29" s="101" t="str">
        <f>'2. Sammanställning'!I31</f>
        <v>S782015</v>
      </c>
      <c r="E29" s="101" t="str">
        <f>'2. Sammanställning'!U31</f>
        <v>A</v>
      </c>
      <c r="F29" s="316"/>
      <c r="G29" s="316"/>
      <c r="H29" s="316"/>
      <c r="I29" s="316"/>
      <c r="J29" s="316"/>
      <c r="K29" s="316"/>
      <c r="L29" s="316"/>
    </row>
    <row r="30" spans="1:12" ht="54.75" customHeight="1" x14ac:dyDescent="0.25">
      <c r="A30" s="108">
        <v>25</v>
      </c>
      <c r="B30" s="101" t="str">
        <f>'2. Sammanställning'!F32</f>
        <v>Norrmalm Hydrogen plant</v>
      </c>
      <c r="C30" s="101" t="str">
        <f>'2. Sammanställning'!H32</f>
        <v>Rörledning</v>
      </c>
      <c r="D30" s="101" t="str">
        <f>'2. Sammanställning'!I32</f>
        <v>S782012</v>
      </c>
      <c r="E30" s="101" t="str">
        <f>'2. Sammanställning'!U32</f>
        <v>A</v>
      </c>
      <c r="F30" s="316"/>
      <c r="G30" s="316"/>
      <c r="H30" s="316"/>
      <c r="I30" s="316"/>
      <c r="J30" s="316"/>
      <c r="K30" s="316"/>
      <c r="L30" s="316"/>
    </row>
    <row r="31" spans="1:12" ht="54.75" customHeight="1" x14ac:dyDescent="0.25">
      <c r="A31" s="108">
        <v>26</v>
      </c>
      <c r="B31" s="101" t="str">
        <f>'2. Sammanställning'!F33</f>
        <v/>
      </c>
      <c r="C31" s="101" t="str">
        <f>'2. Sammanställning'!H33</f>
        <v/>
      </c>
      <c r="D31" s="101">
        <f>'2. Sammanställning'!I33</f>
        <v>0</v>
      </c>
      <c r="E31" s="101" t="str">
        <f>'2. Sammanställning'!U33</f>
        <v/>
      </c>
      <c r="F31" s="316"/>
      <c r="G31" s="316"/>
      <c r="H31" s="316"/>
      <c r="I31" s="316"/>
      <c r="J31" s="316"/>
      <c r="K31" s="316"/>
      <c r="L31" s="316"/>
    </row>
    <row r="32" spans="1:12" ht="54.75" customHeight="1" x14ac:dyDescent="0.25">
      <c r="A32" s="108">
        <v>27</v>
      </c>
      <c r="B32" s="101" t="str">
        <f>'2. Sammanställning'!F34</f>
        <v/>
      </c>
      <c r="C32" s="101" t="str">
        <f>'2. Sammanställning'!H34</f>
        <v/>
      </c>
      <c r="D32" s="101">
        <f>'2. Sammanställning'!I34</f>
        <v>0</v>
      </c>
      <c r="E32" s="101" t="str">
        <f>'2. Sammanställning'!U34</f>
        <v/>
      </c>
      <c r="F32" s="316"/>
      <c r="G32" s="316"/>
      <c r="H32" s="316"/>
      <c r="I32" s="316"/>
      <c r="J32" s="316"/>
      <c r="K32" s="316"/>
      <c r="L32" s="316"/>
    </row>
    <row r="33" spans="1:12" ht="54.75" customHeight="1" x14ac:dyDescent="0.25">
      <c r="A33" s="108">
        <v>28</v>
      </c>
      <c r="B33" s="101" t="str">
        <f>'2. Sammanställning'!F35</f>
        <v/>
      </c>
      <c r="C33" s="101" t="str">
        <f>'2. Sammanställning'!H35</f>
        <v/>
      </c>
      <c r="D33" s="101">
        <f>'2. Sammanställning'!I35</f>
        <v>0</v>
      </c>
      <c r="E33" s="101" t="str">
        <f>'2. Sammanställning'!U35</f>
        <v/>
      </c>
      <c r="F33" s="316"/>
      <c r="G33" s="316"/>
      <c r="H33" s="316"/>
      <c r="I33" s="316"/>
      <c r="J33" s="316"/>
      <c r="K33" s="316"/>
      <c r="L33" s="316"/>
    </row>
    <row r="34" spans="1:12" ht="54.75" customHeight="1" x14ac:dyDescent="0.25">
      <c r="A34" s="108">
        <v>29</v>
      </c>
      <c r="B34" s="101" t="str">
        <f>'2. Sammanställning'!F36</f>
        <v/>
      </c>
      <c r="C34" s="101" t="str">
        <f>'2. Sammanställning'!H36</f>
        <v/>
      </c>
      <c r="D34" s="101">
        <f>'2. Sammanställning'!I36</f>
        <v>0</v>
      </c>
      <c r="E34" s="101" t="str">
        <f>'2. Sammanställning'!U36</f>
        <v/>
      </c>
      <c r="F34" s="316"/>
      <c r="G34" s="316"/>
      <c r="H34" s="316"/>
      <c r="I34" s="316"/>
      <c r="J34" s="316"/>
      <c r="K34" s="316"/>
      <c r="L34" s="316"/>
    </row>
    <row r="35" spans="1:12" ht="54.75" customHeight="1" x14ac:dyDescent="0.25">
      <c r="A35" s="108">
        <v>30</v>
      </c>
      <c r="B35" s="101" t="str">
        <f>'2. Sammanställning'!F37</f>
        <v/>
      </c>
      <c r="C35" s="101" t="str">
        <f>'2. Sammanställning'!H37</f>
        <v/>
      </c>
      <c r="D35" s="101">
        <f>'2. Sammanställning'!I37</f>
        <v>0</v>
      </c>
      <c r="E35" s="101" t="str">
        <f>'2. Sammanställning'!U37</f>
        <v/>
      </c>
      <c r="F35" s="316"/>
      <c r="G35" s="316"/>
      <c r="H35" s="316"/>
      <c r="I35" s="316"/>
      <c r="J35" s="316"/>
      <c r="K35" s="316"/>
      <c r="L35" s="316"/>
    </row>
    <row r="36" spans="1:12" ht="54.75" customHeight="1" x14ac:dyDescent="0.25">
      <c r="A36" s="108">
        <v>31</v>
      </c>
      <c r="B36" s="101" t="str">
        <f>'2. Sammanställning'!F38</f>
        <v/>
      </c>
      <c r="C36" s="101" t="str">
        <f>'2. Sammanställning'!H38</f>
        <v/>
      </c>
      <c r="D36" s="101">
        <f>'2. Sammanställning'!I38</f>
        <v>0</v>
      </c>
      <c r="E36" s="101" t="str">
        <f>'2. Sammanställning'!U38</f>
        <v/>
      </c>
      <c r="F36" s="316"/>
      <c r="G36" s="316"/>
      <c r="H36" s="316"/>
      <c r="I36" s="316"/>
      <c r="J36" s="316"/>
      <c r="K36" s="316"/>
      <c r="L36" s="316"/>
    </row>
    <row r="37" spans="1:12" ht="54.75" customHeight="1" x14ac:dyDescent="0.25">
      <c r="A37" s="108">
        <v>32</v>
      </c>
      <c r="B37" s="101" t="str">
        <f>'2. Sammanställning'!F39</f>
        <v/>
      </c>
      <c r="C37" s="101" t="str">
        <f>'2. Sammanställning'!H39</f>
        <v/>
      </c>
      <c r="D37" s="101">
        <f>'2. Sammanställning'!I39</f>
        <v>0</v>
      </c>
      <c r="E37" s="101" t="str">
        <f>'2. Sammanställning'!U39</f>
        <v/>
      </c>
      <c r="F37" s="316"/>
      <c r="G37" s="316"/>
      <c r="H37" s="316"/>
      <c r="I37" s="316"/>
      <c r="J37" s="316"/>
      <c r="K37" s="316"/>
      <c r="L37" s="316"/>
    </row>
    <row r="38" spans="1:12" ht="54.75" customHeight="1" x14ac:dyDescent="0.25">
      <c r="A38" s="108">
        <v>33</v>
      </c>
      <c r="B38" s="101" t="str">
        <f>'2. Sammanställning'!F40</f>
        <v/>
      </c>
      <c r="C38" s="101" t="str">
        <f>'2. Sammanställning'!H40</f>
        <v/>
      </c>
      <c r="D38" s="101">
        <f>'2. Sammanställning'!I40</f>
        <v>0</v>
      </c>
      <c r="E38" s="101" t="str">
        <f>'2. Sammanställning'!U40</f>
        <v/>
      </c>
      <c r="F38" s="316"/>
      <c r="G38" s="316"/>
      <c r="H38" s="316"/>
      <c r="I38" s="316"/>
      <c r="J38" s="316"/>
      <c r="K38" s="316"/>
      <c r="L38" s="316"/>
    </row>
    <row r="39" spans="1:12" ht="54.75" customHeight="1" x14ac:dyDescent="0.25">
      <c r="A39" s="108">
        <v>34</v>
      </c>
      <c r="B39" s="101" t="str">
        <f>'2. Sammanställning'!F41</f>
        <v/>
      </c>
      <c r="C39" s="101" t="str">
        <f>'2. Sammanställning'!H41</f>
        <v/>
      </c>
      <c r="D39" s="101">
        <f>'2. Sammanställning'!I41</f>
        <v>0</v>
      </c>
      <c r="E39" s="101" t="str">
        <f>'2. Sammanställning'!U41</f>
        <v/>
      </c>
      <c r="F39" s="316"/>
      <c r="G39" s="316"/>
      <c r="H39" s="316"/>
      <c r="I39" s="316"/>
      <c r="J39" s="316"/>
      <c r="K39" s="316"/>
      <c r="L39" s="316"/>
    </row>
    <row r="40" spans="1:12" ht="54.75" customHeight="1" x14ac:dyDescent="0.25">
      <c r="A40" s="108">
        <v>35</v>
      </c>
      <c r="B40" s="101" t="str">
        <f>'2. Sammanställning'!F42</f>
        <v/>
      </c>
      <c r="C40" s="101" t="str">
        <f>'2. Sammanställning'!H42</f>
        <v/>
      </c>
      <c r="D40" s="101">
        <f>'2. Sammanställning'!I42</f>
        <v>0</v>
      </c>
      <c r="E40" s="101" t="str">
        <f>'2. Sammanställning'!U42</f>
        <v/>
      </c>
      <c r="F40" s="316"/>
      <c r="G40" s="316"/>
      <c r="H40" s="316"/>
      <c r="I40" s="316"/>
      <c r="J40" s="316"/>
      <c r="K40" s="316"/>
      <c r="L40" s="316"/>
    </row>
    <row r="41" spans="1:12" ht="54.75" customHeight="1" x14ac:dyDescent="0.25">
      <c r="A41" s="108">
        <v>36</v>
      </c>
      <c r="B41" s="101" t="str">
        <f>'2. Sammanställning'!F43</f>
        <v/>
      </c>
      <c r="C41" s="101" t="str">
        <f>'2. Sammanställning'!H43</f>
        <v/>
      </c>
      <c r="D41" s="101">
        <f>'2. Sammanställning'!I43</f>
        <v>0</v>
      </c>
      <c r="E41" s="101" t="str">
        <f>'2. Sammanställning'!U43</f>
        <v/>
      </c>
      <c r="F41" s="316"/>
      <c r="G41" s="316"/>
      <c r="H41" s="316"/>
      <c r="I41" s="316"/>
      <c r="J41" s="316"/>
      <c r="K41" s="316"/>
      <c r="L41" s="316"/>
    </row>
    <row r="42" spans="1:12" ht="54.75" customHeight="1" x14ac:dyDescent="0.25">
      <c r="A42" s="108">
        <v>37</v>
      </c>
      <c r="B42" s="101" t="str">
        <f>'2. Sammanställning'!F44</f>
        <v/>
      </c>
      <c r="C42" s="101" t="str">
        <f>'2. Sammanställning'!H44</f>
        <v/>
      </c>
      <c r="D42" s="101">
        <f>'2. Sammanställning'!I44</f>
        <v>0</v>
      </c>
      <c r="E42" s="101" t="str">
        <f>'2. Sammanställning'!U44</f>
        <v/>
      </c>
      <c r="F42" s="316"/>
      <c r="G42" s="316"/>
      <c r="H42" s="316"/>
      <c r="I42" s="316"/>
      <c r="J42" s="316"/>
      <c r="K42" s="316"/>
      <c r="L42" s="316"/>
    </row>
    <row r="43" spans="1:12" ht="54.75" customHeight="1" x14ac:dyDescent="0.25">
      <c r="A43" s="108">
        <v>38</v>
      </c>
      <c r="B43" s="101" t="str">
        <f>'2. Sammanställning'!F45</f>
        <v/>
      </c>
      <c r="C43" s="101" t="str">
        <f>'2. Sammanställning'!H45</f>
        <v/>
      </c>
      <c r="D43" s="101">
        <f>'2. Sammanställning'!I45</f>
        <v>0</v>
      </c>
      <c r="E43" s="101" t="str">
        <f>'2. Sammanställning'!U45</f>
        <v/>
      </c>
      <c r="F43" s="316"/>
      <c r="G43" s="316"/>
      <c r="H43" s="316"/>
      <c r="I43" s="316"/>
      <c r="J43" s="316"/>
      <c r="K43" s="316"/>
      <c r="L43" s="316"/>
    </row>
    <row r="44" spans="1:12" ht="54.75" customHeight="1" x14ac:dyDescent="0.25">
      <c r="A44" s="108">
        <v>39</v>
      </c>
      <c r="B44" s="101" t="str">
        <f>'2. Sammanställning'!F46</f>
        <v/>
      </c>
      <c r="C44" s="101" t="str">
        <f>'2. Sammanställning'!H46</f>
        <v/>
      </c>
      <c r="D44" s="101">
        <f>'2. Sammanställning'!I46</f>
        <v>0</v>
      </c>
      <c r="E44" s="101" t="str">
        <f>'2. Sammanställning'!U46</f>
        <v/>
      </c>
      <c r="F44" s="316"/>
      <c r="G44" s="316"/>
      <c r="H44" s="316"/>
      <c r="I44" s="316"/>
      <c r="J44" s="316"/>
      <c r="K44" s="316"/>
      <c r="L44" s="316"/>
    </row>
    <row r="45" spans="1:12" ht="54.75" customHeight="1" x14ac:dyDescent="0.25">
      <c r="A45" s="108">
        <v>40</v>
      </c>
      <c r="B45" s="101" t="str">
        <f>'2. Sammanställning'!F47</f>
        <v/>
      </c>
      <c r="C45" s="101" t="str">
        <f>'2. Sammanställning'!H47</f>
        <v/>
      </c>
      <c r="D45" s="101">
        <f>'2. Sammanställning'!I47</f>
        <v>0</v>
      </c>
      <c r="E45" s="101" t="str">
        <f>'2. Sammanställning'!U47</f>
        <v/>
      </c>
      <c r="F45" s="316"/>
      <c r="G45" s="316"/>
      <c r="H45" s="316"/>
      <c r="I45" s="316"/>
      <c r="J45" s="316"/>
      <c r="K45" s="316"/>
      <c r="L45" s="316"/>
    </row>
    <row r="46" spans="1:12" ht="54.75" customHeight="1" x14ac:dyDescent="0.25">
      <c r="A46" s="108">
        <v>41</v>
      </c>
      <c r="B46" s="101" t="str">
        <f>'2. Sammanställning'!F48</f>
        <v/>
      </c>
      <c r="C46" s="101" t="str">
        <f>'2. Sammanställning'!H48</f>
        <v/>
      </c>
      <c r="D46" s="101">
        <f>'2. Sammanställning'!I48</f>
        <v>0</v>
      </c>
      <c r="E46" s="101" t="str">
        <f>'2. Sammanställning'!U48</f>
        <v/>
      </c>
      <c r="F46" s="316"/>
      <c r="G46" s="316"/>
      <c r="H46" s="316"/>
      <c r="I46" s="316"/>
      <c r="J46" s="316"/>
      <c r="K46" s="316"/>
      <c r="L46" s="316"/>
    </row>
    <row r="47" spans="1:12" ht="54.75" customHeight="1" x14ac:dyDescent="0.25">
      <c r="A47" s="108">
        <v>42</v>
      </c>
      <c r="B47" s="101" t="str">
        <f>'2. Sammanställning'!F49</f>
        <v/>
      </c>
      <c r="C47" s="101" t="str">
        <f>'2. Sammanställning'!H49</f>
        <v/>
      </c>
      <c r="D47" s="101">
        <f>'2. Sammanställning'!I49</f>
        <v>0</v>
      </c>
      <c r="E47" s="101" t="str">
        <f>'2. Sammanställning'!U49</f>
        <v/>
      </c>
      <c r="F47" s="316"/>
      <c r="G47" s="316"/>
      <c r="H47" s="316"/>
      <c r="I47" s="316"/>
      <c r="J47" s="316"/>
      <c r="K47" s="316"/>
      <c r="L47" s="316"/>
    </row>
    <row r="48" spans="1:12" ht="54.75" customHeight="1" x14ac:dyDescent="0.25">
      <c r="A48" s="108">
        <v>43</v>
      </c>
      <c r="B48" s="101" t="str">
        <f>'2. Sammanställning'!F50</f>
        <v/>
      </c>
      <c r="C48" s="101" t="str">
        <f>'2. Sammanställning'!H50</f>
        <v/>
      </c>
      <c r="D48" s="101">
        <f>'2. Sammanställning'!I50</f>
        <v>0</v>
      </c>
      <c r="E48" s="101" t="str">
        <f>'2. Sammanställning'!U50</f>
        <v/>
      </c>
      <c r="F48" s="316"/>
      <c r="G48" s="316"/>
      <c r="H48" s="316"/>
      <c r="I48" s="316"/>
      <c r="J48" s="316"/>
      <c r="K48" s="316"/>
      <c r="L48" s="316"/>
    </row>
    <row r="49" spans="1:12" ht="54.75" customHeight="1" x14ac:dyDescent="0.25">
      <c r="A49" s="108">
        <v>44</v>
      </c>
      <c r="B49" s="101" t="str">
        <f>'2. Sammanställning'!F51</f>
        <v/>
      </c>
      <c r="C49" s="101" t="str">
        <f>'2. Sammanställning'!H51</f>
        <v/>
      </c>
      <c r="D49" s="101">
        <f>'2. Sammanställning'!I51</f>
        <v>0</v>
      </c>
      <c r="E49" s="101" t="str">
        <f>'2. Sammanställning'!U51</f>
        <v/>
      </c>
      <c r="F49" s="316"/>
      <c r="G49" s="316"/>
      <c r="H49" s="316"/>
      <c r="I49" s="316"/>
      <c r="J49" s="316"/>
      <c r="K49" s="316"/>
      <c r="L49" s="316"/>
    </row>
    <row r="50" spans="1:12" ht="54.75" customHeight="1" x14ac:dyDescent="0.25">
      <c r="A50" s="108">
        <v>45</v>
      </c>
      <c r="B50" s="101" t="str">
        <f>'2. Sammanställning'!F52</f>
        <v/>
      </c>
      <c r="C50" s="101" t="str">
        <f>'2. Sammanställning'!H52</f>
        <v/>
      </c>
      <c r="D50" s="101">
        <f>'2. Sammanställning'!I52</f>
        <v>0</v>
      </c>
      <c r="E50" s="101" t="str">
        <f>'2. Sammanställning'!U52</f>
        <v/>
      </c>
      <c r="F50" s="316"/>
      <c r="G50" s="316"/>
      <c r="H50" s="316"/>
      <c r="I50" s="316"/>
      <c r="J50" s="316"/>
      <c r="K50" s="316"/>
      <c r="L50" s="316"/>
    </row>
    <row r="51" spans="1:12" ht="54.75" customHeight="1" x14ac:dyDescent="0.25">
      <c r="A51" s="108">
        <v>46</v>
      </c>
      <c r="B51" s="101" t="str">
        <f>'2. Sammanställning'!F53</f>
        <v/>
      </c>
      <c r="C51" s="101" t="str">
        <f>'2. Sammanställning'!H53</f>
        <v/>
      </c>
      <c r="D51" s="101">
        <f>'2. Sammanställning'!I53</f>
        <v>0</v>
      </c>
      <c r="E51" s="101" t="str">
        <f>'2. Sammanställning'!U53</f>
        <v/>
      </c>
      <c r="F51" s="316"/>
      <c r="G51" s="316"/>
      <c r="H51" s="316"/>
      <c r="I51" s="316"/>
      <c r="J51" s="316"/>
      <c r="K51" s="316"/>
      <c r="L51" s="316"/>
    </row>
    <row r="52" spans="1:12" ht="54.75" customHeight="1" x14ac:dyDescent="0.25">
      <c r="A52" s="108">
        <v>47</v>
      </c>
      <c r="B52" s="101" t="str">
        <f>'2. Sammanställning'!F54</f>
        <v/>
      </c>
      <c r="C52" s="101" t="str">
        <f>'2. Sammanställning'!H54</f>
        <v/>
      </c>
      <c r="D52" s="101">
        <f>'2. Sammanställning'!I54</f>
        <v>0</v>
      </c>
      <c r="E52" s="101" t="str">
        <f>'2. Sammanställning'!U54</f>
        <v/>
      </c>
      <c r="F52" s="316"/>
      <c r="G52" s="316"/>
      <c r="H52" s="316"/>
      <c r="I52" s="316"/>
      <c r="J52" s="316"/>
      <c r="K52" s="316"/>
      <c r="L52" s="316"/>
    </row>
    <row r="53" spans="1:12" ht="54.75" customHeight="1" x14ac:dyDescent="0.25">
      <c r="A53" s="108">
        <v>48</v>
      </c>
      <c r="B53" s="101" t="str">
        <f>'2. Sammanställning'!F55</f>
        <v/>
      </c>
      <c r="C53" s="101" t="str">
        <f>'2. Sammanställning'!H55</f>
        <v/>
      </c>
      <c r="D53" s="101">
        <f>'2. Sammanställning'!I55</f>
        <v>0</v>
      </c>
      <c r="E53" s="101" t="str">
        <f>'2. Sammanställning'!U55</f>
        <v/>
      </c>
      <c r="F53" s="316"/>
      <c r="G53" s="316"/>
      <c r="H53" s="316"/>
      <c r="I53" s="316"/>
      <c r="J53" s="316"/>
      <c r="K53" s="316"/>
      <c r="L53" s="316"/>
    </row>
    <row r="54" spans="1:12" ht="54.75" customHeight="1" x14ac:dyDescent="0.25">
      <c r="A54" s="108">
        <v>49</v>
      </c>
      <c r="B54" s="101" t="str">
        <f>'2. Sammanställning'!F56</f>
        <v/>
      </c>
      <c r="C54" s="101" t="str">
        <f>'2. Sammanställning'!H56</f>
        <v/>
      </c>
      <c r="D54" s="101">
        <f>'2. Sammanställning'!I56</f>
        <v>0</v>
      </c>
      <c r="E54" s="101" t="str">
        <f>'2. Sammanställning'!U56</f>
        <v/>
      </c>
      <c r="F54" s="316"/>
      <c r="G54" s="316"/>
      <c r="H54" s="316"/>
      <c r="I54" s="316"/>
      <c r="J54" s="316"/>
      <c r="K54" s="316"/>
      <c r="L54" s="316"/>
    </row>
    <row r="55" spans="1:12" ht="54.75" customHeight="1" x14ac:dyDescent="0.25">
      <c r="A55" s="108">
        <v>50</v>
      </c>
      <c r="B55" s="101" t="str">
        <f>'2. Sammanställning'!F57</f>
        <v/>
      </c>
      <c r="C55" s="101" t="str">
        <f>'2. Sammanställning'!H57</f>
        <v/>
      </c>
      <c r="D55" s="101">
        <f>'2. Sammanställning'!I57</f>
        <v>0</v>
      </c>
      <c r="E55" s="101" t="str">
        <f>'2. Sammanställning'!U57</f>
        <v/>
      </c>
      <c r="F55" s="316"/>
      <c r="G55" s="316"/>
      <c r="H55" s="316"/>
      <c r="I55" s="316"/>
      <c r="J55" s="316"/>
      <c r="K55" s="316"/>
      <c r="L55" s="316"/>
    </row>
    <row r="56" spans="1:12" ht="54.75" customHeight="1" x14ac:dyDescent="0.25">
      <c r="A56" s="108">
        <v>51</v>
      </c>
      <c r="B56" s="101" t="str">
        <f>'2. Sammanställning'!F58</f>
        <v/>
      </c>
      <c r="C56" s="101" t="str">
        <f>'2. Sammanställning'!H58</f>
        <v/>
      </c>
      <c r="D56" s="101">
        <f>'2. Sammanställning'!I58</f>
        <v>0</v>
      </c>
      <c r="E56" s="101" t="str">
        <f>'2. Sammanställning'!U58</f>
        <v/>
      </c>
      <c r="F56" s="316"/>
      <c r="G56" s="316"/>
      <c r="H56" s="316"/>
      <c r="I56" s="316"/>
      <c r="J56" s="316"/>
      <c r="K56" s="316"/>
      <c r="L56" s="316"/>
    </row>
    <row r="57" spans="1:12" ht="54.75" customHeight="1" x14ac:dyDescent="0.25">
      <c r="A57" s="108">
        <v>52</v>
      </c>
      <c r="B57" s="101" t="str">
        <f>'2. Sammanställning'!F59</f>
        <v/>
      </c>
      <c r="C57" s="101" t="str">
        <f>'2. Sammanställning'!H59</f>
        <v/>
      </c>
      <c r="D57" s="101">
        <f>'2. Sammanställning'!I59</f>
        <v>0</v>
      </c>
      <c r="E57" s="101" t="str">
        <f>'2. Sammanställning'!U59</f>
        <v/>
      </c>
      <c r="F57" s="316"/>
      <c r="G57" s="316"/>
      <c r="H57" s="316"/>
      <c r="I57" s="316"/>
      <c r="J57" s="316"/>
      <c r="K57" s="316"/>
      <c r="L57" s="316"/>
    </row>
    <row r="58" spans="1:12" ht="54.75" customHeight="1" x14ac:dyDescent="0.25">
      <c r="A58" s="108">
        <v>53</v>
      </c>
      <c r="B58" s="101" t="str">
        <f>'2. Sammanställning'!F60</f>
        <v/>
      </c>
      <c r="C58" s="101" t="str">
        <f>'2. Sammanställning'!H60</f>
        <v/>
      </c>
      <c r="D58" s="101">
        <f>'2. Sammanställning'!I60</f>
        <v>0</v>
      </c>
      <c r="E58" s="101" t="str">
        <f>'2. Sammanställning'!U60</f>
        <v/>
      </c>
      <c r="F58" s="316"/>
      <c r="G58" s="316"/>
      <c r="H58" s="316"/>
      <c r="I58" s="316"/>
      <c r="J58" s="316"/>
      <c r="K58" s="316"/>
      <c r="L58" s="316"/>
    </row>
    <row r="59" spans="1:12" ht="54.75" customHeight="1" x14ac:dyDescent="0.25">
      <c r="A59" s="108">
        <v>54</v>
      </c>
      <c r="B59" s="101" t="str">
        <f>'2. Sammanställning'!F61</f>
        <v/>
      </c>
      <c r="C59" s="101" t="str">
        <f>'2. Sammanställning'!H61</f>
        <v/>
      </c>
      <c r="D59" s="101">
        <f>'2. Sammanställning'!I61</f>
        <v>0</v>
      </c>
      <c r="E59" s="101" t="str">
        <f>'2. Sammanställning'!U61</f>
        <v/>
      </c>
      <c r="F59" s="316"/>
      <c r="G59" s="316"/>
      <c r="H59" s="316"/>
      <c r="I59" s="316"/>
      <c r="J59" s="316"/>
      <c r="K59" s="316"/>
      <c r="L59" s="316"/>
    </row>
    <row r="60" spans="1:12" ht="54.75" customHeight="1" x14ac:dyDescent="0.25">
      <c r="A60" s="108">
        <v>55</v>
      </c>
      <c r="B60" s="101" t="str">
        <f>'2. Sammanställning'!F62</f>
        <v/>
      </c>
      <c r="C60" s="101" t="str">
        <f>'2. Sammanställning'!H62</f>
        <v/>
      </c>
      <c r="D60" s="101">
        <f>'2. Sammanställning'!I62</f>
        <v>0</v>
      </c>
      <c r="E60" s="101" t="str">
        <f>'2. Sammanställning'!U62</f>
        <v/>
      </c>
      <c r="F60" s="316"/>
      <c r="G60" s="316"/>
      <c r="H60" s="316"/>
      <c r="I60" s="316"/>
      <c r="J60" s="316"/>
      <c r="K60" s="316"/>
      <c r="L60" s="316"/>
    </row>
    <row r="61" spans="1:12" ht="54.75" customHeight="1" x14ac:dyDescent="0.25">
      <c r="A61" s="108">
        <v>56</v>
      </c>
      <c r="B61" s="101" t="str">
        <f>'2. Sammanställning'!F63</f>
        <v/>
      </c>
      <c r="C61" s="101" t="str">
        <f>'2. Sammanställning'!H63</f>
        <v/>
      </c>
      <c r="D61" s="101">
        <f>'2. Sammanställning'!I63</f>
        <v>0</v>
      </c>
      <c r="E61" s="101" t="str">
        <f>'2. Sammanställning'!U63</f>
        <v/>
      </c>
      <c r="F61" s="316"/>
      <c r="G61" s="316"/>
      <c r="H61" s="316"/>
      <c r="I61" s="316"/>
      <c r="J61" s="316"/>
      <c r="K61" s="316"/>
      <c r="L61" s="316"/>
    </row>
    <row r="62" spans="1:12" ht="54.75" customHeight="1" x14ac:dyDescent="0.25">
      <c r="A62" s="108">
        <v>57</v>
      </c>
      <c r="B62" s="101" t="str">
        <f>'2. Sammanställning'!F64</f>
        <v/>
      </c>
      <c r="C62" s="101" t="str">
        <f>'2. Sammanställning'!H64</f>
        <v/>
      </c>
      <c r="D62" s="101">
        <f>'2. Sammanställning'!I64</f>
        <v>0</v>
      </c>
      <c r="E62" s="101" t="str">
        <f>'2. Sammanställning'!U64</f>
        <v/>
      </c>
      <c r="F62" s="316"/>
      <c r="G62" s="316"/>
      <c r="H62" s="316"/>
      <c r="I62" s="316"/>
      <c r="J62" s="316"/>
      <c r="K62" s="316"/>
      <c r="L62" s="316"/>
    </row>
    <row r="63" spans="1:12" ht="54.75" customHeight="1" x14ac:dyDescent="0.25">
      <c r="A63" s="108">
        <v>58</v>
      </c>
      <c r="B63" s="101" t="str">
        <f>'2. Sammanställning'!F65</f>
        <v/>
      </c>
      <c r="C63" s="101" t="str">
        <f>'2. Sammanställning'!H65</f>
        <v/>
      </c>
      <c r="D63" s="101">
        <f>'2. Sammanställning'!I65</f>
        <v>0</v>
      </c>
      <c r="E63" s="101" t="str">
        <f>'2. Sammanställning'!U65</f>
        <v/>
      </c>
      <c r="F63" s="316"/>
      <c r="G63" s="316"/>
      <c r="H63" s="316"/>
      <c r="I63" s="316"/>
      <c r="J63" s="316"/>
      <c r="K63" s="316"/>
      <c r="L63" s="316"/>
    </row>
    <row r="64" spans="1:12" ht="54.75" customHeight="1" x14ac:dyDescent="0.25">
      <c r="A64" s="108">
        <v>59</v>
      </c>
      <c r="B64" s="101" t="str">
        <f>'2. Sammanställning'!F66</f>
        <v/>
      </c>
      <c r="C64" s="101" t="str">
        <f>'2. Sammanställning'!H66</f>
        <v/>
      </c>
      <c r="D64" s="101">
        <f>'2. Sammanställning'!I66</f>
        <v>0</v>
      </c>
      <c r="E64" s="101" t="str">
        <f>'2. Sammanställning'!U66</f>
        <v/>
      </c>
      <c r="F64" s="316"/>
      <c r="G64" s="316"/>
      <c r="H64" s="316"/>
      <c r="I64" s="316"/>
      <c r="J64" s="316"/>
      <c r="K64" s="316"/>
      <c r="L64" s="316"/>
    </row>
    <row r="65" spans="1:12" ht="54.75" customHeight="1" x14ac:dyDescent="0.25">
      <c r="A65" s="108">
        <v>60</v>
      </c>
      <c r="B65" s="101" t="str">
        <f>'2. Sammanställning'!F67</f>
        <v/>
      </c>
      <c r="C65" s="101" t="str">
        <f>'2. Sammanställning'!H67</f>
        <v/>
      </c>
      <c r="D65" s="101">
        <f>'2. Sammanställning'!I67</f>
        <v>0</v>
      </c>
      <c r="E65" s="101" t="str">
        <f>'2. Sammanställning'!U67</f>
        <v/>
      </c>
      <c r="F65" s="316"/>
      <c r="G65" s="316"/>
      <c r="H65" s="316"/>
      <c r="I65" s="316"/>
      <c r="J65" s="316"/>
      <c r="K65" s="316"/>
      <c r="L65" s="316"/>
    </row>
    <row r="66" spans="1:12" ht="54.75" customHeight="1" x14ac:dyDescent="0.25">
      <c r="A66" s="108">
        <v>61</v>
      </c>
      <c r="B66" s="101" t="str">
        <f>'2. Sammanställning'!F68</f>
        <v/>
      </c>
      <c r="C66" s="101" t="str">
        <f>'2. Sammanställning'!H68</f>
        <v/>
      </c>
      <c r="D66" s="101">
        <f>'2. Sammanställning'!I68</f>
        <v>0</v>
      </c>
      <c r="E66" s="101" t="str">
        <f>'2. Sammanställning'!U68</f>
        <v/>
      </c>
      <c r="F66" s="316"/>
      <c r="G66" s="316"/>
      <c r="H66" s="316"/>
      <c r="I66" s="316"/>
      <c r="J66" s="316"/>
      <c r="K66" s="316"/>
      <c r="L66" s="316"/>
    </row>
    <row r="67" spans="1:12" ht="54.75" customHeight="1" x14ac:dyDescent="0.25">
      <c r="A67" s="108">
        <v>62</v>
      </c>
      <c r="B67" s="101" t="str">
        <f>'2. Sammanställning'!F69</f>
        <v/>
      </c>
      <c r="C67" s="101" t="str">
        <f>'2. Sammanställning'!H69</f>
        <v/>
      </c>
      <c r="D67" s="101">
        <f>'2. Sammanställning'!I69</f>
        <v>0</v>
      </c>
      <c r="E67" s="101" t="str">
        <f>'2. Sammanställning'!U69</f>
        <v/>
      </c>
      <c r="F67" s="316"/>
      <c r="G67" s="316"/>
      <c r="H67" s="316"/>
      <c r="I67" s="316"/>
      <c r="J67" s="316"/>
      <c r="K67" s="316"/>
      <c r="L67" s="316"/>
    </row>
    <row r="68" spans="1:12" ht="54.75" customHeight="1" x14ac:dyDescent="0.25">
      <c r="A68" s="108">
        <v>63</v>
      </c>
      <c r="B68" s="101" t="str">
        <f>'2. Sammanställning'!F70</f>
        <v/>
      </c>
      <c r="C68" s="101" t="str">
        <f>'2. Sammanställning'!H70</f>
        <v/>
      </c>
      <c r="D68" s="101">
        <f>'2. Sammanställning'!I70</f>
        <v>0</v>
      </c>
      <c r="E68" s="101" t="str">
        <f>'2. Sammanställning'!U70</f>
        <v/>
      </c>
      <c r="F68" s="316"/>
      <c r="G68" s="316"/>
      <c r="H68" s="316"/>
      <c r="I68" s="316"/>
      <c r="J68" s="316"/>
      <c r="K68" s="316"/>
      <c r="L68" s="316"/>
    </row>
    <row r="69" spans="1:12" ht="54.75" customHeight="1" x14ac:dyDescent="0.25">
      <c r="A69" s="108">
        <v>64</v>
      </c>
      <c r="B69" s="101" t="str">
        <f>'2. Sammanställning'!F71</f>
        <v/>
      </c>
      <c r="C69" s="101" t="str">
        <f>'2. Sammanställning'!H71</f>
        <v/>
      </c>
      <c r="D69" s="101">
        <f>'2. Sammanställning'!I71</f>
        <v>0</v>
      </c>
      <c r="E69" s="101" t="str">
        <f>'2. Sammanställning'!U71</f>
        <v/>
      </c>
      <c r="F69" s="316"/>
      <c r="G69" s="316"/>
      <c r="H69" s="316"/>
      <c r="I69" s="316"/>
      <c r="J69" s="316"/>
      <c r="K69" s="316"/>
      <c r="L69" s="316"/>
    </row>
    <row r="70" spans="1:12" ht="54.75" customHeight="1" x14ac:dyDescent="0.25">
      <c r="A70" s="108">
        <v>65</v>
      </c>
      <c r="B70" s="101" t="str">
        <f>'2. Sammanställning'!F72</f>
        <v/>
      </c>
      <c r="C70" s="101" t="str">
        <f>'2. Sammanställning'!H72</f>
        <v/>
      </c>
      <c r="D70" s="101">
        <f>'2. Sammanställning'!I72</f>
        <v>0</v>
      </c>
      <c r="E70" s="101" t="str">
        <f>'2. Sammanställning'!U72</f>
        <v/>
      </c>
      <c r="F70" s="316"/>
      <c r="G70" s="316"/>
      <c r="H70" s="316"/>
      <c r="I70" s="316"/>
      <c r="J70" s="316"/>
      <c r="K70" s="316"/>
      <c r="L70" s="316"/>
    </row>
    <row r="71" spans="1:12" ht="54.75" customHeight="1" x14ac:dyDescent="0.25">
      <c r="A71" s="108">
        <v>66</v>
      </c>
      <c r="B71" s="101" t="str">
        <f>'2. Sammanställning'!F73</f>
        <v/>
      </c>
      <c r="C71" s="101" t="str">
        <f>'2. Sammanställning'!H73</f>
        <v/>
      </c>
      <c r="D71" s="101">
        <f>'2. Sammanställning'!I73</f>
        <v>0</v>
      </c>
      <c r="E71" s="101" t="str">
        <f>'2. Sammanställning'!U73</f>
        <v/>
      </c>
      <c r="F71" s="316"/>
      <c r="G71" s="316"/>
      <c r="H71" s="316"/>
      <c r="I71" s="316"/>
      <c r="J71" s="316"/>
      <c r="K71" s="316"/>
      <c r="L71" s="316"/>
    </row>
    <row r="72" spans="1:12" ht="54.75" customHeight="1" x14ac:dyDescent="0.25">
      <c r="A72" s="108">
        <v>67</v>
      </c>
      <c r="B72" s="101" t="str">
        <f>'2. Sammanställning'!F74</f>
        <v/>
      </c>
      <c r="C72" s="101" t="str">
        <f>'2. Sammanställning'!H74</f>
        <v/>
      </c>
      <c r="D72" s="101">
        <f>'2. Sammanställning'!I74</f>
        <v>0</v>
      </c>
      <c r="E72" s="101" t="str">
        <f>'2. Sammanställning'!U74</f>
        <v/>
      </c>
      <c r="F72" s="316"/>
      <c r="G72" s="316"/>
      <c r="H72" s="316"/>
      <c r="I72" s="316"/>
      <c r="J72" s="316"/>
      <c r="K72" s="316"/>
      <c r="L72" s="316"/>
    </row>
    <row r="73" spans="1:12" ht="54.75" customHeight="1" x14ac:dyDescent="0.25">
      <c r="A73" s="108">
        <v>68</v>
      </c>
      <c r="B73" s="101" t="str">
        <f>'2. Sammanställning'!F75</f>
        <v/>
      </c>
      <c r="C73" s="101" t="str">
        <f>'2. Sammanställning'!H75</f>
        <v/>
      </c>
      <c r="D73" s="101">
        <f>'2. Sammanställning'!I75</f>
        <v>0</v>
      </c>
      <c r="E73" s="101" t="str">
        <f>'2. Sammanställning'!U75</f>
        <v/>
      </c>
      <c r="F73" s="316"/>
      <c r="G73" s="316"/>
      <c r="H73" s="316"/>
      <c r="I73" s="316"/>
      <c r="J73" s="316"/>
      <c r="K73" s="316"/>
      <c r="L73" s="316"/>
    </row>
    <row r="74" spans="1:12" ht="54.75" customHeight="1" x14ac:dyDescent="0.25">
      <c r="A74" s="108">
        <v>69</v>
      </c>
      <c r="B74" s="101" t="str">
        <f>'2. Sammanställning'!F76</f>
        <v/>
      </c>
      <c r="C74" s="101" t="str">
        <f>'2. Sammanställning'!H76</f>
        <v/>
      </c>
      <c r="D74" s="101">
        <f>'2. Sammanställning'!I76</f>
        <v>0</v>
      </c>
      <c r="E74" s="101" t="str">
        <f>'2. Sammanställning'!U76</f>
        <v/>
      </c>
      <c r="F74" s="316"/>
      <c r="G74" s="316"/>
      <c r="H74" s="316"/>
      <c r="I74" s="316"/>
      <c r="J74" s="316"/>
      <c r="K74" s="316"/>
      <c r="L74" s="316"/>
    </row>
    <row r="75" spans="1:12" ht="54.75" customHeight="1" x14ac:dyDescent="0.25">
      <c r="A75" s="108">
        <v>70</v>
      </c>
      <c r="B75" s="101" t="str">
        <f>'2. Sammanställning'!F77</f>
        <v/>
      </c>
      <c r="C75" s="101" t="str">
        <f>'2. Sammanställning'!H77</f>
        <v/>
      </c>
      <c r="D75" s="101">
        <f>'2. Sammanställning'!I77</f>
        <v>0</v>
      </c>
      <c r="E75" s="101" t="str">
        <f>'2. Sammanställning'!U77</f>
        <v/>
      </c>
      <c r="F75" s="316"/>
      <c r="G75" s="316"/>
      <c r="H75" s="316"/>
      <c r="I75" s="316"/>
      <c r="J75" s="316"/>
      <c r="K75" s="316"/>
      <c r="L75" s="316"/>
    </row>
    <row r="76" spans="1:12" ht="54.75" customHeight="1" x14ac:dyDescent="0.25">
      <c r="A76" s="108">
        <v>71</v>
      </c>
      <c r="B76" s="101" t="str">
        <f>'2. Sammanställning'!F78</f>
        <v/>
      </c>
      <c r="C76" s="101" t="str">
        <f>'2. Sammanställning'!H78</f>
        <v/>
      </c>
      <c r="D76" s="101">
        <f>'2. Sammanställning'!I78</f>
        <v>0</v>
      </c>
      <c r="E76" s="101" t="str">
        <f>'2. Sammanställning'!U78</f>
        <v/>
      </c>
      <c r="F76" s="316"/>
      <c r="G76" s="316"/>
      <c r="H76" s="316"/>
      <c r="I76" s="316"/>
      <c r="J76" s="316"/>
      <c r="K76" s="316"/>
      <c r="L76" s="316"/>
    </row>
    <row r="77" spans="1:12" ht="54.75" customHeight="1" x14ac:dyDescent="0.25">
      <c r="A77" s="108">
        <v>72</v>
      </c>
      <c r="B77" s="101" t="str">
        <f>'2. Sammanställning'!F79</f>
        <v/>
      </c>
      <c r="C77" s="101" t="str">
        <f>'2. Sammanställning'!H79</f>
        <v/>
      </c>
      <c r="D77" s="101">
        <f>'2. Sammanställning'!I79</f>
        <v>0</v>
      </c>
      <c r="E77" s="101" t="str">
        <f>'2. Sammanställning'!U79</f>
        <v/>
      </c>
      <c r="F77" s="316"/>
      <c r="G77" s="316"/>
      <c r="H77" s="316"/>
      <c r="I77" s="316"/>
      <c r="J77" s="316"/>
      <c r="K77" s="316"/>
      <c r="L77" s="316"/>
    </row>
    <row r="78" spans="1:12" ht="54.75" customHeight="1" x14ac:dyDescent="0.25">
      <c r="A78" s="108">
        <v>73</v>
      </c>
      <c r="B78" s="101" t="str">
        <f>'2. Sammanställning'!F80</f>
        <v/>
      </c>
      <c r="C78" s="101" t="str">
        <f>'2. Sammanställning'!H80</f>
        <v/>
      </c>
      <c r="D78" s="101">
        <f>'2. Sammanställning'!I80</f>
        <v>0</v>
      </c>
      <c r="E78" s="101" t="str">
        <f>'2. Sammanställning'!U80</f>
        <v/>
      </c>
      <c r="F78" s="316"/>
      <c r="G78" s="316"/>
      <c r="H78" s="316"/>
      <c r="I78" s="316"/>
      <c r="J78" s="316"/>
      <c r="K78" s="316"/>
      <c r="L78" s="316"/>
    </row>
    <row r="79" spans="1:12" ht="54.75" customHeight="1" x14ac:dyDescent="0.25">
      <c r="A79" s="108">
        <v>74</v>
      </c>
      <c r="B79" s="101" t="str">
        <f>'2. Sammanställning'!F81</f>
        <v/>
      </c>
      <c r="C79" s="101" t="str">
        <f>'2. Sammanställning'!H81</f>
        <v/>
      </c>
      <c r="D79" s="101">
        <f>'2. Sammanställning'!I81</f>
        <v>0</v>
      </c>
      <c r="E79" s="101" t="str">
        <f>'2. Sammanställning'!U81</f>
        <v/>
      </c>
      <c r="F79" s="316"/>
      <c r="G79" s="316"/>
      <c r="H79" s="316"/>
      <c r="I79" s="316"/>
      <c r="J79" s="316"/>
      <c r="K79" s="316"/>
      <c r="L79" s="316"/>
    </row>
    <row r="80" spans="1:12" ht="54.75" customHeight="1" x14ac:dyDescent="0.25">
      <c r="A80" s="108">
        <v>75</v>
      </c>
      <c r="B80" s="101" t="str">
        <f>'2. Sammanställning'!F82</f>
        <v/>
      </c>
      <c r="C80" s="101" t="str">
        <f>'2. Sammanställning'!H82</f>
        <v/>
      </c>
      <c r="D80" s="101">
        <f>'2. Sammanställning'!I82</f>
        <v>0</v>
      </c>
      <c r="E80" s="101" t="str">
        <f>'2. Sammanställning'!U82</f>
        <v/>
      </c>
      <c r="F80" s="316"/>
      <c r="G80" s="316"/>
      <c r="H80" s="316"/>
      <c r="I80" s="316"/>
      <c r="J80" s="316"/>
      <c r="K80" s="316"/>
      <c r="L80" s="316"/>
    </row>
    <row r="81" spans="1:12" ht="54.75" customHeight="1" x14ac:dyDescent="0.25">
      <c r="A81" s="108">
        <v>76</v>
      </c>
      <c r="B81" s="101" t="str">
        <f>'2. Sammanställning'!F83</f>
        <v/>
      </c>
      <c r="C81" s="101" t="str">
        <f>'2. Sammanställning'!H83</f>
        <v/>
      </c>
      <c r="D81" s="101">
        <f>'2. Sammanställning'!I83</f>
        <v>0</v>
      </c>
      <c r="E81" s="101" t="str">
        <f>'2. Sammanställning'!U83</f>
        <v/>
      </c>
      <c r="F81" s="316"/>
      <c r="G81" s="316"/>
      <c r="H81" s="316"/>
      <c r="I81" s="316"/>
      <c r="J81" s="316"/>
      <c r="K81" s="316"/>
      <c r="L81" s="316"/>
    </row>
    <row r="82" spans="1:12" ht="54.75" customHeight="1" x14ac:dyDescent="0.25">
      <c r="A82" s="108">
        <v>77</v>
      </c>
      <c r="B82" s="101" t="str">
        <f>'2. Sammanställning'!F84</f>
        <v/>
      </c>
      <c r="C82" s="101" t="str">
        <f>'2. Sammanställning'!H84</f>
        <v/>
      </c>
      <c r="D82" s="101">
        <f>'2. Sammanställning'!I84</f>
        <v>0</v>
      </c>
      <c r="E82" s="101" t="str">
        <f>'2. Sammanställning'!U84</f>
        <v/>
      </c>
      <c r="F82" s="316"/>
      <c r="G82" s="316"/>
      <c r="H82" s="316"/>
      <c r="I82" s="316"/>
      <c r="J82" s="316"/>
      <c r="K82" s="316"/>
      <c r="L82" s="316"/>
    </row>
    <row r="83" spans="1:12" ht="54.75" customHeight="1" x14ac:dyDescent="0.25">
      <c r="A83" s="108">
        <v>78</v>
      </c>
      <c r="B83" s="101" t="str">
        <f>'2. Sammanställning'!F85</f>
        <v/>
      </c>
      <c r="C83" s="101" t="str">
        <f>'2. Sammanställning'!H85</f>
        <v/>
      </c>
      <c r="D83" s="101">
        <f>'2. Sammanställning'!I85</f>
        <v>0</v>
      </c>
      <c r="E83" s="101" t="str">
        <f>'2. Sammanställning'!U85</f>
        <v/>
      </c>
      <c r="F83" s="316"/>
      <c r="G83" s="316"/>
      <c r="H83" s="316"/>
      <c r="I83" s="316"/>
      <c r="J83" s="316"/>
      <c r="K83" s="316"/>
      <c r="L83" s="316"/>
    </row>
    <row r="84" spans="1:12" ht="54.75" customHeight="1" x14ac:dyDescent="0.25">
      <c r="A84" s="108">
        <v>79</v>
      </c>
      <c r="B84" s="101" t="str">
        <f>'2. Sammanställning'!F86</f>
        <v/>
      </c>
      <c r="C84" s="101" t="str">
        <f>'2. Sammanställning'!H86</f>
        <v/>
      </c>
      <c r="D84" s="101">
        <f>'2. Sammanställning'!I86</f>
        <v>0</v>
      </c>
      <c r="E84" s="101" t="str">
        <f>'2. Sammanställning'!U86</f>
        <v/>
      </c>
      <c r="F84" s="316"/>
      <c r="G84" s="316"/>
      <c r="H84" s="316"/>
      <c r="I84" s="316"/>
      <c r="J84" s="316"/>
      <c r="K84" s="316"/>
      <c r="L84" s="316"/>
    </row>
    <row r="85" spans="1:12" ht="54.75" customHeight="1" x14ac:dyDescent="0.25">
      <c r="A85" s="108">
        <v>80</v>
      </c>
      <c r="B85" s="101" t="str">
        <f>'2. Sammanställning'!F87</f>
        <v/>
      </c>
      <c r="C85" s="101" t="str">
        <f>'2. Sammanställning'!H87</f>
        <v/>
      </c>
      <c r="D85" s="101">
        <f>'2. Sammanställning'!I87</f>
        <v>0</v>
      </c>
      <c r="E85" s="101" t="str">
        <f>'2. Sammanställning'!U87</f>
        <v/>
      </c>
      <c r="F85" s="316"/>
      <c r="G85" s="316"/>
      <c r="H85" s="316"/>
      <c r="I85" s="316"/>
      <c r="J85" s="316"/>
      <c r="K85" s="316"/>
      <c r="L85" s="316"/>
    </row>
    <row r="86" spans="1:12" ht="54.75" customHeight="1" x14ac:dyDescent="0.25">
      <c r="A86" s="108">
        <v>81</v>
      </c>
      <c r="B86" s="101" t="str">
        <f>'2. Sammanställning'!F88</f>
        <v/>
      </c>
      <c r="C86" s="101" t="str">
        <f>'2. Sammanställning'!H88</f>
        <v/>
      </c>
      <c r="D86" s="101">
        <f>'2. Sammanställning'!I88</f>
        <v>0</v>
      </c>
      <c r="E86" s="101" t="str">
        <f>'2. Sammanställning'!U88</f>
        <v/>
      </c>
      <c r="F86" s="316"/>
      <c r="G86" s="316"/>
      <c r="H86" s="316"/>
      <c r="I86" s="316"/>
      <c r="J86" s="316"/>
      <c r="K86" s="316"/>
      <c r="L86" s="316"/>
    </row>
    <row r="87" spans="1:12" ht="54.75" customHeight="1" x14ac:dyDescent="0.25">
      <c r="A87" s="108">
        <v>82</v>
      </c>
      <c r="B87" s="101" t="str">
        <f>'2. Sammanställning'!F89</f>
        <v/>
      </c>
      <c r="C87" s="101" t="str">
        <f>'2. Sammanställning'!H89</f>
        <v/>
      </c>
      <c r="D87" s="101">
        <f>'2. Sammanställning'!I89</f>
        <v>0</v>
      </c>
      <c r="E87" s="101" t="str">
        <f>'2. Sammanställning'!U89</f>
        <v/>
      </c>
      <c r="F87" s="316"/>
      <c r="G87" s="316"/>
      <c r="H87" s="316"/>
      <c r="I87" s="316"/>
      <c r="J87" s="316"/>
      <c r="K87" s="316"/>
      <c r="L87" s="316"/>
    </row>
    <row r="88" spans="1:12" ht="54.75" customHeight="1" x14ac:dyDescent="0.25">
      <c r="A88" s="108">
        <v>83</v>
      </c>
      <c r="B88" s="101" t="str">
        <f>'2. Sammanställning'!F90</f>
        <v/>
      </c>
      <c r="C88" s="101" t="str">
        <f>'2. Sammanställning'!H90</f>
        <v/>
      </c>
      <c r="D88" s="101">
        <f>'2. Sammanställning'!I90</f>
        <v>0</v>
      </c>
      <c r="E88" s="101" t="str">
        <f>'2. Sammanställning'!U90</f>
        <v/>
      </c>
      <c r="F88" s="316"/>
      <c r="G88" s="316"/>
      <c r="H88" s="316"/>
      <c r="I88" s="316"/>
      <c r="J88" s="316"/>
      <c r="K88" s="316"/>
      <c r="L88" s="316"/>
    </row>
    <row r="89" spans="1:12" ht="54.75" customHeight="1" x14ac:dyDescent="0.25">
      <c r="A89" s="108">
        <v>84</v>
      </c>
      <c r="B89" s="101" t="str">
        <f>'2. Sammanställning'!F91</f>
        <v/>
      </c>
      <c r="C89" s="101" t="str">
        <f>'2. Sammanställning'!H91</f>
        <v/>
      </c>
      <c r="D89" s="101">
        <f>'2. Sammanställning'!I91</f>
        <v>0</v>
      </c>
      <c r="E89" s="101" t="str">
        <f>'2. Sammanställning'!U91</f>
        <v/>
      </c>
      <c r="F89" s="316"/>
      <c r="G89" s="316"/>
      <c r="H89" s="316"/>
      <c r="I89" s="316"/>
      <c r="J89" s="316"/>
      <c r="K89" s="316"/>
      <c r="L89" s="316"/>
    </row>
    <row r="90" spans="1:12" ht="54.75" customHeight="1" x14ac:dyDescent="0.25">
      <c r="A90" s="108">
        <v>85</v>
      </c>
      <c r="B90" s="101" t="str">
        <f>'2. Sammanställning'!F92</f>
        <v/>
      </c>
      <c r="C90" s="101" t="str">
        <f>'2. Sammanställning'!H92</f>
        <v/>
      </c>
      <c r="D90" s="101">
        <f>'2. Sammanställning'!I92</f>
        <v>0</v>
      </c>
      <c r="E90" s="101" t="str">
        <f>'2. Sammanställning'!U92</f>
        <v/>
      </c>
      <c r="F90" s="316"/>
      <c r="G90" s="316"/>
      <c r="H90" s="316"/>
      <c r="I90" s="316"/>
      <c r="J90" s="316"/>
      <c r="K90" s="316"/>
      <c r="L90" s="316"/>
    </row>
    <row r="91" spans="1:12" ht="54.75" customHeight="1" x14ac:dyDescent="0.25">
      <c r="A91" s="108">
        <v>86</v>
      </c>
      <c r="B91" s="101" t="str">
        <f>'2. Sammanställning'!F93</f>
        <v/>
      </c>
      <c r="C91" s="101" t="str">
        <f>'2. Sammanställning'!H93</f>
        <v/>
      </c>
      <c r="D91" s="101">
        <f>'2. Sammanställning'!I93</f>
        <v>0</v>
      </c>
      <c r="E91" s="101" t="str">
        <f>'2. Sammanställning'!U93</f>
        <v/>
      </c>
      <c r="F91" s="316"/>
      <c r="G91" s="316"/>
      <c r="H91" s="316"/>
      <c r="I91" s="316"/>
      <c r="J91" s="316"/>
      <c r="K91" s="316"/>
      <c r="L91" s="316"/>
    </row>
    <row r="92" spans="1:12" ht="54.75" customHeight="1" x14ac:dyDescent="0.25">
      <c r="A92" s="108">
        <v>87</v>
      </c>
      <c r="B92" s="101" t="str">
        <f>'2. Sammanställning'!F94</f>
        <v/>
      </c>
      <c r="C92" s="101" t="str">
        <f>'2. Sammanställning'!H94</f>
        <v/>
      </c>
      <c r="D92" s="101">
        <f>'2. Sammanställning'!I94</f>
        <v>0</v>
      </c>
      <c r="E92" s="101" t="str">
        <f>'2. Sammanställning'!U94</f>
        <v/>
      </c>
      <c r="F92" s="316"/>
      <c r="G92" s="316"/>
      <c r="H92" s="316"/>
      <c r="I92" s="316"/>
      <c r="J92" s="316"/>
      <c r="K92" s="316"/>
      <c r="L92" s="316"/>
    </row>
    <row r="93" spans="1:12" ht="54.75" customHeight="1" x14ac:dyDescent="0.25">
      <c r="A93" s="108">
        <v>88</v>
      </c>
      <c r="B93" s="101" t="str">
        <f>'2. Sammanställning'!F95</f>
        <v/>
      </c>
      <c r="C93" s="101" t="str">
        <f>'2. Sammanställning'!H95</f>
        <v/>
      </c>
      <c r="D93" s="101">
        <f>'2. Sammanställning'!I95</f>
        <v>0</v>
      </c>
      <c r="E93" s="101" t="str">
        <f>'2. Sammanställning'!U95</f>
        <v/>
      </c>
      <c r="F93" s="316"/>
      <c r="G93" s="316"/>
      <c r="H93" s="316"/>
      <c r="I93" s="316"/>
      <c r="J93" s="316"/>
      <c r="K93" s="316"/>
      <c r="L93" s="316"/>
    </row>
    <row r="94" spans="1:12" ht="54.75" customHeight="1" x14ac:dyDescent="0.25">
      <c r="A94" s="108">
        <v>89</v>
      </c>
      <c r="B94" s="101" t="str">
        <f>'2. Sammanställning'!F96</f>
        <v/>
      </c>
      <c r="C94" s="101" t="str">
        <f>'2. Sammanställning'!H96</f>
        <v/>
      </c>
      <c r="D94" s="101">
        <f>'2. Sammanställning'!I96</f>
        <v>0</v>
      </c>
      <c r="E94" s="101" t="str">
        <f>'2. Sammanställning'!U96</f>
        <v/>
      </c>
      <c r="F94" s="316"/>
      <c r="G94" s="316"/>
      <c r="H94" s="316"/>
      <c r="I94" s="316"/>
      <c r="J94" s="316"/>
      <c r="K94" s="316"/>
      <c r="L94" s="316"/>
    </row>
    <row r="95" spans="1:12" ht="54.75" customHeight="1" x14ac:dyDescent="0.25">
      <c r="A95" s="108">
        <v>90</v>
      </c>
      <c r="B95" s="101" t="str">
        <f>'2. Sammanställning'!F97</f>
        <v/>
      </c>
      <c r="C95" s="101" t="str">
        <f>'2. Sammanställning'!H97</f>
        <v/>
      </c>
      <c r="D95" s="101">
        <f>'2. Sammanställning'!I97</f>
        <v>0</v>
      </c>
      <c r="E95" s="101" t="str">
        <f>'2. Sammanställning'!U97</f>
        <v/>
      </c>
      <c r="F95" s="316"/>
      <c r="G95" s="316"/>
      <c r="H95" s="316"/>
      <c r="I95" s="316"/>
      <c r="J95" s="316"/>
      <c r="K95" s="316"/>
      <c r="L95" s="316"/>
    </row>
    <row r="96" spans="1:12" ht="54.75" customHeight="1" x14ac:dyDescent="0.25">
      <c r="A96" s="108">
        <v>91</v>
      </c>
      <c r="B96" s="101" t="str">
        <f>'2. Sammanställning'!F98</f>
        <v/>
      </c>
      <c r="C96" s="101" t="str">
        <f>'2. Sammanställning'!H98</f>
        <v/>
      </c>
      <c r="D96" s="101">
        <f>'2. Sammanställning'!I98</f>
        <v>0</v>
      </c>
      <c r="E96" s="101" t="str">
        <f>'2. Sammanställning'!U98</f>
        <v/>
      </c>
      <c r="F96" s="316"/>
      <c r="G96" s="316"/>
      <c r="H96" s="316"/>
      <c r="I96" s="316"/>
      <c r="J96" s="316"/>
      <c r="K96" s="316"/>
      <c r="L96" s="316"/>
    </row>
    <row r="97" spans="1:12" ht="54.75" customHeight="1" x14ac:dyDescent="0.25">
      <c r="A97" s="108">
        <v>92</v>
      </c>
      <c r="B97" s="101" t="str">
        <f>'2. Sammanställning'!F99</f>
        <v/>
      </c>
      <c r="C97" s="101" t="str">
        <f>'2. Sammanställning'!H99</f>
        <v/>
      </c>
      <c r="D97" s="101">
        <f>'2. Sammanställning'!I99</f>
        <v>0</v>
      </c>
      <c r="E97" s="101" t="str">
        <f>'2. Sammanställning'!U99</f>
        <v/>
      </c>
      <c r="F97" s="316"/>
      <c r="G97" s="316"/>
      <c r="H97" s="316"/>
      <c r="I97" s="316"/>
      <c r="J97" s="316"/>
      <c r="K97" s="316"/>
      <c r="L97" s="316"/>
    </row>
    <row r="98" spans="1:12" ht="54.75" customHeight="1" x14ac:dyDescent="0.25">
      <c r="A98" s="108">
        <v>93</v>
      </c>
      <c r="B98" s="101" t="str">
        <f>'2. Sammanställning'!F100</f>
        <v/>
      </c>
      <c r="C98" s="101" t="str">
        <f>'2. Sammanställning'!H100</f>
        <v/>
      </c>
      <c r="D98" s="101">
        <f>'2. Sammanställning'!I100</f>
        <v>0</v>
      </c>
      <c r="E98" s="101" t="str">
        <f>'2. Sammanställning'!U100</f>
        <v/>
      </c>
      <c r="F98" s="316"/>
      <c r="G98" s="316"/>
      <c r="H98" s="316"/>
      <c r="I98" s="316"/>
      <c r="J98" s="316"/>
      <c r="K98" s="316"/>
      <c r="L98" s="316"/>
    </row>
    <row r="99" spans="1:12" ht="54.75" customHeight="1" x14ac:dyDescent="0.25">
      <c r="A99" s="108">
        <v>94</v>
      </c>
      <c r="B99" s="101" t="str">
        <f>'2. Sammanställning'!F101</f>
        <v/>
      </c>
      <c r="C99" s="101" t="str">
        <f>'2. Sammanställning'!H101</f>
        <v/>
      </c>
      <c r="D99" s="101">
        <f>'2. Sammanställning'!I101</f>
        <v>0</v>
      </c>
      <c r="E99" s="101" t="str">
        <f>'2. Sammanställning'!U101</f>
        <v/>
      </c>
      <c r="F99" s="316"/>
      <c r="G99" s="316"/>
      <c r="H99" s="316"/>
      <c r="I99" s="316"/>
      <c r="J99" s="316"/>
      <c r="K99" s="316"/>
      <c r="L99" s="316"/>
    </row>
    <row r="100" spans="1:12" ht="54.75" customHeight="1" x14ac:dyDescent="0.25">
      <c r="A100" s="108">
        <v>95</v>
      </c>
      <c r="B100" s="101" t="str">
        <f>'2. Sammanställning'!F102</f>
        <v/>
      </c>
      <c r="C100" s="101" t="str">
        <f>'2. Sammanställning'!H102</f>
        <v/>
      </c>
      <c r="D100" s="101">
        <f>'2. Sammanställning'!I102</f>
        <v>0</v>
      </c>
      <c r="E100" s="101" t="str">
        <f>'2. Sammanställning'!U102</f>
        <v/>
      </c>
      <c r="F100" s="316"/>
      <c r="G100" s="316"/>
      <c r="H100" s="316"/>
      <c r="I100" s="316"/>
      <c r="J100" s="316"/>
      <c r="K100" s="316"/>
      <c r="L100" s="316"/>
    </row>
    <row r="101" spans="1:12" ht="54.75" customHeight="1" x14ac:dyDescent="0.25">
      <c r="A101" s="108">
        <v>96</v>
      </c>
      <c r="B101" s="101" t="str">
        <f>'2. Sammanställning'!F103</f>
        <v/>
      </c>
      <c r="C101" s="101" t="str">
        <f>'2. Sammanställning'!H103</f>
        <v/>
      </c>
      <c r="D101" s="101">
        <f>'2. Sammanställning'!I103</f>
        <v>0</v>
      </c>
      <c r="E101" s="101" t="str">
        <f>'2. Sammanställning'!U103</f>
        <v/>
      </c>
      <c r="F101" s="316"/>
      <c r="G101" s="316"/>
      <c r="H101" s="316"/>
      <c r="I101" s="316"/>
      <c r="J101" s="316"/>
      <c r="K101" s="316"/>
      <c r="L101" s="316"/>
    </row>
    <row r="102" spans="1:12" ht="54.75" customHeight="1" x14ac:dyDescent="0.25">
      <c r="A102" s="108">
        <v>97</v>
      </c>
      <c r="B102" s="101" t="str">
        <f>'2. Sammanställning'!F104</f>
        <v/>
      </c>
      <c r="C102" s="101" t="str">
        <f>'2. Sammanställning'!H104</f>
        <v/>
      </c>
      <c r="D102" s="101">
        <f>'2. Sammanställning'!I104</f>
        <v>0</v>
      </c>
      <c r="E102" s="101" t="str">
        <f>'2. Sammanställning'!U104</f>
        <v/>
      </c>
      <c r="F102" s="316"/>
      <c r="G102" s="316"/>
      <c r="H102" s="316"/>
      <c r="I102" s="316"/>
      <c r="J102" s="316"/>
      <c r="K102" s="316"/>
      <c r="L102" s="316"/>
    </row>
    <row r="103" spans="1:12" ht="54.75" customHeight="1" x14ac:dyDescent="0.25">
      <c r="A103" s="108">
        <v>98</v>
      </c>
      <c r="B103" s="101" t="str">
        <f>'2. Sammanställning'!F105</f>
        <v/>
      </c>
      <c r="C103" s="101" t="str">
        <f>'2. Sammanställning'!H105</f>
        <v/>
      </c>
      <c r="D103" s="101">
        <f>'2. Sammanställning'!I105</f>
        <v>0</v>
      </c>
      <c r="E103" s="101" t="str">
        <f>'2. Sammanställning'!U105</f>
        <v/>
      </c>
      <c r="F103" s="316"/>
      <c r="G103" s="316"/>
      <c r="H103" s="316"/>
      <c r="I103" s="316"/>
      <c r="J103" s="316"/>
      <c r="K103" s="316"/>
      <c r="L103" s="316"/>
    </row>
    <row r="104" spans="1:12" ht="54.75" customHeight="1" x14ac:dyDescent="0.25">
      <c r="A104" s="108">
        <v>99</v>
      </c>
      <c r="B104" s="101" t="str">
        <f>'2. Sammanställning'!F106</f>
        <v/>
      </c>
      <c r="C104" s="101" t="str">
        <f>'2. Sammanställning'!H106</f>
        <v/>
      </c>
      <c r="D104" s="101">
        <f>'2. Sammanställning'!I106</f>
        <v>0</v>
      </c>
      <c r="E104" s="101" t="str">
        <f>'2. Sammanställning'!U106</f>
        <v/>
      </c>
      <c r="F104" s="316"/>
      <c r="G104" s="316"/>
      <c r="H104" s="316"/>
      <c r="I104" s="316"/>
      <c r="J104" s="316"/>
      <c r="K104" s="316"/>
      <c r="L104" s="316"/>
    </row>
    <row r="105" spans="1:12" ht="54.75" customHeight="1" x14ac:dyDescent="0.25">
      <c r="A105" s="108">
        <v>100</v>
      </c>
      <c r="B105" s="101" t="str">
        <f>'2. Sammanställning'!F107</f>
        <v/>
      </c>
      <c r="C105" s="101" t="str">
        <f>'2. Sammanställning'!H107</f>
        <v/>
      </c>
      <c r="D105" s="101">
        <f>'2. Sammanställning'!I107</f>
        <v>0</v>
      </c>
      <c r="E105" s="101" t="str">
        <f>'2. Sammanställning'!U107</f>
        <v/>
      </c>
      <c r="F105" s="316"/>
      <c r="G105" s="316"/>
      <c r="H105" s="316"/>
      <c r="I105" s="316"/>
      <c r="J105" s="316"/>
      <c r="K105" s="316"/>
      <c r="L105" s="316"/>
    </row>
  </sheetData>
  <sheetProtection sheet="1" objects="1" scenarios="1"/>
  <autoFilter ref="A5:L105" xr:uid="{00000000-0009-0000-0000-000006000000}"/>
  <mergeCells count="7">
    <mergeCell ref="H2:I2"/>
    <mergeCell ref="F4:L4"/>
    <mergeCell ref="A4:A5"/>
    <mergeCell ref="B4:B5"/>
    <mergeCell ref="C4:C5"/>
    <mergeCell ref="D4:D5"/>
    <mergeCell ref="E4:E5"/>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3027" r:id="rId4" name="Button 19">
              <controlPr defaultSize="0" print="0" autoFill="0" autoPict="0" macro="[0]!Button240_Click">
                <anchor moveWithCells="1" sizeWithCells="1">
                  <from>
                    <xdr:col>13</xdr:col>
                    <xdr:colOff>152400</xdr:colOff>
                    <xdr:row>4</xdr:row>
                    <xdr:rowOff>228600</xdr:rowOff>
                  </from>
                  <to>
                    <xdr:col>15</xdr:col>
                    <xdr:colOff>266700</xdr:colOff>
                    <xdr:row>4</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xr:uid="{51DED661-EDB9-4477-85FF-E6A65E8E9066}">
          <x14:formula1>
            <xm:f>OFFSET(Data!$Z$4:$Z$28,0,0,COUNTA(Data!$Z$4:$Z$28),1)</xm:f>
          </x14:formula1>
          <xm:sqref>F6:F105</xm:sqref>
        </x14:dataValidation>
        <x14:dataValidation type="list" allowBlank="1" showInputMessage="1" xr:uid="{E81C7F01-7AC7-4320-A7A2-1971DE9A9A93}">
          <x14:formula1>
            <xm:f>OFFSET(Data!$AA$4:$AA$28,0,0,COUNTA(Data!$AA$4:$AA$28),1)</xm:f>
          </x14:formula1>
          <xm:sqref>G6:G105</xm:sqref>
        </x14:dataValidation>
        <x14:dataValidation type="list" allowBlank="1" showInputMessage="1" xr:uid="{F402ECA9-D120-429C-A553-C8808711C319}">
          <x14:formula1>
            <xm:f>OFFSET(Data!$AB$4:$AB$28,0,0,COUNTA(Data!$AB$4:$AB$28),1)</xm:f>
          </x14:formula1>
          <xm:sqref>H6:H105</xm:sqref>
        </x14:dataValidation>
        <x14:dataValidation type="list" allowBlank="1" showInputMessage="1" xr:uid="{F5289128-179D-4CF7-9C66-9FE593BB07DC}">
          <x14:formula1>
            <xm:f>OFFSET(Data!$AC$4:$AC$28,0,0,COUNTA(Data!$AC$4:$AC$28),1)</xm:f>
          </x14:formula1>
          <xm:sqref>I6:I105</xm:sqref>
        </x14:dataValidation>
        <x14:dataValidation type="list" allowBlank="1" showInputMessage="1" xr:uid="{6C14C910-DC4C-4C31-96B4-74075380F204}">
          <x14:formula1>
            <xm:f>OFFSET(Data!$AD$4:$AD$28,0,0,COUNTA(Data!$AD$4:$AD$28),1)</xm:f>
          </x14:formula1>
          <xm:sqref>J6:J105</xm:sqref>
        </x14:dataValidation>
        <x14:dataValidation type="list" allowBlank="1" showInputMessage="1" xr:uid="{A6811746-9A5B-41D0-BE6F-72A9017930A8}">
          <x14:formula1>
            <xm:f>OFFSET(Data!$AE$4:$AE$28,0,0,COUNTA(Data!$AE$4:$AE$28),1)</xm:f>
          </x14:formula1>
          <xm:sqref>K6:K105</xm:sqref>
        </x14:dataValidation>
        <x14:dataValidation type="list" allowBlank="1" showInputMessage="1" xr:uid="{56FF5B98-B793-4BCA-B907-2826F4863572}">
          <x14:formula1>
            <xm:f>OFFSET(Data!$AF$4:$AF$28,0,0,COUNTA(Data!$AF$4:$AF$28),1)</xm:f>
          </x14:formula1>
          <xm:sqref>L6:L105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105"/>
  <sheetViews>
    <sheetView zoomScale="85" zoomScaleNormal="85" workbookViewId="0">
      <pane ySplit="5" topLeftCell="A6" activePane="bottomLeft" state="frozen"/>
      <selection pane="bottomLeft" activeCell="K7" sqref="K7:K30"/>
    </sheetView>
  </sheetViews>
  <sheetFormatPr defaultColWidth="9.28515625" defaultRowHeight="15" x14ac:dyDescent="0.25"/>
  <cols>
    <col min="1" max="1" width="4.7109375" style="77" customWidth="1"/>
    <col min="2" max="2" width="14.7109375" style="77" customWidth="1"/>
    <col min="3" max="4" width="14.7109375" customWidth="1"/>
    <col min="5" max="5" width="12.28515625" customWidth="1"/>
    <col min="6" max="11" width="17.7109375" customWidth="1"/>
  </cols>
  <sheetData>
    <row r="1" spans="1:11" ht="15.75" thickBot="1" x14ac:dyDescent="0.3">
      <c r="J1" s="82"/>
    </row>
    <row r="2" spans="1:11" ht="16.5" thickBot="1" x14ac:dyDescent="0.3">
      <c r="G2" s="1" t="s">
        <v>4</v>
      </c>
      <c r="H2" s="503">
        <f>'1. Samordning'!B9</f>
        <v>45216</v>
      </c>
      <c r="I2" s="504"/>
    </row>
    <row r="3" spans="1:11" ht="15.75" thickBot="1" x14ac:dyDescent="0.3">
      <c r="A3" s="100" t="s">
        <v>456</v>
      </c>
    </row>
    <row r="4" spans="1:11" ht="15" customHeight="1" x14ac:dyDescent="0.25">
      <c r="A4" s="514" t="s">
        <v>300</v>
      </c>
      <c r="B4" s="510" t="s">
        <v>344</v>
      </c>
      <c r="C4" s="510" t="s">
        <v>1</v>
      </c>
      <c r="D4" s="510" t="s">
        <v>421</v>
      </c>
      <c r="E4" s="512" t="s">
        <v>41</v>
      </c>
      <c r="F4" s="505" t="s">
        <v>457</v>
      </c>
      <c r="G4" s="506"/>
      <c r="H4" s="506"/>
      <c r="I4" s="506"/>
      <c r="J4" s="506"/>
      <c r="K4" s="507"/>
    </row>
    <row r="5" spans="1:11" ht="45.75" customHeight="1" thickBot="1" x14ac:dyDescent="0.3">
      <c r="A5" s="515"/>
      <c r="B5" s="516"/>
      <c r="C5" s="516"/>
      <c r="D5" s="511"/>
      <c r="E5" s="517"/>
      <c r="F5" s="112" t="s">
        <v>307</v>
      </c>
      <c r="G5" s="112" t="s">
        <v>322</v>
      </c>
      <c r="H5" s="112" t="s">
        <v>316</v>
      </c>
      <c r="I5" s="112" t="s">
        <v>317</v>
      </c>
      <c r="J5" s="112" t="s">
        <v>676</v>
      </c>
      <c r="K5" s="113" t="s">
        <v>303</v>
      </c>
    </row>
    <row r="6" spans="1:11" ht="54.75" customHeight="1" x14ac:dyDescent="0.25">
      <c r="A6" s="109">
        <v>1</v>
      </c>
      <c r="B6" s="110">
        <f>'2. Sammanställning'!F8</f>
        <v>0</v>
      </c>
      <c r="C6" s="110" t="str">
        <f>'2. Sammanställning'!H8</f>
        <v>Gas-Panna t≤110°C</v>
      </c>
      <c r="D6" s="110">
        <f>'2. Sammanställning'!I8</f>
        <v>0</v>
      </c>
      <c r="E6" s="110" t="str">
        <f>'2. Sammanställning'!U8</f>
        <v>B</v>
      </c>
      <c r="F6" s="111"/>
      <c r="G6" s="111"/>
      <c r="H6" s="111"/>
      <c r="I6" s="111"/>
      <c r="J6" s="111"/>
      <c r="K6" s="111"/>
    </row>
    <row r="7" spans="1:11" ht="54.75" customHeight="1" x14ac:dyDescent="0.25">
      <c r="A7" s="108">
        <v>2</v>
      </c>
      <c r="B7" s="110">
        <f>'2. Sammanställning'!F9</f>
        <v>0</v>
      </c>
      <c r="C7" s="110" t="str">
        <f>'2. Sammanställning'!H9</f>
        <v>Cistern</v>
      </c>
      <c r="D7" s="110">
        <f>'2. Sammanställning'!I9</f>
        <v>0</v>
      </c>
      <c r="E7" s="110" t="str">
        <f>'2. Sammanställning'!U9</f>
        <v>A</v>
      </c>
      <c r="F7" s="111"/>
      <c r="G7" s="111"/>
      <c r="H7" s="111"/>
      <c r="I7" s="111"/>
      <c r="J7" s="111"/>
      <c r="K7" s="111"/>
    </row>
    <row r="8" spans="1:11" ht="54.75" customHeight="1" x14ac:dyDescent="0.25">
      <c r="A8" s="108">
        <v>3</v>
      </c>
      <c r="B8" s="110">
        <f>'2. Sammanställning'!F10</f>
        <v>0</v>
      </c>
      <c r="C8" s="110" t="str">
        <f>'2. Sammanställning'!H10</f>
        <v>Värmeväxlare</v>
      </c>
      <c r="D8" s="110">
        <f>'2. Sammanställning'!I10</f>
        <v>0</v>
      </c>
      <c r="E8" s="110" t="str">
        <f>'2. Sammanställning'!U10</f>
        <v>B</v>
      </c>
      <c r="F8" s="111"/>
      <c r="G8" s="111"/>
      <c r="H8" s="111"/>
      <c r="I8" s="111"/>
      <c r="J8" s="111"/>
      <c r="K8" s="111"/>
    </row>
    <row r="9" spans="1:11" ht="54.75" customHeight="1" x14ac:dyDescent="0.25">
      <c r="A9" s="108">
        <v>4</v>
      </c>
      <c r="B9" s="110">
        <f>'2. Sammanställning'!F11</f>
        <v>0</v>
      </c>
      <c r="C9" s="110" t="str">
        <f>'2. Sammanställning'!H11</f>
        <v>Rörledning</v>
      </c>
      <c r="D9" s="110">
        <f>'2. Sammanställning'!I11</f>
        <v>0</v>
      </c>
      <c r="E9" s="110" t="str">
        <f>'2. Sammanställning'!U11</f>
        <v>A</v>
      </c>
      <c r="F9" s="111"/>
      <c r="G9" s="111"/>
      <c r="H9" s="111"/>
      <c r="I9" s="111"/>
      <c r="J9" s="111"/>
      <c r="K9" s="111"/>
    </row>
    <row r="10" spans="1:11" ht="54.75" customHeight="1" x14ac:dyDescent="0.25">
      <c r="A10" s="108">
        <v>5</v>
      </c>
      <c r="B10" s="110">
        <f>'2. Sammanställning'!F12</f>
        <v>0</v>
      </c>
      <c r="C10" s="110" t="str">
        <f>'2. Sammanställning'!H12</f>
        <v>Kryokärl</v>
      </c>
      <c r="D10" s="110">
        <f>'2. Sammanställning'!I12</f>
        <v>0</v>
      </c>
      <c r="E10" s="110" t="str">
        <f>'2. Sammanställning'!U12</f>
        <v>A</v>
      </c>
      <c r="F10" s="111"/>
      <c r="G10" s="111"/>
      <c r="H10" s="111"/>
      <c r="I10" s="111"/>
      <c r="J10" s="111"/>
      <c r="K10" s="111"/>
    </row>
    <row r="11" spans="1:11" ht="54.75" customHeight="1" x14ac:dyDescent="0.25">
      <c r="A11" s="108">
        <v>6</v>
      </c>
      <c r="B11" s="110">
        <f>'2. Sammanställning'!F13</f>
        <v>0</v>
      </c>
      <c r="C11" s="110" t="str">
        <f>'2. Sammanställning'!H13</f>
        <v>Kryokärl</v>
      </c>
      <c r="D11" s="110">
        <f>'2. Sammanställning'!I13</f>
        <v>0</v>
      </c>
      <c r="E11" s="110" t="str">
        <f>'2. Sammanställning'!U13</f>
        <v>A</v>
      </c>
      <c r="F11" s="111"/>
      <c r="G11" s="111"/>
      <c r="H11" s="111"/>
      <c r="I11" s="111"/>
      <c r="J11" s="111"/>
      <c r="K11" s="111"/>
    </row>
    <row r="12" spans="1:11" ht="54.75" customHeight="1" x14ac:dyDescent="0.25">
      <c r="A12" s="108">
        <v>7</v>
      </c>
      <c r="B12" s="110">
        <f>'2. Sammanställning'!F14</f>
        <v>0</v>
      </c>
      <c r="C12" s="110" t="str">
        <f>'2. Sammanställning'!H14</f>
        <v>Värmeväxlare</v>
      </c>
      <c r="D12" s="110">
        <f>'2. Sammanställning'!I14</f>
        <v>0</v>
      </c>
      <c r="E12" s="110" t="str">
        <f>'2. Sammanställning'!U14</f>
        <v>A</v>
      </c>
      <c r="F12" s="111"/>
      <c r="G12" s="111"/>
      <c r="H12" s="111"/>
      <c r="I12" s="111"/>
      <c r="J12" s="111"/>
      <c r="K12" s="111"/>
    </row>
    <row r="13" spans="1:11" ht="54.75" customHeight="1" x14ac:dyDescent="0.25">
      <c r="A13" s="108">
        <v>8</v>
      </c>
      <c r="B13" s="110">
        <f>'2. Sammanställning'!F15</f>
        <v>0</v>
      </c>
      <c r="C13" s="110" t="str">
        <f>'2. Sammanställning'!H15</f>
        <v>Övriga tryckkärl</v>
      </c>
      <c r="D13" s="110">
        <f>'2. Sammanställning'!I15</f>
        <v>0</v>
      </c>
      <c r="E13" s="110" t="str">
        <f>'2. Sammanställning'!U15</f>
        <v>A</v>
      </c>
      <c r="F13" s="111"/>
      <c r="G13" s="111"/>
      <c r="H13" s="111"/>
      <c r="I13" s="111"/>
      <c r="J13" s="111"/>
      <c r="K13" s="111"/>
    </row>
    <row r="14" spans="1:11" ht="54.75" customHeight="1" x14ac:dyDescent="0.25">
      <c r="A14" s="108">
        <v>9</v>
      </c>
      <c r="B14" s="110">
        <f>'2. Sammanställning'!F16</f>
        <v>0</v>
      </c>
      <c r="C14" s="110" t="str">
        <f>'2. Sammanställning'!H16</f>
        <v>Rörledning</v>
      </c>
      <c r="D14" s="110" t="str">
        <f>'2. Sammanställning'!I16</f>
        <v>S634341</v>
      </c>
      <c r="E14" s="110" t="str">
        <f>'2. Sammanställning'!U16</f>
        <v>B</v>
      </c>
      <c r="F14" s="111"/>
      <c r="G14" s="111"/>
      <c r="H14" s="111"/>
      <c r="I14" s="111"/>
      <c r="J14" s="111"/>
      <c r="K14" s="111"/>
    </row>
    <row r="15" spans="1:11" ht="54.75" customHeight="1" x14ac:dyDescent="0.25">
      <c r="A15" s="108">
        <v>10</v>
      </c>
      <c r="B15" s="110">
        <f>'2. Sammanställning'!F17</f>
        <v>0</v>
      </c>
      <c r="C15" s="110" t="str">
        <f>'2. Sammanställning'!H17</f>
        <v>Rörledning</v>
      </c>
      <c r="D15" s="110" t="str">
        <f>'2. Sammanställning'!I17</f>
        <v>S634347</v>
      </c>
      <c r="E15" s="110" t="str">
        <f>'2. Sammanställning'!U17</f>
        <v>B</v>
      </c>
      <c r="F15" s="111"/>
      <c r="G15" s="111"/>
      <c r="H15" s="111"/>
      <c r="I15" s="111"/>
      <c r="J15" s="111"/>
      <c r="K15" s="111"/>
    </row>
    <row r="16" spans="1:11" ht="54.75" customHeight="1" x14ac:dyDescent="0.25">
      <c r="A16" s="108">
        <v>11</v>
      </c>
      <c r="B16" s="110" t="str">
        <f>'2. Sammanställning'!F18</f>
        <v>LNG Norrmalm</v>
      </c>
      <c r="C16" s="110" t="str">
        <f>'2. Sammanställning'!H18</f>
        <v>Rörledning</v>
      </c>
      <c r="D16" s="110" t="str">
        <f>'2. Sammanställning'!I18</f>
        <v>S634342</v>
      </c>
      <c r="E16" s="110" t="str">
        <f>'2. Sammanställning'!U18</f>
        <v>B</v>
      </c>
      <c r="F16" s="111"/>
      <c r="G16" s="111"/>
      <c r="H16" s="111"/>
      <c r="I16" s="111"/>
      <c r="J16" s="111"/>
      <c r="K16" s="111"/>
    </row>
    <row r="17" spans="1:11" ht="54.75" customHeight="1" x14ac:dyDescent="0.25">
      <c r="A17" s="108">
        <v>12</v>
      </c>
      <c r="B17" s="110" t="str">
        <f>'2. Sammanställning'!F19</f>
        <v>LNG Norrmalm</v>
      </c>
      <c r="C17" s="110" t="str">
        <f>'2. Sammanställning'!H19</f>
        <v>Rörledning</v>
      </c>
      <c r="D17" s="110" t="str">
        <f>'2. Sammanställning'!I19</f>
        <v>S634358</v>
      </c>
      <c r="E17" s="110" t="str">
        <f>'2. Sammanställning'!U19</f>
        <v>B</v>
      </c>
      <c r="F17" s="111"/>
      <c r="G17" s="111"/>
      <c r="H17" s="111"/>
      <c r="I17" s="111"/>
      <c r="J17" s="111"/>
      <c r="K17" s="111"/>
    </row>
    <row r="18" spans="1:11" ht="54.75" customHeight="1" x14ac:dyDescent="0.25">
      <c r="A18" s="108">
        <v>13</v>
      </c>
      <c r="B18" s="110" t="str">
        <f>'2. Sammanställning'!F20</f>
        <v>LNG Norrmalm</v>
      </c>
      <c r="C18" s="110" t="str">
        <f>'2. Sammanställning'!H20</f>
        <v>Rörledning</v>
      </c>
      <c r="D18" s="110" t="str">
        <f>'2. Sammanställning'!I20</f>
        <v>S634340</v>
      </c>
      <c r="E18" s="110" t="str">
        <f>'2. Sammanställning'!U20</f>
        <v>A</v>
      </c>
      <c r="F18" s="111"/>
      <c r="G18" s="111"/>
      <c r="H18" s="111"/>
      <c r="I18" s="111"/>
      <c r="J18" s="111"/>
      <c r="K18" s="111"/>
    </row>
    <row r="19" spans="1:11" ht="54.75" customHeight="1" x14ac:dyDescent="0.25">
      <c r="A19" s="108">
        <v>14</v>
      </c>
      <c r="B19" s="110" t="str">
        <f>'2. Sammanställning'!F21</f>
        <v>LNG Norrmalm</v>
      </c>
      <c r="C19" s="110" t="str">
        <f>'2. Sammanställning'!H21</f>
        <v>Rörledning</v>
      </c>
      <c r="D19" s="110" t="str">
        <f>'2. Sammanställning'!I21</f>
        <v>S634355</v>
      </c>
      <c r="E19" s="110" t="str">
        <f>'2. Sammanställning'!U21</f>
        <v>B</v>
      </c>
      <c r="F19" s="111"/>
      <c r="G19" s="111"/>
      <c r="H19" s="111"/>
      <c r="I19" s="111"/>
      <c r="J19" s="111"/>
      <c r="K19" s="111"/>
    </row>
    <row r="20" spans="1:11" ht="54.75" customHeight="1" x14ac:dyDescent="0.25">
      <c r="A20" s="108">
        <v>15</v>
      </c>
      <c r="B20" s="110" t="str">
        <f>'2. Sammanställning'!F22</f>
        <v>LNG Norrmalm</v>
      </c>
      <c r="C20" s="110" t="str">
        <f>'2. Sammanställning'!H22</f>
        <v>Rörledning</v>
      </c>
      <c r="D20" s="110" t="str">
        <f>'2. Sammanställning'!I22</f>
        <v>S634339</v>
      </c>
      <c r="E20" s="110" t="str">
        <f>'2. Sammanställning'!U22</f>
        <v>A</v>
      </c>
      <c r="F20" s="111"/>
      <c r="G20" s="111"/>
      <c r="H20" s="111"/>
      <c r="I20" s="111"/>
      <c r="J20" s="111"/>
      <c r="K20" s="111"/>
    </row>
    <row r="21" spans="1:11" ht="54.75" customHeight="1" x14ac:dyDescent="0.25">
      <c r="A21" s="108">
        <v>16</v>
      </c>
      <c r="B21" s="110" t="str">
        <f>'2. Sammanställning'!F23</f>
        <v>Norrmalm</v>
      </c>
      <c r="C21" s="110" t="str">
        <f>'2. Sammanställning'!H23</f>
        <v>Rörledning</v>
      </c>
      <c r="D21" s="110" t="str">
        <f>'2. Sammanställning'!I23</f>
        <v>S468560</v>
      </c>
      <c r="E21" s="110" t="str">
        <f>'2. Sammanställning'!U23</f>
        <v>A</v>
      </c>
      <c r="F21" s="111"/>
      <c r="G21" s="111"/>
      <c r="H21" s="111"/>
      <c r="I21" s="111"/>
      <c r="J21" s="111"/>
      <c r="K21" s="111"/>
    </row>
    <row r="22" spans="1:11" ht="54.75" customHeight="1" x14ac:dyDescent="0.25">
      <c r="A22" s="108">
        <v>17</v>
      </c>
      <c r="B22" s="110" t="str">
        <f>'2. Sammanställning'!F24</f>
        <v>Norrmalm</v>
      </c>
      <c r="C22" s="110" t="str">
        <f>'2. Sammanställning'!H24</f>
        <v>Rörledning</v>
      </c>
      <c r="D22" s="110" t="str">
        <f>'2. Sammanställning'!I24</f>
        <v>S468574</v>
      </c>
      <c r="E22" s="110" t="str">
        <f>'2. Sammanställning'!U24</f>
        <v>A</v>
      </c>
      <c r="F22" s="111"/>
      <c r="G22" s="111"/>
      <c r="H22" s="111"/>
      <c r="I22" s="111"/>
      <c r="J22" s="111"/>
      <c r="K22" s="111"/>
    </row>
    <row r="23" spans="1:11" ht="54.75" customHeight="1" x14ac:dyDescent="0.25">
      <c r="A23" s="108">
        <v>18</v>
      </c>
      <c r="B23" s="110" t="str">
        <f>'2. Sammanställning'!F25</f>
        <v>Norrmalm</v>
      </c>
      <c r="C23" s="110" t="str">
        <f>'2. Sammanställning'!H25</f>
        <v>Rörledning</v>
      </c>
      <c r="D23" s="110" t="str">
        <f>'2. Sammanställning'!I25</f>
        <v>S540064</v>
      </c>
      <c r="E23" s="110" t="str">
        <f>'2. Sammanställning'!U25</f>
        <v>A</v>
      </c>
      <c r="F23" s="111"/>
      <c r="G23" s="111"/>
      <c r="H23" s="111"/>
      <c r="I23" s="111"/>
      <c r="J23" s="111"/>
      <c r="K23" s="111"/>
    </row>
    <row r="24" spans="1:11" ht="54.75" customHeight="1" x14ac:dyDescent="0.25">
      <c r="A24" s="108">
        <v>19</v>
      </c>
      <c r="B24" s="110" t="str">
        <f>'2. Sammanställning'!F26</f>
        <v>Norrmalm</v>
      </c>
      <c r="C24" s="110" t="str">
        <f>'2. Sammanställning'!H26</f>
        <v>Rörledning</v>
      </c>
      <c r="D24" s="110" t="str">
        <f>'2. Sammanställning'!I26</f>
        <v>S468576</v>
      </c>
      <c r="E24" s="110" t="str">
        <f>'2. Sammanställning'!U26</f>
        <v>A</v>
      </c>
      <c r="F24" s="111"/>
      <c r="G24" s="111"/>
      <c r="H24" s="111"/>
      <c r="I24" s="111"/>
      <c r="J24" s="111"/>
      <c r="K24" s="111"/>
    </row>
    <row r="25" spans="1:11" ht="54.75" customHeight="1" x14ac:dyDescent="0.25">
      <c r="A25" s="108">
        <v>20</v>
      </c>
      <c r="B25" s="110" t="str">
        <f>'2. Sammanställning'!F27</f>
        <v>Norrmalm Hydrogen plant</v>
      </c>
      <c r="C25" s="110" t="str">
        <f>'2. Sammanställning'!H27</f>
        <v>Rörledning</v>
      </c>
      <c r="D25" s="110" t="str">
        <f>'2. Sammanställning'!I27</f>
        <v>S592484</v>
      </c>
      <c r="E25" s="110" t="str">
        <f>'2. Sammanställning'!U27</f>
        <v>A</v>
      </c>
      <c r="F25" s="111"/>
      <c r="G25" s="111"/>
      <c r="H25" s="111"/>
      <c r="I25" s="111"/>
      <c r="J25" s="111"/>
      <c r="K25" s="111"/>
    </row>
    <row r="26" spans="1:11" ht="54.75" customHeight="1" x14ac:dyDescent="0.25">
      <c r="A26" s="108">
        <v>21</v>
      </c>
      <c r="B26" s="110" t="str">
        <f>'2. Sammanställning'!F28</f>
        <v>Norrmalm Hydrogen plant</v>
      </c>
      <c r="C26" s="110" t="str">
        <f>'2. Sammanställning'!H28</f>
        <v>Rörledning</v>
      </c>
      <c r="D26" s="110" t="str">
        <f>'2. Sammanställning'!I28</f>
        <v>S592470</v>
      </c>
      <c r="E26" s="110" t="str">
        <f>'2. Sammanställning'!U28</f>
        <v>A</v>
      </c>
      <c r="F26" s="111"/>
      <c r="G26" s="111"/>
      <c r="H26" s="111"/>
      <c r="I26" s="111"/>
      <c r="J26" s="111"/>
      <c r="K26" s="111"/>
    </row>
    <row r="27" spans="1:11" ht="54.75" customHeight="1" x14ac:dyDescent="0.25">
      <c r="A27" s="108">
        <v>22</v>
      </c>
      <c r="B27" s="110" t="str">
        <f>'2. Sammanställning'!F29</f>
        <v>Norrmalm Hydrogen plant</v>
      </c>
      <c r="C27" s="110" t="str">
        <f>'2. Sammanställning'!H29</f>
        <v>Rörledning</v>
      </c>
      <c r="D27" s="110" t="str">
        <f>'2. Sammanställning'!I29</f>
        <v>S782013</v>
      </c>
      <c r="E27" s="110" t="str">
        <f>'2. Sammanställning'!U29</f>
        <v>A</v>
      </c>
      <c r="F27" s="111"/>
      <c r="G27" s="111"/>
      <c r="H27" s="111"/>
      <c r="I27" s="111"/>
      <c r="J27" s="111"/>
      <c r="K27" s="111"/>
    </row>
    <row r="28" spans="1:11" ht="54.75" customHeight="1" x14ac:dyDescent="0.25">
      <c r="A28" s="108">
        <v>23</v>
      </c>
      <c r="B28" s="110" t="str">
        <f>'2. Sammanställning'!F30</f>
        <v>Norrmalm Hydrogen plant</v>
      </c>
      <c r="C28" s="110" t="str">
        <f>'2. Sammanställning'!H30</f>
        <v>Rörledning</v>
      </c>
      <c r="D28" s="110" t="str">
        <f>'2. Sammanställning'!I30</f>
        <v>S782014</v>
      </c>
      <c r="E28" s="110" t="str">
        <f>'2. Sammanställning'!U30</f>
        <v>A</v>
      </c>
      <c r="F28" s="111"/>
      <c r="G28" s="111"/>
      <c r="H28" s="111"/>
      <c r="I28" s="111"/>
      <c r="J28" s="111"/>
      <c r="K28" s="111"/>
    </row>
    <row r="29" spans="1:11" ht="54.75" customHeight="1" x14ac:dyDescent="0.25">
      <c r="A29" s="108">
        <v>24</v>
      </c>
      <c r="B29" s="110" t="str">
        <f>'2. Sammanställning'!F31</f>
        <v>Norrmalm Hydrogen plant</v>
      </c>
      <c r="C29" s="110" t="str">
        <f>'2. Sammanställning'!H31</f>
        <v>Rörledning</v>
      </c>
      <c r="D29" s="110" t="str">
        <f>'2. Sammanställning'!I31</f>
        <v>S782015</v>
      </c>
      <c r="E29" s="110" t="str">
        <f>'2. Sammanställning'!U31</f>
        <v>A</v>
      </c>
      <c r="F29" s="111"/>
      <c r="G29" s="111"/>
      <c r="H29" s="111"/>
      <c r="I29" s="111"/>
      <c r="J29" s="111"/>
      <c r="K29" s="111"/>
    </row>
    <row r="30" spans="1:11" ht="54.75" customHeight="1" x14ac:dyDescent="0.25">
      <c r="A30" s="108">
        <v>25</v>
      </c>
      <c r="B30" s="110" t="str">
        <f>'2. Sammanställning'!F32</f>
        <v>Norrmalm Hydrogen plant</v>
      </c>
      <c r="C30" s="110" t="str">
        <f>'2. Sammanställning'!H32</f>
        <v>Rörledning</v>
      </c>
      <c r="D30" s="110" t="str">
        <f>'2. Sammanställning'!I32</f>
        <v>S782012</v>
      </c>
      <c r="E30" s="110" t="str">
        <f>'2. Sammanställning'!U32</f>
        <v>A</v>
      </c>
      <c r="F30" s="111"/>
      <c r="G30" s="111"/>
      <c r="H30" s="111"/>
      <c r="I30" s="111"/>
      <c r="J30" s="111"/>
      <c r="K30" s="111"/>
    </row>
    <row r="31" spans="1:11" ht="54.75" customHeight="1" x14ac:dyDescent="0.25">
      <c r="A31" s="108">
        <v>26</v>
      </c>
      <c r="B31" s="110" t="str">
        <f>'2. Sammanställning'!F33</f>
        <v/>
      </c>
      <c r="C31" s="110" t="str">
        <f>'2. Sammanställning'!H33</f>
        <v/>
      </c>
      <c r="D31" s="110">
        <f>'2. Sammanställning'!I33</f>
        <v>0</v>
      </c>
      <c r="E31" s="110" t="str">
        <f>'2. Sammanställning'!U33</f>
        <v/>
      </c>
      <c r="F31" s="111"/>
      <c r="G31" s="111"/>
      <c r="H31" s="111"/>
      <c r="I31" s="111"/>
      <c r="J31" s="111"/>
      <c r="K31" s="111"/>
    </row>
    <row r="32" spans="1:11" ht="54.75" customHeight="1" x14ac:dyDescent="0.25">
      <c r="A32" s="108">
        <v>27</v>
      </c>
      <c r="B32" s="110" t="str">
        <f>'2. Sammanställning'!F34</f>
        <v/>
      </c>
      <c r="C32" s="110" t="str">
        <f>'2. Sammanställning'!H34</f>
        <v/>
      </c>
      <c r="D32" s="110">
        <f>'2. Sammanställning'!I34</f>
        <v>0</v>
      </c>
      <c r="E32" s="110" t="str">
        <f>'2. Sammanställning'!U34</f>
        <v/>
      </c>
      <c r="F32" s="111"/>
      <c r="G32" s="111"/>
      <c r="H32" s="111"/>
      <c r="I32" s="111"/>
      <c r="J32" s="111"/>
      <c r="K32" s="111"/>
    </row>
    <row r="33" spans="1:11" ht="54.75" customHeight="1" x14ac:dyDescent="0.25">
      <c r="A33" s="108">
        <v>28</v>
      </c>
      <c r="B33" s="110" t="str">
        <f>'2. Sammanställning'!F35</f>
        <v/>
      </c>
      <c r="C33" s="110" t="str">
        <f>'2. Sammanställning'!H35</f>
        <v/>
      </c>
      <c r="D33" s="110">
        <f>'2. Sammanställning'!I35</f>
        <v>0</v>
      </c>
      <c r="E33" s="110" t="str">
        <f>'2. Sammanställning'!U35</f>
        <v/>
      </c>
      <c r="F33" s="111"/>
      <c r="G33" s="111"/>
      <c r="H33" s="111"/>
      <c r="I33" s="111"/>
      <c r="J33" s="111"/>
      <c r="K33" s="111"/>
    </row>
    <row r="34" spans="1:11" ht="54.75" customHeight="1" x14ac:dyDescent="0.25">
      <c r="A34" s="108">
        <v>29</v>
      </c>
      <c r="B34" s="110" t="str">
        <f>'2. Sammanställning'!F36</f>
        <v/>
      </c>
      <c r="C34" s="110" t="str">
        <f>'2. Sammanställning'!H36</f>
        <v/>
      </c>
      <c r="D34" s="110">
        <f>'2. Sammanställning'!I36</f>
        <v>0</v>
      </c>
      <c r="E34" s="110" t="str">
        <f>'2. Sammanställning'!U36</f>
        <v/>
      </c>
      <c r="F34" s="111"/>
      <c r="G34" s="111"/>
      <c r="H34" s="111"/>
      <c r="I34" s="111"/>
      <c r="J34" s="111"/>
      <c r="K34" s="111"/>
    </row>
    <row r="35" spans="1:11" ht="54.75" customHeight="1" x14ac:dyDescent="0.25">
      <c r="A35" s="108">
        <v>30</v>
      </c>
      <c r="B35" s="110" t="str">
        <f>'2. Sammanställning'!F37</f>
        <v/>
      </c>
      <c r="C35" s="110" t="str">
        <f>'2. Sammanställning'!H37</f>
        <v/>
      </c>
      <c r="D35" s="110">
        <f>'2. Sammanställning'!I37</f>
        <v>0</v>
      </c>
      <c r="E35" s="110" t="str">
        <f>'2. Sammanställning'!U37</f>
        <v/>
      </c>
      <c r="F35" s="111"/>
      <c r="G35" s="111"/>
      <c r="H35" s="111"/>
      <c r="I35" s="111"/>
      <c r="J35" s="111"/>
      <c r="K35" s="111"/>
    </row>
    <row r="36" spans="1:11" ht="54.75" customHeight="1" x14ac:dyDescent="0.25">
      <c r="A36" s="108">
        <v>31</v>
      </c>
      <c r="B36" s="110" t="str">
        <f>'2. Sammanställning'!F38</f>
        <v/>
      </c>
      <c r="C36" s="110" t="str">
        <f>'2. Sammanställning'!H38</f>
        <v/>
      </c>
      <c r="D36" s="110">
        <f>'2. Sammanställning'!I38</f>
        <v>0</v>
      </c>
      <c r="E36" s="110" t="str">
        <f>'2. Sammanställning'!U38</f>
        <v/>
      </c>
      <c r="F36" s="111"/>
      <c r="G36" s="111"/>
      <c r="H36" s="111"/>
      <c r="I36" s="111"/>
      <c r="J36" s="111"/>
      <c r="K36" s="111"/>
    </row>
    <row r="37" spans="1:11" ht="54.75" customHeight="1" x14ac:dyDescent="0.25">
      <c r="A37" s="108">
        <v>32</v>
      </c>
      <c r="B37" s="110" t="str">
        <f>'2. Sammanställning'!F39</f>
        <v/>
      </c>
      <c r="C37" s="110" t="str">
        <f>'2. Sammanställning'!H39</f>
        <v/>
      </c>
      <c r="D37" s="110">
        <f>'2. Sammanställning'!I39</f>
        <v>0</v>
      </c>
      <c r="E37" s="110" t="str">
        <f>'2. Sammanställning'!U39</f>
        <v/>
      </c>
      <c r="F37" s="111"/>
      <c r="G37" s="111"/>
      <c r="H37" s="111"/>
      <c r="I37" s="111"/>
      <c r="J37" s="111"/>
      <c r="K37" s="111"/>
    </row>
    <row r="38" spans="1:11" ht="54.75" customHeight="1" x14ac:dyDescent="0.25">
      <c r="A38" s="108">
        <v>33</v>
      </c>
      <c r="B38" s="110" t="str">
        <f>'2. Sammanställning'!F40</f>
        <v/>
      </c>
      <c r="C38" s="110" t="str">
        <f>'2. Sammanställning'!H40</f>
        <v/>
      </c>
      <c r="D38" s="110">
        <f>'2. Sammanställning'!I40</f>
        <v>0</v>
      </c>
      <c r="E38" s="110" t="str">
        <f>'2. Sammanställning'!U40</f>
        <v/>
      </c>
      <c r="F38" s="111"/>
      <c r="G38" s="111"/>
      <c r="H38" s="111"/>
      <c r="I38" s="111"/>
      <c r="J38" s="111"/>
      <c r="K38" s="111"/>
    </row>
    <row r="39" spans="1:11" ht="54.75" customHeight="1" x14ac:dyDescent="0.25">
      <c r="A39" s="108">
        <v>34</v>
      </c>
      <c r="B39" s="110" t="str">
        <f>'2. Sammanställning'!F41</f>
        <v/>
      </c>
      <c r="C39" s="110" t="str">
        <f>'2. Sammanställning'!H41</f>
        <v/>
      </c>
      <c r="D39" s="110">
        <f>'2. Sammanställning'!I41</f>
        <v>0</v>
      </c>
      <c r="E39" s="110" t="str">
        <f>'2. Sammanställning'!U41</f>
        <v/>
      </c>
      <c r="F39" s="111"/>
      <c r="G39" s="111"/>
      <c r="H39" s="111"/>
      <c r="I39" s="111"/>
      <c r="J39" s="111"/>
      <c r="K39" s="111"/>
    </row>
    <row r="40" spans="1:11" ht="54.75" customHeight="1" x14ac:dyDescent="0.25">
      <c r="A40" s="108">
        <v>35</v>
      </c>
      <c r="B40" s="110" t="str">
        <f>'2. Sammanställning'!F42</f>
        <v/>
      </c>
      <c r="C40" s="110" t="str">
        <f>'2. Sammanställning'!H42</f>
        <v/>
      </c>
      <c r="D40" s="110">
        <f>'2. Sammanställning'!I42</f>
        <v>0</v>
      </c>
      <c r="E40" s="110" t="str">
        <f>'2. Sammanställning'!U42</f>
        <v/>
      </c>
      <c r="F40" s="111"/>
      <c r="G40" s="111"/>
      <c r="H40" s="111"/>
      <c r="I40" s="111"/>
      <c r="J40" s="111"/>
      <c r="K40" s="111"/>
    </row>
    <row r="41" spans="1:11" ht="54.75" customHeight="1" x14ac:dyDescent="0.25">
      <c r="A41" s="108">
        <v>36</v>
      </c>
      <c r="B41" s="110" t="str">
        <f>'2. Sammanställning'!F43</f>
        <v/>
      </c>
      <c r="C41" s="110" t="str">
        <f>'2. Sammanställning'!H43</f>
        <v/>
      </c>
      <c r="D41" s="110">
        <f>'2. Sammanställning'!I43</f>
        <v>0</v>
      </c>
      <c r="E41" s="110" t="str">
        <f>'2. Sammanställning'!U43</f>
        <v/>
      </c>
      <c r="F41" s="111"/>
      <c r="G41" s="111"/>
      <c r="H41" s="111"/>
      <c r="I41" s="111"/>
      <c r="J41" s="111"/>
      <c r="K41" s="111"/>
    </row>
    <row r="42" spans="1:11" ht="54.75" customHeight="1" x14ac:dyDescent="0.25">
      <c r="A42" s="108">
        <v>37</v>
      </c>
      <c r="B42" s="110" t="str">
        <f>'2. Sammanställning'!F44</f>
        <v/>
      </c>
      <c r="C42" s="110" t="str">
        <f>'2. Sammanställning'!H44</f>
        <v/>
      </c>
      <c r="D42" s="110">
        <f>'2. Sammanställning'!I44</f>
        <v>0</v>
      </c>
      <c r="E42" s="110" t="str">
        <f>'2. Sammanställning'!U44</f>
        <v/>
      </c>
      <c r="F42" s="111"/>
      <c r="G42" s="111"/>
      <c r="H42" s="111"/>
      <c r="I42" s="111"/>
      <c r="J42" s="111"/>
      <c r="K42" s="111"/>
    </row>
    <row r="43" spans="1:11" ht="54.75" customHeight="1" x14ac:dyDescent="0.25">
      <c r="A43" s="108">
        <v>38</v>
      </c>
      <c r="B43" s="110" t="str">
        <f>'2. Sammanställning'!F45</f>
        <v/>
      </c>
      <c r="C43" s="110" t="str">
        <f>'2. Sammanställning'!H45</f>
        <v/>
      </c>
      <c r="D43" s="110">
        <f>'2. Sammanställning'!I45</f>
        <v>0</v>
      </c>
      <c r="E43" s="110" t="str">
        <f>'2. Sammanställning'!U45</f>
        <v/>
      </c>
      <c r="F43" s="111"/>
      <c r="G43" s="111"/>
      <c r="H43" s="111"/>
      <c r="I43" s="111"/>
      <c r="J43" s="111"/>
      <c r="K43" s="111"/>
    </row>
    <row r="44" spans="1:11" ht="54.75" customHeight="1" x14ac:dyDescent="0.25">
      <c r="A44" s="108">
        <v>39</v>
      </c>
      <c r="B44" s="110" t="str">
        <f>'2. Sammanställning'!F46</f>
        <v/>
      </c>
      <c r="C44" s="110" t="str">
        <f>'2. Sammanställning'!H46</f>
        <v/>
      </c>
      <c r="D44" s="110">
        <f>'2. Sammanställning'!I46</f>
        <v>0</v>
      </c>
      <c r="E44" s="110" t="str">
        <f>'2. Sammanställning'!U46</f>
        <v/>
      </c>
      <c r="F44" s="111"/>
      <c r="G44" s="111"/>
      <c r="H44" s="111"/>
      <c r="I44" s="111"/>
      <c r="J44" s="111"/>
      <c r="K44" s="111"/>
    </row>
    <row r="45" spans="1:11" ht="54.75" customHeight="1" x14ac:dyDescent="0.25">
      <c r="A45" s="108">
        <v>40</v>
      </c>
      <c r="B45" s="110" t="str">
        <f>'2. Sammanställning'!F47</f>
        <v/>
      </c>
      <c r="C45" s="110" t="str">
        <f>'2. Sammanställning'!H47</f>
        <v/>
      </c>
      <c r="D45" s="110">
        <f>'2. Sammanställning'!I47</f>
        <v>0</v>
      </c>
      <c r="E45" s="110" t="str">
        <f>'2. Sammanställning'!U47</f>
        <v/>
      </c>
      <c r="F45" s="111"/>
      <c r="G45" s="111"/>
      <c r="H45" s="111"/>
      <c r="I45" s="111"/>
      <c r="J45" s="111"/>
      <c r="K45" s="111"/>
    </row>
    <row r="46" spans="1:11" ht="54.75" customHeight="1" x14ac:dyDescent="0.25">
      <c r="A46" s="108">
        <v>41</v>
      </c>
      <c r="B46" s="110" t="str">
        <f>'2. Sammanställning'!F48</f>
        <v/>
      </c>
      <c r="C46" s="110" t="str">
        <f>'2. Sammanställning'!H48</f>
        <v/>
      </c>
      <c r="D46" s="110">
        <f>'2. Sammanställning'!I48</f>
        <v>0</v>
      </c>
      <c r="E46" s="110" t="str">
        <f>'2. Sammanställning'!U48</f>
        <v/>
      </c>
      <c r="F46" s="111"/>
      <c r="G46" s="111"/>
      <c r="H46" s="111"/>
      <c r="I46" s="111"/>
      <c r="J46" s="111"/>
      <c r="K46" s="111"/>
    </row>
    <row r="47" spans="1:11" ht="54.75" customHeight="1" x14ac:dyDescent="0.25">
      <c r="A47" s="108">
        <v>42</v>
      </c>
      <c r="B47" s="110" t="str">
        <f>'2. Sammanställning'!F49</f>
        <v/>
      </c>
      <c r="C47" s="110" t="str">
        <f>'2. Sammanställning'!H49</f>
        <v/>
      </c>
      <c r="D47" s="110">
        <f>'2. Sammanställning'!I49</f>
        <v>0</v>
      </c>
      <c r="E47" s="110" t="str">
        <f>'2. Sammanställning'!U49</f>
        <v/>
      </c>
      <c r="F47" s="111"/>
      <c r="G47" s="111"/>
      <c r="H47" s="111"/>
      <c r="I47" s="111"/>
      <c r="J47" s="111"/>
      <c r="K47" s="111"/>
    </row>
    <row r="48" spans="1:11" ht="54.75" customHeight="1" x14ac:dyDescent="0.25">
      <c r="A48" s="108">
        <v>43</v>
      </c>
      <c r="B48" s="110" t="str">
        <f>'2. Sammanställning'!F50</f>
        <v/>
      </c>
      <c r="C48" s="110" t="str">
        <f>'2. Sammanställning'!H50</f>
        <v/>
      </c>
      <c r="D48" s="110">
        <f>'2. Sammanställning'!I50</f>
        <v>0</v>
      </c>
      <c r="E48" s="110" t="str">
        <f>'2. Sammanställning'!U50</f>
        <v/>
      </c>
      <c r="F48" s="111"/>
      <c r="G48" s="111"/>
      <c r="H48" s="111"/>
      <c r="I48" s="111"/>
      <c r="J48" s="111"/>
      <c r="K48" s="111"/>
    </row>
    <row r="49" spans="1:11" ht="54.75" customHeight="1" x14ac:dyDescent="0.25">
      <c r="A49" s="108">
        <v>44</v>
      </c>
      <c r="B49" s="110" t="str">
        <f>'2. Sammanställning'!F51</f>
        <v/>
      </c>
      <c r="C49" s="110" t="str">
        <f>'2. Sammanställning'!H51</f>
        <v/>
      </c>
      <c r="D49" s="110">
        <f>'2. Sammanställning'!I51</f>
        <v>0</v>
      </c>
      <c r="E49" s="110" t="str">
        <f>'2. Sammanställning'!U51</f>
        <v/>
      </c>
      <c r="F49" s="111"/>
      <c r="G49" s="111"/>
      <c r="H49" s="111"/>
      <c r="I49" s="111"/>
      <c r="J49" s="111"/>
      <c r="K49" s="111"/>
    </row>
    <row r="50" spans="1:11" ht="54.75" customHeight="1" x14ac:dyDescent="0.25">
      <c r="A50" s="108">
        <v>45</v>
      </c>
      <c r="B50" s="110" t="str">
        <f>'2. Sammanställning'!F52</f>
        <v/>
      </c>
      <c r="C50" s="110" t="str">
        <f>'2. Sammanställning'!H52</f>
        <v/>
      </c>
      <c r="D50" s="110">
        <f>'2. Sammanställning'!I52</f>
        <v>0</v>
      </c>
      <c r="E50" s="110" t="str">
        <f>'2. Sammanställning'!U52</f>
        <v/>
      </c>
      <c r="F50" s="111"/>
      <c r="G50" s="111"/>
      <c r="H50" s="111"/>
      <c r="I50" s="111"/>
      <c r="J50" s="111"/>
      <c r="K50" s="111"/>
    </row>
    <row r="51" spans="1:11" ht="54.75" customHeight="1" x14ac:dyDescent="0.25">
      <c r="A51" s="108">
        <v>46</v>
      </c>
      <c r="B51" s="110" t="str">
        <f>'2. Sammanställning'!F53</f>
        <v/>
      </c>
      <c r="C51" s="110" t="str">
        <f>'2. Sammanställning'!H53</f>
        <v/>
      </c>
      <c r="D51" s="110">
        <f>'2. Sammanställning'!I53</f>
        <v>0</v>
      </c>
      <c r="E51" s="110" t="str">
        <f>'2. Sammanställning'!U53</f>
        <v/>
      </c>
      <c r="F51" s="111"/>
      <c r="G51" s="111"/>
      <c r="H51" s="111"/>
      <c r="I51" s="111"/>
      <c r="J51" s="111"/>
      <c r="K51" s="111"/>
    </row>
    <row r="52" spans="1:11" ht="54.75" customHeight="1" x14ac:dyDescent="0.25">
      <c r="A52" s="108">
        <v>47</v>
      </c>
      <c r="B52" s="110" t="str">
        <f>'2. Sammanställning'!F54</f>
        <v/>
      </c>
      <c r="C52" s="110" t="str">
        <f>'2. Sammanställning'!H54</f>
        <v/>
      </c>
      <c r="D52" s="110">
        <f>'2. Sammanställning'!I54</f>
        <v>0</v>
      </c>
      <c r="E52" s="110" t="str">
        <f>'2. Sammanställning'!U54</f>
        <v/>
      </c>
      <c r="F52" s="111"/>
      <c r="G52" s="111"/>
      <c r="H52" s="111"/>
      <c r="I52" s="111"/>
      <c r="J52" s="111"/>
      <c r="K52" s="111"/>
    </row>
    <row r="53" spans="1:11" ht="54.75" customHeight="1" x14ac:dyDescent="0.25">
      <c r="A53" s="108">
        <v>48</v>
      </c>
      <c r="B53" s="110" t="str">
        <f>'2. Sammanställning'!F55</f>
        <v/>
      </c>
      <c r="C53" s="110" t="str">
        <f>'2. Sammanställning'!H55</f>
        <v/>
      </c>
      <c r="D53" s="110">
        <f>'2. Sammanställning'!I55</f>
        <v>0</v>
      </c>
      <c r="E53" s="110" t="str">
        <f>'2. Sammanställning'!U55</f>
        <v/>
      </c>
      <c r="F53" s="111"/>
      <c r="G53" s="111"/>
      <c r="H53" s="111"/>
      <c r="I53" s="111"/>
      <c r="J53" s="111"/>
      <c r="K53" s="111"/>
    </row>
    <row r="54" spans="1:11" ht="54.75" customHeight="1" x14ac:dyDescent="0.25">
      <c r="A54" s="108">
        <v>49</v>
      </c>
      <c r="B54" s="110" t="str">
        <f>'2. Sammanställning'!F56</f>
        <v/>
      </c>
      <c r="C54" s="110" t="str">
        <f>'2. Sammanställning'!H56</f>
        <v/>
      </c>
      <c r="D54" s="110">
        <f>'2. Sammanställning'!I56</f>
        <v>0</v>
      </c>
      <c r="E54" s="110" t="str">
        <f>'2. Sammanställning'!U56</f>
        <v/>
      </c>
      <c r="F54" s="111"/>
      <c r="G54" s="111"/>
      <c r="H54" s="111"/>
      <c r="I54" s="111"/>
      <c r="J54" s="111"/>
      <c r="K54" s="111"/>
    </row>
    <row r="55" spans="1:11" ht="54.75" customHeight="1" x14ac:dyDescent="0.25">
      <c r="A55" s="108">
        <v>50</v>
      </c>
      <c r="B55" s="110" t="str">
        <f>'2. Sammanställning'!F57</f>
        <v/>
      </c>
      <c r="C55" s="110" t="str">
        <f>'2. Sammanställning'!H57</f>
        <v/>
      </c>
      <c r="D55" s="110">
        <f>'2. Sammanställning'!I57</f>
        <v>0</v>
      </c>
      <c r="E55" s="110" t="str">
        <f>'2. Sammanställning'!U57</f>
        <v/>
      </c>
      <c r="F55" s="111"/>
      <c r="G55" s="111"/>
      <c r="H55" s="111"/>
      <c r="I55" s="111"/>
      <c r="J55" s="111"/>
      <c r="K55" s="111"/>
    </row>
    <row r="56" spans="1:11" ht="54.75" customHeight="1" x14ac:dyDescent="0.25">
      <c r="A56" s="108">
        <v>51</v>
      </c>
      <c r="B56" s="110" t="str">
        <f>'2. Sammanställning'!F58</f>
        <v/>
      </c>
      <c r="C56" s="110" t="str">
        <f>'2. Sammanställning'!H58</f>
        <v/>
      </c>
      <c r="D56" s="110">
        <f>'2. Sammanställning'!I58</f>
        <v>0</v>
      </c>
      <c r="E56" s="110" t="str">
        <f>'2. Sammanställning'!U58</f>
        <v/>
      </c>
      <c r="F56" s="111"/>
      <c r="G56" s="111"/>
      <c r="H56" s="111"/>
      <c r="I56" s="111"/>
      <c r="J56" s="111"/>
      <c r="K56" s="111"/>
    </row>
    <row r="57" spans="1:11" ht="54.75" customHeight="1" x14ac:dyDescent="0.25">
      <c r="A57" s="108">
        <v>52</v>
      </c>
      <c r="B57" s="110" t="str">
        <f>'2. Sammanställning'!F59</f>
        <v/>
      </c>
      <c r="C57" s="110" t="str">
        <f>'2. Sammanställning'!H59</f>
        <v/>
      </c>
      <c r="D57" s="110">
        <f>'2. Sammanställning'!I59</f>
        <v>0</v>
      </c>
      <c r="E57" s="110" t="str">
        <f>'2. Sammanställning'!U59</f>
        <v/>
      </c>
      <c r="F57" s="111"/>
      <c r="G57" s="111"/>
      <c r="H57" s="111"/>
      <c r="I57" s="111"/>
      <c r="J57" s="111"/>
      <c r="K57" s="111"/>
    </row>
    <row r="58" spans="1:11" ht="54.75" customHeight="1" x14ac:dyDescent="0.25">
      <c r="A58" s="108">
        <v>53</v>
      </c>
      <c r="B58" s="110" t="str">
        <f>'2. Sammanställning'!F60</f>
        <v/>
      </c>
      <c r="C58" s="110" t="str">
        <f>'2. Sammanställning'!H60</f>
        <v/>
      </c>
      <c r="D58" s="110">
        <f>'2. Sammanställning'!I60</f>
        <v>0</v>
      </c>
      <c r="E58" s="110" t="str">
        <f>'2. Sammanställning'!U60</f>
        <v/>
      </c>
      <c r="F58" s="111"/>
      <c r="G58" s="111"/>
      <c r="H58" s="111"/>
      <c r="I58" s="111"/>
      <c r="J58" s="111"/>
      <c r="K58" s="111"/>
    </row>
    <row r="59" spans="1:11" ht="54.75" customHeight="1" x14ac:dyDescent="0.25">
      <c r="A59" s="108">
        <v>54</v>
      </c>
      <c r="B59" s="110" t="str">
        <f>'2. Sammanställning'!F61</f>
        <v/>
      </c>
      <c r="C59" s="110" t="str">
        <f>'2. Sammanställning'!H61</f>
        <v/>
      </c>
      <c r="D59" s="110">
        <f>'2. Sammanställning'!I61</f>
        <v>0</v>
      </c>
      <c r="E59" s="110" t="str">
        <f>'2. Sammanställning'!U61</f>
        <v/>
      </c>
      <c r="F59" s="111"/>
      <c r="G59" s="111"/>
      <c r="H59" s="111"/>
      <c r="I59" s="111"/>
      <c r="J59" s="111"/>
      <c r="K59" s="111"/>
    </row>
    <row r="60" spans="1:11" ht="54.75" customHeight="1" x14ac:dyDescent="0.25">
      <c r="A60" s="108">
        <v>55</v>
      </c>
      <c r="B60" s="110" t="str">
        <f>'2. Sammanställning'!F62</f>
        <v/>
      </c>
      <c r="C60" s="110" t="str">
        <f>'2. Sammanställning'!H62</f>
        <v/>
      </c>
      <c r="D60" s="110">
        <f>'2. Sammanställning'!I62</f>
        <v>0</v>
      </c>
      <c r="E60" s="110" t="str">
        <f>'2. Sammanställning'!U62</f>
        <v/>
      </c>
      <c r="F60" s="111"/>
      <c r="G60" s="111"/>
      <c r="H60" s="111"/>
      <c r="I60" s="111"/>
      <c r="J60" s="111"/>
      <c r="K60" s="111"/>
    </row>
    <row r="61" spans="1:11" ht="54.75" customHeight="1" x14ac:dyDescent="0.25">
      <c r="A61" s="108">
        <v>56</v>
      </c>
      <c r="B61" s="110" t="str">
        <f>'2. Sammanställning'!F63</f>
        <v/>
      </c>
      <c r="C61" s="110" t="str">
        <f>'2. Sammanställning'!H63</f>
        <v/>
      </c>
      <c r="D61" s="110">
        <f>'2. Sammanställning'!I63</f>
        <v>0</v>
      </c>
      <c r="E61" s="110" t="str">
        <f>'2. Sammanställning'!U63</f>
        <v/>
      </c>
      <c r="F61" s="111"/>
      <c r="G61" s="111"/>
      <c r="H61" s="111"/>
      <c r="I61" s="111"/>
      <c r="J61" s="111"/>
      <c r="K61" s="111"/>
    </row>
    <row r="62" spans="1:11" ht="54.75" customHeight="1" x14ac:dyDescent="0.25">
      <c r="A62" s="108">
        <v>57</v>
      </c>
      <c r="B62" s="110" t="str">
        <f>'2. Sammanställning'!F64</f>
        <v/>
      </c>
      <c r="C62" s="110" t="str">
        <f>'2. Sammanställning'!H64</f>
        <v/>
      </c>
      <c r="D62" s="110">
        <f>'2. Sammanställning'!I64</f>
        <v>0</v>
      </c>
      <c r="E62" s="110" t="str">
        <f>'2. Sammanställning'!U64</f>
        <v/>
      </c>
      <c r="F62" s="111"/>
      <c r="G62" s="111"/>
      <c r="H62" s="111"/>
      <c r="I62" s="111"/>
      <c r="J62" s="111"/>
      <c r="K62" s="111"/>
    </row>
    <row r="63" spans="1:11" ht="54.75" customHeight="1" x14ac:dyDescent="0.25">
      <c r="A63" s="108">
        <v>58</v>
      </c>
      <c r="B63" s="110" t="str">
        <f>'2. Sammanställning'!F65</f>
        <v/>
      </c>
      <c r="C63" s="110" t="str">
        <f>'2. Sammanställning'!H65</f>
        <v/>
      </c>
      <c r="D63" s="110">
        <f>'2. Sammanställning'!I65</f>
        <v>0</v>
      </c>
      <c r="E63" s="110" t="str">
        <f>'2. Sammanställning'!U65</f>
        <v/>
      </c>
      <c r="F63" s="111"/>
      <c r="G63" s="111"/>
      <c r="H63" s="111"/>
      <c r="I63" s="111"/>
      <c r="J63" s="111"/>
      <c r="K63" s="111"/>
    </row>
    <row r="64" spans="1:11" ht="54.75" customHeight="1" x14ac:dyDescent="0.25">
      <c r="A64" s="108">
        <v>59</v>
      </c>
      <c r="B64" s="110" t="str">
        <f>'2. Sammanställning'!F66</f>
        <v/>
      </c>
      <c r="C64" s="110" t="str">
        <f>'2. Sammanställning'!H66</f>
        <v/>
      </c>
      <c r="D64" s="110">
        <f>'2. Sammanställning'!I66</f>
        <v>0</v>
      </c>
      <c r="E64" s="110" t="str">
        <f>'2. Sammanställning'!U66</f>
        <v/>
      </c>
      <c r="F64" s="111"/>
      <c r="G64" s="111"/>
      <c r="H64" s="111"/>
      <c r="I64" s="111"/>
      <c r="J64" s="111"/>
      <c r="K64" s="111"/>
    </row>
    <row r="65" spans="1:11" ht="54.75" customHeight="1" x14ac:dyDescent="0.25">
      <c r="A65" s="108">
        <v>60</v>
      </c>
      <c r="B65" s="110" t="str">
        <f>'2. Sammanställning'!F67</f>
        <v/>
      </c>
      <c r="C65" s="110" t="str">
        <f>'2. Sammanställning'!H67</f>
        <v/>
      </c>
      <c r="D65" s="110">
        <f>'2. Sammanställning'!I67</f>
        <v>0</v>
      </c>
      <c r="E65" s="110" t="str">
        <f>'2. Sammanställning'!U67</f>
        <v/>
      </c>
      <c r="F65" s="111"/>
      <c r="G65" s="111"/>
      <c r="H65" s="111"/>
      <c r="I65" s="111"/>
      <c r="J65" s="111"/>
      <c r="K65" s="111"/>
    </row>
    <row r="66" spans="1:11" ht="54.75" customHeight="1" x14ac:dyDescent="0.25">
      <c r="A66" s="108">
        <v>61</v>
      </c>
      <c r="B66" s="110" t="str">
        <f>'2. Sammanställning'!F68</f>
        <v/>
      </c>
      <c r="C66" s="110" t="str">
        <f>'2. Sammanställning'!H68</f>
        <v/>
      </c>
      <c r="D66" s="110">
        <f>'2. Sammanställning'!I68</f>
        <v>0</v>
      </c>
      <c r="E66" s="110" t="str">
        <f>'2. Sammanställning'!U68</f>
        <v/>
      </c>
      <c r="F66" s="111"/>
      <c r="G66" s="111"/>
      <c r="H66" s="111"/>
      <c r="I66" s="111"/>
      <c r="J66" s="111"/>
      <c r="K66" s="111"/>
    </row>
    <row r="67" spans="1:11" ht="54.75" customHeight="1" x14ac:dyDescent="0.25">
      <c r="A67" s="108">
        <v>62</v>
      </c>
      <c r="B67" s="110" t="str">
        <f>'2. Sammanställning'!F69</f>
        <v/>
      </c>
      <c r="C67" s="110" t="str">
        <f>'2. Sammanställning'!H69</f>
        <v/>
      </c>
      <c r="D67" s="110">
        <f>'2. Sammanställning'!I69</f>
        <v>0</v>
      </c>
      <c r="E67" s="110" t="str">
        <f>'2. Sammanställning'!U69</f>
        <v/>
      </c>
      <c r="F67" s="111"/>
      <c r="G67" s="111"/>
      <c r="H67" s="111"/>
      <c r="I67" s="111"/>
      <c r="J67" s="111"/>
      <c r="K67" s="111"/>
    </row>
    <row r="68" spans="1:11" ht="54.75" customHeight="1" x14ac:dyDescent="0.25">
      <c r="A68" s="108">
        <v>63</v>
      </c>
      <c r="B68" s="110" t="str">
        <f>'2. Sammanställning'!F70</f>
        <v/>
      </c>
      <c r="C68" s="110" t="str">
        <f>'2. Sammanställning'!H70</f>
        <v/>
      </c>
      <c r="D68" s="110">
        <f>'2. Sammanställning'!I70</f>
        <v>0</v>
      </c>
      <c r="E68" s="110" t="str">
        <f>'2. Sammanställning'!U70</f>
        <v/>
      </c>
      <c r="F68" s="111"/>
      <c r="G68" s="111"/>
      <c r="H68" s="111"/>
      <c r="I68" s="111"/>
      <c r="J68" s="111"/>
      <c r="K68" s="111"/>
    </row>
    <row r="69" spans="1:11" ht="54.75" customHeight="1" x14ac:dyDescent="0.25">
      <c r="A69" s="108">
        <v>64</v>
      </c>
      <c r="B69" s="110" t="str">
        <f>'2. Sammanställning'!F71</f>
        <v/>
      </c>
      <c r="C69" s="110" t="str">
        <f>'2. Sammanställning'!H71</f>
        <v/>
      </c>
      <c r="D69" s="110">
        <f>'2. Sammanställning'!I71</f>
        <v>0</v>
      </c>
      <c r="E69" s="110" t="str">
        <f>'2. Sammanställning'!U71</f>
        <v/>
      </c>
      <c r="F69" s="111"/>
      <c r="G69" s="111"/>
      <c r="H69" s="111"/>
      <c r="I69" s="111"/>
      <c r="J69" s="111"/>
      <c r="K69" s="111"/>
    </row>
    <row r="70" spans="1:11" ht="54.75" customHeight="1" x14ac:dyDescent="0.25">
      <c r="A70" s="108">
        <v>65</v>
      </c>
      <c r="B70" s="110" t="str">
        <f>'2. Sammanställning'!F72</f>
        <v/>
      </c>
      <c r="C70" s="110" t="str">
        <f>'2. Sammanställning'!H72</f>
        <v/>
      </c>
      <c r="D70" s="110">
        <f>'2. Sammanställning'!I72</f>
        <v>0</v>
      </c>
      <c r="E70" s="110" t="str">
        <f>'2. Sammanställning'!U72</f>
        <v/>
      </c>
      <c r="F70" s="111"/>
      <c r="G70" s="111"/>
      <c r="H70" s="111"/>
      <c r="I70" s="111"/>
      <c r="J70" s="111"/>
      <c r="K70" s="111"/>
    </row>
    <row r="71" spans="1:11" ht="54.75" customHeight="1" x14ac:dyDescent="0.25">
      <c r="A71" s="108">
        <v>66</v>
      </c>
      <c r="B71" s="110" t="str">
        <f>'2. Sammanställning'!F73</f>
        <v/>
      </c>
      <c r="C71" s="110" t="str">
        <f>'2. Sammanställning'!H73</f>
        <v/>
      </c>
      <c r="D71" s="110">
        <f>'2. Sammanställning'!I73</f>
        <v>0</v>
      </c>
      <c r="E71" s="110" t="str">
        <f>'2. Sammanställning'!U73</f>
        <v/>
      </c>
      <c r="F71" s="111"/>
      <c r="G71" s="111"/>
      <c r="H71" s="111"/>
      <c r="I71" s="111"/>
      <c r="J71" s="111"/>
      <c r="K71" s="111"/>
    </row>
    <row r="72" spans="1:11" ht="54.75" customHeight="1" x14ac:dyDescent="0.25">
      <c r="A72" s="108">
        <v>67</v>
      </c>
      <c r="B72" s="110" t="str">
        <f>'2. Sammanställning'!F74</f>
        <v/>
      </c>
      <c r="C72" s="110" t="str">
        <f>'2. Sammanställning'!H74</f>
        <v/>
      </c>
      <c r="D72" s="110">
        <f>'2. Sammanställning'!I74</f>
        <v>0</v>
      </c>
      <c r="E72" s="110" t="str">
        <f>'2. Sammanställning'!U74</f>
        <v/>
      </c>
      <c r="F72" s="111"/>
      <c r="G72" s="111"/>
      <c r="H72" s="111"/>
      <c r="I72" s="111"/>
      <c r="J72" s="111"/>
      <c r="K72" s="111"/>
    </row>
    <row r="73" spans="1:11" ht="54.75" customHeight="1" x14ac:dyDescent="0.25">
      <c r="A73" s="108">
        <v>68</v>
      </c>
      <c r="B73" s="110" t="str">
        <f>'2. Sammanställning'!F75</f>
        <v/>
      </c>
      <c r="C73" s="110" t="str">
        <f>'2. Sammanställning'!H75</f>
        <v/>
      </c>
      <c r="D73" s="110">
        <f>'2. Sammanställning'!I75</f>
        <v>0</v>
      </c>
      <c r="E73" s="110" t="str">
        <f>'2. Sammanställning'!U75</f>
        <v/>
      </c>
      <c r="F73" s="111"/>
      <c r="G73" s="111"/>
      <c r="H73" s="111"/>
      <c r="I73" s="111"/>
      <c r="J73" s="111"/>
      <c r="K73" s="111"/>
    </row>
    <row r="74" spans="1:11" ht="54.75" customHeight="1" x14ac:dyDescent="0.25">
      <c r="A74" s="108">
        <v>69</v>
      </c>
      <c r="B74" s="110" t="str">
        <f>'2. Sammanställning'!F76</f>
        <v/>
      </c>
      <c r="C74" s="110" t="str">
        <f>'2. Sammanställning'!H76</f>
        <v/>
      </c>
      <c r="D74" s="110">
        <f>'2. Sammanställning'!I76</f>
        <v>0</v>
      </c>
      <c r="E74" s="110" t="str">
        <f>'2. Sammanställning'!U76</f>
        <v/>
      </c>
      <c r="F74" s="111"/>
      <c r="G74" s="111"/>
      <c r="H74" s="111"/>
      <c r="I74" s="111"/>
      <c r="J74" s="111"/>
      <c r="K74" s="111"/>
    </row>
    <row r="75" spans="1:11" ht="54.75" customHeight="1" x14ac:dyDescent="0.25">
      <c r="A75" s="108">
        <v>70</v>
      </c>
      <c r="B75" s="110" t="str">
        <f>'2. Sammanställning'!F77</f>
        <v/>
      </c>
      <c r="C75" s="110" t="str">
        <f>'2. Sammanställning'!H77</f>
        <v/>
      </c>
      <c r="D75" s="110">
        <f>'2. Sammanställning'!I77</f>
        <v>0</v>
      </c>
      <c r="E75" s="110" t="str">
        <f>'2. Sammanställning'!U77</f>
        <v/>
      </c>
      <c r="F75" s="111"/>
      <c r="G75" s="111"/>
      <c r="H75" s="111"/>
      <c r="I75" s="111"/>
      <c r="J75" s="111"/>
      <c r="K75" s="111"/>
    </row>
    <row r="76" spans="1:11" ht="54.75" customHeight="1" x14ac:dyDescent="0.25">
      <c r="A76" s="108">
        <v>71</v>
      </c>
      <c r="B76" s="110" t="str">
        <f>'2. Sammanställning'!F78</f>
        <v/>
      </c>
      <c r="C76" s="110" t="str">
        <f>'2. Sammanställning'!H78</f>
        <v/>
      </c>
      <c r="D76" s="110">
        <f>'2. Sammanställning'!I78</f>
        <v>0</v>
      </c>
      <c r="E76" s="110" t="str">
        <f>'2. Sammanställning'!U78</f>
        <v/>
      </c>
      <c r="F76" s="111"/>
      <c r="G76" s="111"/>
      <c r="H76" s="111"/>
      <c r="I76" s="111"/>
      <c r="J76" s="111"/>
      <c r="K76" s="111"/>
    </row>
    <row r="77" spans="1:11" ht="54.75" customHeight="1" x14ac:dyDescent="0.25">
      <c r="A77" s="108">
        <v>72</v>
      </c>
      <c r="B77" s="110" t="str">
        <f>'2. Sammanställning'!F79</f>
        <v/>
      </c>
      <c r="C77" s="110" t="str">
        <f>'2. Sammanställning'!H79</f>
        <v/>
      </c>
      <c r="D77" s="110">
        <f>'2. Sammanställning'!I79</f>
        <v>0</v>
      </c>
      <c r="E77" s="110" t="str">
        <f>'2. Sammanställning'!U79</f>
        <v/>
      </c>
      <c r="F77" s="111"/>
      <c r="G77" s="111"/>
      <c r="H77" s="111"/>
      <c r="I77" s="111"/>
      <c r="J77" s="111"/>
      <c r="K77" s="111"/>
    </row>
    <row r="78" spans="1:11" ht="54.75" customHeight="1" x14ac:dyDescent="0.25">
      <c r="A78" s="108">
        <v>73</v>
      </c>
      <c r="B78" s="110" t="str">
        <f>'2. Sammanställning'!F80</f>
        <v/>
      </c>
      <c r="C78" s="110" t="str">
        <f>'2. Sammanställning'!H80</f>
        <v/>
      </c>
      <c r="D78" s="110">
        <f>'2. Sammanställning'!I80</f>
        <v>0</v>
      </c>
      <c r="E78" s="110" t="str">
        <f>'2. Sammanställning'!U80</f>
        <v/>
      </c>
      <c r="F78" s="111"/>
      <c r="G78" s="111"/>
      <c r="H78" s="111"/>
      <c r="I78" s="111"/>
      <c r="J78" s="111"/>
      <c r="K78" s="111"/>
    </row>
    <row r="79" spans="1:11" ht="54.75" customHeight="1" x14ac:dyDescent="0.25">
      <c r="A79" s="108">
        <v>74</v>
      </c>
      <c r="B79" s="110" t="str">
        <f>'2. Sammanställning'!F81</f>
        <v/>
      </c>
      <c r="C79" s="110" t="str">
        <f>'2. Sammanställning'!H81</f>
        <v/>
      </c>
      <c r="D79" s="110">
        <f>'2. Sammanställning'!I81</f>
        <v>0</v>
      </c>
      <c r="E79" s="110" t="str">
        <f>'2. Sammanställning'!U81</f>
        <v/>
      </c>
      <c r="F79" s="111"/>
      <c r="G79" s="111"/>
      <c r="H79" s="111"/>
      <c r="I79" s="111"/>
      <c r="J79" s="111"/>
      <c r="K79" s="111"/>
    </row>
    <row r="80" spans="1:11" ht="54.75" customHeight="1" x14ac:dyDescent="0.25">
      <c r="A80" s="108">
        <v>75</v>
      </c>
      <c r="B80" s="110" t="str">
        <f>'2. Sammanställning'!F82</f>
        <v/>
      </c>
      <c r="C80" s="110" t="str">
        <f>'2. Sammanställning'!H82</f>
        <v/>
      </c>
      <c r="D80" s="110">
        <f>'2. Sammanställning'!I82</f>
        <v>0</v>
      </c>
      <c r="E80" s="110" t="str">
        <f>'2. Sammanställning'!U82</f>
        <v/>
      </c>
      <c r="F80" s="111"/>
      <c r="G80" s="111"/>
      <c r="H80" s="111"/>
      <c r="I80" s="111"/>
      <c r="J80" s="111"/>
      <c r="K80" s="111"/>
    </row>
    <row r="81" spans="1:11" ht="54.75" customHeight="1" x14ac:dyDescent="0.25">
      <c r="A81" s="108">
        <v>76</v>
      </c>
      <c r="B81" s="110" t="str">
        <f>'2. Sammanställning'!F83</f>
        <v/>
      </c>
      <c r="C81" s="110" t="str">
        <f>'2. Sammanställning'!H83</f>
        <v/>
      </c>
      <c r="D81" s="110">
        <f>'2. Sammanställning'!I83</f>
        <v>0</v>
      </c>
      <c r="E81" s="110" t="str">
        <f>'2. Sammanställning'!U83</f>
        <v/>
      </c>
      <c r="F81" s="111"/>
      <c r="G81" s="111"/>
      <c r="H81" s="111"/>
      <c r="I81" s="111"/>
      <c r="J81" s="111"/>
      <c r="K81" s="111"/>
    </row>
    <row r="82" spans="1:11" ht="54.75" customHeight="1" x14ac:dyDescent="0.25">
      <c r="A82" s="108">
        <v>77</v>
      </c>
      <c r="B82" s="110" t="str">
        <f>'2. Sammanställning'!F84</f>
        <v/>
      </c>
      <c r="C82" s="110" t="str">
        <f>'2. Sammanställning'!H84</f>
        <v/>
      </c>
      <c r="D82" s="110">
        <f>'2. Sammanställning'!I84</f>
        <v>0</v>
      </c>
      <c r="E82" s="110" t="str">
        <f>'2. Sammanställning'!U84</f>
        <v/>
      </c>
      <c r="F82" s="111"/>
      <c r="G82" s="111"/>
      <c r="H82" s="111"/>
      <c r="I82" s="111"/>
      <c r="J82" s="111"/>
      <c r="K82" s="111"/>
    </row>
    <row r="83" spans="1:11" ht="54.75" customHeight="1" x14ac:dyDescent="0.25">
      <c r="A83" s="108">
        <v>78</v>
      </c>
      <c r="B83" s="110" t="str">
        <f>'2. Sammanställning'!F85</f>
        <v/>
      </c>
      <c r="C83" s="110" t="str">
        <f>'2. Sammanställning'!H85</f>
        <v/>
      </c>
      <c r="D83" s="110">
        <f>'2. Sammanställning'!I85</f>
        <v>0</v>
      </c>
      <c r="E83" s="110" t="str">
        <f>'2. Sammanställning'!U85</f>
        <v/>
      </c>
      <c r="F83" s="111"/>
      <c r="G83" s="111"/>
      <c r="H83" s="111"/>
      <c r="I83" s="111"/>
      <c r="J83" s="111"/>
      <c r="K83" s="111"/>
    </row>
    <row r="84" spans="1:11" ht="54.75" customHeight="1" x14ac:dyDescent="0.25">
      <c r="A84" s="108">
        <v>79</v>
      </c>
      <c r="B84" s="110" t="str">
        <f>'2. Sammanställning'!F86</f>
        <v/>
      </c>
      <c r="C84" s="110" t="str">
        <f>'2. Sammanställning'!H86</f>
        <v/>
      </c>
      <c r="D84" s="110">
        <f>'2. Sammanställning'!I86</f>
        <v>0</v>
      </c>
      <c r="E84" s="110" t="str">
        <f>'2. Sammanställning'!U86</f>
        <v/>
      </c>
      <c r="F84" s="111"/>
      <c r="G84" s="111"/>
      <c r="H84" s="111"/>
      <c r="I84" s="111"/>
      <c r="J84" s="111"/>
      <c r="K84" s="111"/>
    </row>
    <row r="85" spans="1:11" ht="54.75" customHeight="1" x14ac:dyDescent="0.25">
      <c r="A85" s="108">
        <v>80</v>
      </c>
      <c r="B85" s="110" t="str">
        <f>'2. Sammanställning'!F87</f>
        <v/>
      </c>
      <c r="C85" s="110" t="str">
        <f>'2. Sammanställning'!H87</f>
        <v/>
      </c>
      <c r="D85" s="110">
        <f>'2. Sammanställning'!I87</f>
        <v>0</v>
      </c>
      <c r="E85" s="110" t="str">
        <f>'2. Sammanställning'!U87</f>
        <v/>
      </c>
      <c r="F85" s="111"/>
      <c r="G85" s="111"/>
      <c r="H85" s="111"/>
      <c r="I85" s="111"/>
      <c r="J85" s="111"/>
      <c r="K85" s="111"/>
    </row>
    <row r="86" spans="1:11" ht="54.75" customHeight="1" x14ac:dyDescent="0.25">
      <c r="A86" s="108">
        <v>81</v>
      </c>
      <c r="B86" s="110" t="str">
        <f>'2. Sammanställning'!F88</f>
        <v/>
      </c>
      <c r="C86" s="110" t="str">
        <f>'2. Sammanställning'!H88</f>
        <v/>
      </c>
      <c r="D86" s="110">
        <f>'2. Sammanställning'!I88</f>
        <v>0</v>
      </c>
      <c r="E86" s="110" t="str">
        <f>'2. Sammanställning'!U88</f>
        <v/>
      </c>
      <c r="F86" s="111"/>
      <c r="G86" s="111"/>
      <c r="H86" s="111"/>
      <c r="I86" s="111"/>
      <c r="J86" s="111"/>
      <c r="K86" s="111"/>
    </row>
    <row r="87" spans="1:11" ht="54.75" customHeight="1" x14ac:dyDescent="0.25">
      <c r="A87" s="108">
        <v>82</v>
      </c>
      <c r="B87" s="110" t="str">
        <f>'2. Sammanställning'!F89</f>
        <v/>
      </c>
      <c r="C87" s="110" t="str">
        <f>'2. Sammanställning'!H89</f>
        <v/>
      </c>
      <c r="D87" s="110">
        <f>'2. Sammanställning'!I89</f>
        <v>0</v>
      </c>
      <c r="E87" s="110" t="str">
        <f>'2. Sammanställning'!U89</f>
        <v/>
      </c>
      <c r="F87" s="111"/>
      <c r="G87" s="111"/>
      <c r="H87" s="111"/>
      <c r="I87" s="111"/>
      <c r="J87" s="111"/>
      <c r="K87" s="111"/>
    </row>
    <row r="88" spans="1:11" ht="54.75" customHeight="1" x14ac:dyDescent="0.25">
      <c r="A88" s="108">
        <v>83</v>
      </c>
      <c r="B88" s="110" t="str">
        <f>'2. Sammanställning'!F90</f>
        <v/>
      </c>
      <c r="C88" s="110" t="str">
        <f>'2. Sammanställning'!H90</f>
        <v/>
      </c>
      <c r="D88" s="110">
        <f>'2. Sammanställning'!I90</f>
        <v>0</v>
      </c>
      <c r="E88" s="110" t="str">
        <f>'2. Sammanställning'!U90</f>
        <v/>
      </c>
      <c r="F88" s="111"/>
      <c r="G88" s="111"/>
      <c r="H88" s="111"/>
      <c r="I88" s="111"/>
      <c r="J88" s="111"/>
      <c r="K88" s="111"/>
    </row>
    <row r="89" spans="1:11" ht="54.75" customHeight="1" x14ac:dyDescent="0.25">
      <c r="A89" s="108">
        <v>84</v>
      </c>
      <c r="B89" s="110" t="str">
        <f>'2. Sammanställning'!F91</f>
        <v/>
      </c>
      <c r="C89" s="110" t="str">
        <f>'2. Sammanställning'!H91</f>
        <v/>
      </c>
      <c r="D89" s="110">
        <f>'2. Sammanställning'!I91</f>
        <v>0</v>
      </c>
      <c r="E89" s="110" t="str">
        <f>'2. Sammanställning'!U91</f>
        <v/>
      </c>
      <c r="F89" s="111"/>
      <c r="G89" s="111"/>
      <c r="H89" s="111"/>
      <c r="I89" s="111"/>
      <c r="J89" s="111"/>
      <c r="K89" s="111"/>
    </row>
    <row r="90" spans="1:11" ht="54.75" customHeight="1" x14ac:dyDescent="0.25">
      <c r="A90" s="108">
        <v>85</v>
      </c>
      <c r="B90" s="110" t="str">
        <f>'2. Sammanställning'!F92</f>
        <v/>
      </c>
      <c r="C90" s="110" t="str">
        <f>'2. Sammanställning'!H92</f>
        <v/>
      </c>
      <c r="D90" s="110">
        <f>'2. Sammanställning'!I92</f>
        <v>0</v>
      </c>
      <c r="E90" s="110" t="str">
        <f>'2. Sammanställning'!U92</f>
        <v/>
      </c>
      <c r="F90" s="111"/>
      <c r="G90" s="111"/>
      <c r="H90" s="111"/>
      <c r="I90" s="111"/>
      <c r="J90" s="111"/>
      <c r="K90" s="111"/>
    </row>
    <row r="91" spans="1:11" ht="54.75" customHeight="1" x14ac:dyDescent="0.25">
      <c r="A91" s="108">
        <v>86</v>
      </c>
      <c r="B91" s="110" t="str">
        <f>'2. Sammanställning'!F93</f>
        <v/>
      </c>
      <c r="C91" s="110" t="str">
        <f>'2. Sammanställning'!H93</f>
        <v/>
      </c>
      <c r="D91" s="110">
        <f>'2. Sammanställning'!I93</f>
        <v>0</v>
      </c>
      <c r="E91" s="110" t="str">
        <f>'2. Sammanställning'!U93</f>
        <v/>
      </c>
      <c r="F91" s="111"/>
      <c r="G91" s="111"/>
      <c r="H91" s="111"/>
      <c r="I91" s="111"/>
      <c r="J91" s="111"/>
      <c r="K91" s="111"/>
    </row>
    <row r="92" spans="1:11" ht="54.75" customHeight="1" x14ac:dyDescent="0.25">
      <c r="A92" s="108">
        <v>87</v>
      </c>
      <c r="B92" s="110" t="str">
        <f>'2. Sammanställning'!F94</f>
        <v/>
      </c>
      <c r="C92" s="110" t="str">
        <f>'2. Sammanställning'!H94</f>
        <v/>
      </c>
      <c r="D92" s="110">
        <f>'2. Sammanställning'!I94</f>
        <v>0</v>
      </c>
      <c r="E92" s="110" t="str">
        <f>'2. Sammanställning'!U94</f>
        <v/>
      </c>
      <c r="F92" s="111"/>
      <c r="G92" s="111"/>
      <c r="H92" s="111"/>
      <c r="I92" s="111"/>
      <c r="J92" s="111"/>
      <c r="K92" s="111"/>
    </row>
    <row r="93" spans="1:11" ht="54.75" customHeight="1" x14ac:dyDescent="0.25">
      <c r="A93" s="108">
        <v>88</v>
      </c>
      <c r="B93" s="110" t="str">
        <f>'2. Sammanställning'!F95</f>
        <v/>
      </c>
      <c r="C93" s="110" t="str">
        <f>'2. Sammanställning'!H95</f>
        <v/>
      </c>
      <c r="D93" s="110">
        <f>'2. Sammanställning'!I95</f>
        <v>0</v>
      </c>
      <c r="E93" s="110" t="str">
        <f>'2. Sammanställning'!U95</f>
        <v/>
      </c>
      <c r="F93" s="111"/>
      <c r="G93" s="111"/>
      <c r="H93" s="111"/>
      <c r="I93" s="111"/>
      <c r="J93" s="111"/>
      <c r="K93" s="111"/>
    </row>
    <row r="94" spans="1:11" ht="54.75" customHeight="1" x14ac:dyDescent="0.25">
      <c r="A94" s="108">
        <v>89</v>
      </c>
      <c r="B94" s="110" t="str">
        <f>'2. Sammanställning'!F96</f>
        <v/>
      </c>
      <c r="C94" s="110" t="str">
        <f>'2. Sammanställning'!H96</f>
        <v/>
      </c>
      <c r="D94" s="110">
        <f>'2. Sammanställning'!I96</f>
        <v>0</v>
      </c>
      <c r="E94" s="110" t="str">
        <f>'2. Sammanställning'!U96</f>
        <v/>
      </c>
      <c r="F94" s="111"/>
      <c r="G94" s="111"/>
      <c r="H94" s="111"/>
      <c r="I94" s="111"/>
      <c r="J94" s="111"/>
      <c r="K94" s="111"/>
    </row>
    <row r="95" spans="1:11" ht="54.75" customHeight="1" x14ac:dyDescent="0.25">
      <c r="A95" s="108">
        <v>90</v>
      </c>
      <c r="B95" s="110" t="str">
        <f>'2. Sammanställning'!F97</f>
        <v/>
      </c>
      <c r="C95" s="110" t="str">
        <f>'2. Sammanställning'!H97</f>
        <v/>
      </c>
      <c r="D95" s="110">
        <f>'2. Sammanställning'!I97</f>
        <v>0</v>
      </c>
      <c r="E95" s="110" t="str">
        <f>'2. Sammanställning'!U97</f>
        <v/>
      </c>
      <c r="F95" s="111"/>
      <c r="G95" s="111"/>
      <c r="H95" s="111"/>
      <c r="I95" s="111"/>
      <c r="J95" s="111"/>
      <c r="K95" s="111"/>
    </row>
    <row r="96" spans="1:11" ht="54.75" customHeight="1" x14ac:dyDescent="0.25">
      <c r="A96" s="108">
        <v>91</v>
      </c>
      <c r="B96" s="110" t="str">
        <f>'2. Sammanställning'!F98</f>
        <v/>
      </c>
      <c r="C96" s="110" t="str">
        <f>'2. Sammanställning'!H98</f>
        <v/>
      </c>
      <c r="D96" s="110">
        <f>'2. Sammanställning'!I98</f>
        <v>0</v>
      </c>
      <c r="E96" s="110" t="str">
        <f>'2. Sammanställning'!U98</f>
        <v/>
      </c>
      <c r="F96" s="111"/>
      <c r="G96" s="111"/>
      <c r="H96" s="111"/>
      <c r="I96" s="111"/>
      <c r="J96" s="111"/>
      <c r="K96" s="111"/>
    </row>
    <row r="97" spans="1:11" ht="54.75" customHeight="1" x14ac:dyDescent="0.25">
      <c r="A97" s="108">
        <v>92</v>
      </c>
      <c r="B97" s="110" t="str">
        <f>'2. Sammanställning'!F99</f>
        <v/>
      </c>
      <c r="C97" s="110" t="str">
        <f>'2. Sammanställning'!H99</f>
        <v/>
      </c>
      <c r="D97" s="110">
        <f>'2. Sammanställning'!I99</f>
        <v>0</v>
      </c>
      <c r="E97" s="110" t="str">
        <f>'2. Sammanställning'!U99</f>
        <v/>
      </c>
      <c r="F97" s="111"/>
      <c r="G97" s="111"/>
      <c r="H97" s="111"/>
      <c r="I97" s="111"/>
      <c r="J97" s="111"/>
      <c r="K97" s="111"/>
    </row>
    <row r="98" spans="1:11" ht="54.75" customHeight="1" x14ac:dyDescent="0.25">
      <c r="A98" s="108">
        <v>93</v>
      </c>
      <c r="B98" s="110" t="str">
        <f>'2. Sammanställning'!F100</f>
        <v/>
      </c>
      <c r="C98" s="110" t="str">
        <f>'2. Sammanställning'!H100</f>
        <v/>
      </c>
      <c r="D98" s="110">
        <f>'2. Sammanställning'!I100</f>
        <v>0</v>
      </c>
      <c r="E98" s="110" t="str">
        <f>'2. Sammanställning'!U100</f>
        <v/>
      </c>
      <c r="F98" s="111"/>
      <c r="G98" s="111"/>
      <c r="H98" s="111"/>
      <c r="I98" s="111"/>
      <c r="J98" s="111"/>
      <c r="K98" s="111"/>
    </row>
    <row r="99" spans="1:11" ht="54.75" customHeight="1" x14ac:dyDescent="0.25">
      <c r="A99" s="108">
        <v>94</v>
      </c>
      <c r="B99" s="110" t="str">
        <f>'2. Sammanställning'!F101</f>
        <v/>
      </c>
      <c r="C99" s="110" t="str">
        <f>'2. Sammanställning'!H101</f>
        <v/>
      </c>
      <c r="D99" s="110">
        <f>'2. Sammanställning'!I101</f>
        <v>0</v>
      </c>
      <c r="E99" s="110" t="str">
        <f>'2. Sammanställning'!U101</f>
        <v/>
      </c>
      <c r="F99" s="111"/>
      <c r="G99" s="111"/>
      <c r="H99" s="111"/>
      <c r="I99" s="111"/>
      <c r="J99" s="111"/>
      <c r="K99" s="111"/>
    </row>
    <row r="100" spans="1:11" ht="54.75" customHeight="1" x14ac:dyDescent="0.25">
      <c r="A100" s="108">
        <v>95</v>
      </c>
      <c r="B100" s="110" t="str">
        <f>'2. Sammanställning'!F102</f>
        <v/>
      </c>
      <c r="C100" s="110" t="str">
        <f>'2. Sammanställning'!H102</f>
        <v/>
      </c>
      <c r="D100" s="110">
        <f>'2. Sammanställning'!I102</f>
        <v>0</v>
      </c>
      <c r="E100" s="110" t="str">
        <f>'2. Sammanställning'!U102</f>
        <v/>
      </c>
      <c r="F100" s="111"/>
      <c r="G100" s="111"/>
      <c r="H100" s="111"/>
      <c r="I100" s="111"/>
      <c r="J100" s="111"/>
      <c r="K100" s="111"/>
    </row>
    <row r="101" spans="1:11" ht="54.75" customHeight="1" x14ac:dyDescent="0.25">
      <c r="A101" s="108">
        <v>96</v>
      </c>
      <c r="B101" s="110" t="str">
        <f>'2. Sammanställning'!F103</f>
        <v/>
      </c>
      <c r="C101" s="110" t="str">
        <f>'2. Sammanställning'!H103</f>
        <v/>
      </c>
      <c r="D101" s="110">
        <f>'2. Sammanställning'!I103</f>
        <v>0</v>
      </c>
      <c r="E101" s="110" t="str">
        <f>'2. Sammanställning'!U103</f>
        <v/>
      </c>
      <c r="F101" s="111"/>
      <c r="G101" s="111"/>
      <c r="H101" s="111"/>
      <c r="I101" s="111"/>
      <c r="J101" s="111"/>
      <c r="K101" s="111"/>
    </row>
    <row r="102" spans="1:11" ht="54.75" customHeight="1" x14ac:dyDescent="0.25">
      <c r="A102" s="108">
        <v>97</v>
      </c>
      <c r="B102" s="110" t="str">
        <f>'2. Sammanställning'!F104</f>
        <v/>
      </c>
      <c r="C102" s="110" t="str">
        <f>'2. Sammanställning'!H104</f>
        <v/>
      </c>
      <c r="D102" s="110">
        <f>'2. Sammanställning'!I104</f>
        <v>0</v>
      </c>
      <c r="E102" s="110" t="str">
        <f>'2. Sammanställning'!U104</f>
        <v/>
      </c>
      <c r="F102" s="111"/>
      <c r="G102" s="111"/>
      <c r="H102" s="111"/>
      <c r="I102" s="111"/>
      <c r="J102" s="111"/>
      <c r="K102" s="111"/>
    </row>
    <row r="103" spans="1:11" ht="54.75" customHeight="1" x14ac:dyDescent="0.25">
      <c r="A103" s="108">
        <v>98</v>
      </c>
      <c r="B103" s="110" t="str">
        <f>'2. Sammanställning'!F105</f>
        <v/>
      </c>
      <c r="C103" s="110" t="str">
        <f>'2. Sammanställning'!H105</f>
        <v/>
      </c>
      <c r="D103" s="110">
        <f>'2. Sammanställning'!I105</f>
        <v>0</v>
      </c>
      <c r="E103" s="110" t="str">
        <f>'2. Sammanställning'!U105</f>
        <v/>
      </c>
      <c r="F103" s="111"/>
      <c r="G103" s="111"/>
      <c r="H103" s="111"/>
      <c r="I103" s="111"/>
      <c r="J103" s="111"/>
      <c r="K103" s="111"/>
    </row>
    <row r="104" spans="1:11" ht="54.75" customHeight="1" x14ac:dyDescent="0.25">
      <c r="A104" s="108">
        <v>99</v>
      </c>
      <c r="B104" s="110" t="str">
        <f>'2. Sammanställning'!F106</f>
        <v/>
      </c>
      <c r="C104" s="110" t="str">
        <f>'2. Sammanställning'!H106</f>
        <v/>
      </c>
      <c r="D104" s="110">
        <f>'2. Sammanställning'!I106</f>
        <v>0</v>
      </c>
      <c r="E104" s="110" t="str">
        <f>'2. Sammanställning'!U106</f>
        <v/>
      </c>
      <c r="F104" s="111"/>
      <c r="G104" s="111"/>
      <c r="H104" s="111"/>
      <c r="I104" s="111"/>
      <c r="J104" s="111"/>
      <c r="K104" s="111"/>
    </row>
    <row r="105" spans="1:11" ht="54.75" customHeight="1" x14ac:dyDescent="0.25">
      <c r="A105" s="108">
        <v>100</v>
      </c>
      <c r="B105" s="110" t="str">
        <f>'2. Sammanställning'!F107</f>
        <v/>
      </c>
      <c r="C105" s="110" t="str">
        <f>'2. Sammanställning'!H107</f>
        <v/>
      </c>
      <c r="D105" s="110">
        <f>'2. Sammanställning'!I107</f>
        <v>0</v>
      </c>
      <c r="E105" s="110" t="str">
        <f>'2. Sammanställning'!U107</f>
        <v/>
      </c>
      <c r="F105" s="111"/>
      <c r="G105" s="111"/>
      <c r="H105" s="111"/>
      <c r="I105" s="111"/>
      <c r="J105" s="111"/>
      <c r="K105" s="111"/>
    </row>
  </sheetData>
  <sheetProtection sheet="1" objects="1" scenarios="1"/>
  <autoFilter ref="A5:K105" xr:uid="{00000000-0009-0000-0000-000007000000}"/>
  <mergeCells count="7">
    <mergeCell ref="H2:I2"/>
    <mergeCell ref="F4:K4"/>
    <mergeCell ref="D4:D5"/>
    <mergeCell ref="A4:A5"/>
    <mergeCell ref="B4:B5"/>
    <mergeCell ref="C4:C5"/>
    <mergeCell ref="E4:E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94" r:id="rId4" name="Button 10">
              <controlPr defaultSize="0" print="0" autoFill="0" autoPict="0" macro="[0]!Button241_Click">
                <anchor moveWithCells="1" sizeWithCells="1">
                  <from>
                    <xdr:col>12</xdr:col>
                    <xdr:colOff>419100</xdr:colOff>
                    <xdr:row>4</xdr:row>
                    <xdr:rowOff>228600</xdr:rowOff>
                  </from>
                  <to>
                    <xdr:col>14</xdr:col>
                    <xdr:colOff>533400</xdr:colOff>
                    <xdr:row>5</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xr:uid="{CD40C650-8241-448D-84DE-7967E8F1625D}">
          <x14:formula1>
            <xm:f>OFFSET(Data!$AH$4:$AH$28,0,0,COUNTA(Data!$AH$4:$AH$28),1)</xm:f>
          </x14:formula1>
          <xm:sqref>F6:F105</xm:sqref>
        </x14:dataValidation>
        <x14:dataValidation type="list" allowBlank="1" showInputMessage="1" xr:uid="{FCE80184-8EE6-4128-9A90-AF183D0D1A70}">
          <x14:formula1>
            <xm:f>OFFSET(Data!$AI$4:$AI$28,0,0,COUNTA(Data!$AI$4:$AI$28),1)</xm:f>
          </x14:formula1>
          <xm:sqref>G6:G105</xm:sqref>
        </x14:dataValidation>
        <x14:dataValidation type="list" allowBlank="1" showInputMessage="1" xr:uid="{46ABF784-BA68-4144-99A8-8FC8552A1520}">
          <x14:formula1>
            <xm:f>OFFSET(Data!$AJ$4:$AJ$28,0,0,COUNTA(Data!$AJ$4:$AJ$28),1)</xm:f>
          </x14:formula1>
          <xm:sqref>H6:H105</xm:sqref>
        </x14:dataValidation>
        <x14:dataValidation type="list" allowBlank="1" showInputMessage="1" xr:uid="{C928C48F-90FD-4C00-9475-8B72173E9543}">
          <x14:formula1>
            <xm:f>OFFSET(Data!$AK$4:$AK$28,0,0,COUNTA(Data!$AK$4:$AK$28),1)</xm:f>
          </x14:formula1>
          <xm:sqref>I6:I105</xm:sqref>
        </x14:dataValidation>
        <x14:dataValidation type="list" allowBlank="1" showInputMessage="1" xr:uid="{5D767FE3-BCF1-465A-B6E4-E84AD6C5DD1F}">
          <x14:formula1>
            <xm:f>OFFSET(Data!$AL$4:$AL$28,0,0,COUNTA(Data!$AL$4:$AL$28),1)</xm:f>
          </x14:formula1>
          <xm:sqref>J6:J105</xm:sqref>
        </x14:dataValidation>
        <x14:dataValidation type="list" allowBlank="1" showInputMessage="1" xr:uid="{0D9E70B3-26CE-4EBF-A603-7F84A3B542A2}">
          <x14:formula1>
            <xm:f>OFFSET(Data!$AM$4:$AM$28,0,0,COUNTA(Data!$AM$4:$AM$28),1)</xm:f>
          </x14:formula1>
          <xm:sqref>K6:K105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K105"/>
  <sheetViews>
    <sheetView zoomScale="85" zoomScaleNormal="85" workbookViewId="0">
      <pane ySplit="5" topLeftCell="A26" activePane="bottomLeft" state="frozen"/>
      <selection pane="bottomLeft" activeCell="K2" sqref="K2"/>
    </sheetView>
  </sheetViews>
  <sheetFormatPr defaultColWidth="9.28515625" defaultRowHeight="15" x14ac:dyDescent="0.25"/>
  <cols>
    <col min="1" max="1" width="4.7109375" style="77" customWidth="1"/>
    <col min="2" max="2" width="14.7109375" style="77" customWidth="1"/>
    <col min="3" max="4" width="14.7109375" customWidth="1"/>
    <col min="5" max="5" width="12.28515625" customWidth="1"/>
    <col min="6" max="11" width="17.28515625" customWidth="1"/>
  </cols>
  <sheetData>
    <row r="1" spans="1:11" ht="15.75" thickBot="1" x14ac:dyDescent="0.3">
      <c r="J1" s="82"/>
    </row>
    <row r="2" spans="1:11" ht="16.5" thickBot="1" x14ac:dyDescent="0.3">
      <c r="G2" s="1" t="s">
        <v>4</v>
      </c>
      <c r="H2" s="503">
        <f>'1. Samordning'!B9</f>
        <v>45216</v>
      </c>
      <c r="I2" s="504"/>
    </row>
    <row r="3" spans="1:11" ht="15.75" thickBot="1" x14ac:dyDescent="0.3">
      <c r="A3" s="100" t="s">
        <v>462</v>
      </c>
      <c r="D3" t="s">
        <v>546</v>
      </c>
    </row>
    <row r="4" spans="1:11" ht="15" customHeight="1" x14ac:dyDescent="0.25">
      <c r="A4" s="508" t="s">
        <v>300</v>
      </c>
      <c r="B4" s="510" t="s">
        <v>344</v>
      </c>
      <c r="C4" s="510" t="s">
        <v>1</v>
      </c>
      <c r="D4" s="510" t="s">
        <v>421</v>
      </c>
      <c r="E4" s="512" t="s">
        <v>41</v>
      </c>
      <c r="F4" s="518" t="s">
        <v>457</v>
      </c>
      <c r="G4" s="519"/>
      <c r="H4" s="519"/>
      <c r="I4" s="519"/>
      <c r="J4" s="519"/>
      <c r="K4" s="520" t="s">
        <v>634</v>
      </c>
    </row>
    <row r="5" spans="1:11" ht="46.5" customHeight="1" thickBot="1" x14ac:dyDescent="0.3">
      <c r="A5" s="509"/>
      <c r="B5" s="516"/>
      <c r="C5" s="516"/>
      <c r="D5" s="511"/>
      <c r="E5" s="517"/>
      <c r="F5" s="112" t="s">
        <v>304</v>
      </c>
      <c r="G5" s="112" t="s">
        <v>305</v>
      </c>
      <c r="H5" s="112" t="s">
        <v>306</v>
      </c>
      <c r="I5" s="112" t="s">
        <v>461</v>
      </c>
      <c r="J5" s="112" t="s">
        <v>302</v>
      </c>
      <c r="K5" s="521"/>
    </row>
    <row r="6" spans="1:11" ht="54.75" customHeight="1" x14ac:dyDescent="0.25">
      <c r="A6" s="109">
        <v>1</v>
      </c>
      <c r="B6" s="110">
        <f>'2. Sammanställning'!F8</f>
        <v>0</v>
      </c>
      <c r="C6" s="110" t="str">
        <f>'2. Sammanställning'!H8</f>
        <v>Gas-Panna t≤110°C</v>
      </c>
      <c r="D6" s="110">
        <f>'2. Sammanställning'!I8</f>
        <v>0</v>
      </c>
      <c r="E6" s="110" t="str">
        <f>'2. Sammanställning'!U8</f>
        <v>B</v>
      </c>
      <c r="F6" s="382" t="s">
        <v>59</v>
      </c>
      <c r="G6" s="382" t="s">
        <v>59</v>
      </c>
      <c r="H6" s="382" t="s">
        <v>578</v>
      </c>
      <c r="I6" s="382" t="s">
        <v>614</v>
      </c>
      <c r="J6" s="382" t="s">
        <v>650</v>
      </c>
      <c r="K6" s="477" t="s">
        <v>907</v>
      </c>
    </row>
    <row r="7" spans="1:11" ht="54.75" customHeight="1" x14ac:dyDescent="0.25">
      <c r="A7" s="108">
        <v>2</v>
      </c>
      <c r="B7" s="101">
        <f>'2. Sammanställning'!F9</f>
        <v>0</v>
      </c>
      <c r="C7" s="101" t="str">
        <f>'2. Sammanställning'!H9</f>
        <v>Cistern</v>
      </c>
      <c r="D7" s="110">
        <f>'2. Sammanställning'!I9</f>
        <v>0</v>
      </c>
      <c r="E7" s="101" t="str">
        <f>'2. Sammanställning'!U9</f>
        <v>A</v>
      </c>
      <c r="F7" s="382" t="s">
        <v>59</v>
      </c>
      <c r="G7" s="382" t="s">
        <v>59</v>
      </c>
      <c r="H7" s="382" t="s">
        <v>59</v>
      </c>
      <c r="I7" s="382" t="s">
        <v>614</v>
      </c>
      <c r="J7" s="382" t="s">
        <v>650</v>
      </c>
      <c r="K7" s="478" t="s">
        <v>908</v>
      </c>
    </row>
    <row r="8" spans="1:11" ht="54.75" customHeight="1" x14ac:dyDescent="0.25">
      <c r="A8" s="108">
        <v>3</v>
      </c>
      <c r="B8" s="101">
        <f>'2. Sammanställning'!F10</f>
        <v>0</v>
      </c>
      <c r="C8" s="101" t="str">
        <f>'2. Sammanställning'!H10</f>
        <v>Värmeväxlare</v>
      </c>
      <c r="D8" s="110">
        <f>'2. Sammanställning'!I10</f>
        <v>0</v>
      </c>
      <c r="E8" s="101" t="str">
        <f>'2. Sammanställning'!U10</f>
        <v>B</v>
      </c>
      <c r="F8" s="382" t="s">
        <v>59</v>
      </c>
      <c r="G8" s="382" t="s">
        <v>59</v>
      </c>
      <c r="H8" s="382" t="s">
        <v>59</v>
      </c>
      <c r="I8" s="382" t="s">
        <v>614</v>
      </c>
      <c r="J8" s="382" t="s">
        <v>650</v>
      </c>
      <c r="K8" s="478" t="s">
        <v>908</v>
      </c>
    </row>
    <row r="9" spans="1:11" ht="54.75" customHeight="1" x14ac:dyDescent="0.25">
      <c r="A9" s="108">
        <v>4</v>
      </c>
      <c r="B9" s="101">
        <f>'2. Sammanställning'!F11</f>
        <v>0</v>
      </c>
      <c r="C9" s="101" t="str">
        <f>'2. Sammanställning'!H11</f>
        <v>Rörledning</v>
      </c>
      <c r="D9" s="110">
        <f>'2. Sammanställning'!I11</f>
        <v>0</v>
      </c>
      <c r="E9" s="101" t="str">
        <f>'2. Sammanställning'!U11</f>
        <v>A</v>
      </c>
      <c r="F9" s="382" t="s">
        <v>59</v>
      </c>
      <c r="G9" s="382" t="s">
        <v>59</v>
      </c>
      <c r="H9" s="382" t="s">
        <v>59</v>
      </c>
      <c r="I9" s="382" t="s">
        <v>614</v>
      </c>
      <c r="J9" s="382" t="s">
        <v>650</v>
      </c>
      <c r="K9" s="478" t="s">
        <v>908</v>
      </c>
    </row>
    <row r="10" spans="1:11" ht="54.75" customHeight="1" x14ac:dyDescent="0.25">
      <c r="A10" s="108">
        <v>5</v>
      </c>
      <c r="B10" s="101">
        <f>'2. Sammanställning'!F12</f>
        <v>0</v>
      </c>
      <c r="C10" s="101" t="str">
        <f>'2. Sammanställning'!H12</f>
        <v>Kryokärl</v>
      </c>
      <c r="D10" s="110">
        <f>'2. Sammanställning'!I12</f>
        <v>0</v>
      </c>
      <c r="E10" s="101" t="str">
        <f>'2. Sammanställning'!U12</f>
        <v>A</v>
      </c>
      <c r="F10" s="382" t="s">
        <v>59</v>
      </c>
      <c r="G10" s="382" t="s">
        <v>59</v>
      </c>
      <c r="H10" s="382" t="s">
        <v>59</v>
      </c>
      <c r="I10" s="382" t="s">
        <v>614</v>
      </c>
      <c r="J10" s="382" t="s">
        <v>650</v>
      </c>
      <c r="K10" s="318" t="s">
        <v>872</v>
      </c>
    </row>
    <row r="11" spans="1:11" ht="54.75" customHeight="1" x14ac:dyDescent="0.25">
      <c r="A11" s="108">
        <v>6</v>
      </c>
      <c r="B11" s="101">
        <f>'2. Sammanställning'!F13</f>
        <v>0</v>
      </c>
      <c r="C11" s="101" t="str">
        <f>'2. Sammanställning'!H13</f>
        <v>Kryokärl</v>
      </c>
      <c r="D11" s="101">
        <f>'2. Sammanställning'!I13</f>
        <v>0</v>
      </c>
      <c r="E11" s="101" t="str">
        <f>'2. Sammanställning'!U13</f>
        <v>A</v>
      </c>
      <c r="F11" s="382" t="s">
        <v>59</v>
      </c>
      <c r="G11" s="382" t="s">
        <v>59</v>
      </c>
      <c r="H11" s="382" t="s">
        <v>59</v>
      </c>
      <c r="I11" s="382" t="s">
        <v>614</v>
      </c>
      <c r="J11" s="382" t="s">
        <v>650</v>
      </c>
      <c r="K11" s="318" t="s">
        <v>875</v>
      </c>
    </row>
    <row r="12" spans="1:11" ht="54.75" customHeight="1" x14ac:dyDescent="0.25">
      <c r="A12" s="108">
        <v>7</v>
      </c>
      <c r="B12" s="101">
        <f>'2. Sammanställning'!F14</f>
        <v>0</v>
      </c>
      <c r="C12" s="101" t="str">
        <f>'2. Sammanställning'!H14</f>
        <v>Värmeväxlare</v>
      </c>
      <c r="D12" s="101">
        <f>'2. Sammanställning'!I14</f>
        <v>0</v>
      </c>
      <c r="E12" s="101" t="str">
        <f>'2. Sammanställning'!U14</f>
        <v>A</v>
      </c>
      <c r="F12" s="382" t="s">
        <v>59</v>
      </c>
      <c r="G12" s="382" t="s">
        <v>59</v>
      </c>
      <c r="H12" s="382" t="s">
        <v>59</v>
      </c>
      <c r="I12" s="382" t="s">
        <v>614</v>
      </c>
      <c r="J12" s="382" t="s">
        <v>650</v>
      </c>
      <c r="K12" s="318" t="s">
        <v>909</v>
      </c>
    </row>
    <row r="13" spans="1:11" ht="54.75" customHeight="1" x14ac:dyDescent="0.25">
      <c r="A13" s="108">
        <v>8</v>
      </c>
      <c r="B13" s="101">
        <f>'2. Sammanställning'!F15</f>
        <v>0</v>
      </c>
      <c r="C13" s="101" t="str">
        <f>'2. Sammanställning'!H15</f>
        <v>Övriga tryckkärl</v>
      </c>
      <c r="D13" s="101">
        <f>'2. Sammanställning'!I15</f>
        <v>0</v>
      </c>
      <c r="E13" s="101" t="str">
        <f>'2. Sammanställning'!U15</f>
        <v>A</v>
      </c>
      <c r="F13" s="382" t="s">
        <v>59</v>
      </c>
      <c r="G13" s="382" t="s">
        <v>59</v>
      </c>
      <c r="H13" s="382" t="s">
        <v>59</v>
      </c>
      <c r="I13" s="382" t="s">
        <v>614</v>
      </c>
      <c r="J13" s="382" t="s">
        <v>650</v>
      </c>
      <c r="K13" s="318" t="s">
        <v>908</v>
      </c>
    </row>
    <row r="14" spans="1:11" ht="54.75" customHeight="1" x14ac:dyDescent="0.25">
      <c r="A14" s="108">
        <v>9</v>
      </c>
      <c r="B14" s="101">
        <f>'2. Sammanställning'!F16</f>
        <v>0</v>
      </c>
      <c r="C14" s="101" t="str">
        <f>'2. Sammanställning'!H16</f>
        <v>Rörledning</v>
      </c>
      <c r="D14" s="101" t="str">
        <f>'2. Sammanställning'!I16</f>
        <v>S634341</v>
      </c>
      <c r="E14" s="101" t="str">
        <f>'2. Sammanställning'!U16</f>
        <v>B</v>
      </c>
      <c r="F14" s="382" t="s">
        <v>59</v>
      </c>
      <c r="G14" s="382" t="s">
        <v>59</v>
      </c>
      <c r="H14" s="382" t="s">
        <v>59</v>
      </c>
      <c r="I14" s="382" t="s">
        <v>614</v>
      </c>
      <c r="J14" s="382" t="s">
        <v>650</v>
      </c>
      <c r="K14" s="318" t="s">
        <v>879</v>
      </c>
    </row>
    <row r="15" spans="1:11" ht="54.75" customHeight="1" x14ac:dyDescent="0.25">
      <c r="A15" s="108">
        <v>10</v>
      </c>
      <c r="B15" s="101">
        <f>'2. Sammanställning'!F17</f>
        <v>0</v>
      </c>
      <c r="C15" s="101" t="str">
        <f>'2. Sammanställning'!H17</f>
        <v>Rörledning</v>
      </c>
      <c r="D15" s="101" t="str">
        <f>'2. Sammanställning'!I17</f>
        <v>S634347</v>
      </c>
      <c r="E15" s="101" t="str">
        <f>'2. Sammanställning'!U17</f>
        <v>B</v>
      </c>
      <c r="F15" s="382" t="s">
        <v>59</v>
      </c>
      <c r="G15" s="382" t="s">
        <v>59</v>
      </c>
      <c r="H15" s="382" t="s">
        <v>59</v>
      </c>
      <c r="I15" s="382" t="s">
        <v>614</v>
      </c>
      <c r="J15" s="382" t="s">
        <v>650</v>
      </c>
      <c r="K15" s="318" t="s">
        <v>881</v>
      </c>
    </row>
    <row r="16" spans="1:11" ht="54.75" customHeight="1" x14ac:dyDescent="0.25">
      <c r="A16" s="108">
        <v>11</v>
      </c>
      <c r="B16" s="101" t="str">
        <f>'2. Sammanställning'!F18</f>
        <v>LNG Norrmalm</v>
      </c>
      <c r="C16" s="101" t="str">
        <f>'2. Sammanställning'!H18</f>
        <v>Rörledning</v>
      </c>
      <c r="D16" s="101" t="str">
        <f>'2. Sammanställning'!I18</f>
        <v>S634342</v>
      </c>
      <c r="E16" s="101" t="str">
        <f>'2. Sammanställning'!U18</f>
        <v>B</v>
      </c>
      <c r="F16" s="382" t="s">
        <v>59</v>
      </c>
      <c r="G16" s="382" t="s">
        <v>59</v>
      </c>
      <c r="H16" s="382" t="s">
        <v>59</v>
      </c>
      <c r="I16" s="382" t="s">
        <v>614</v>
      </c>
      <c r="J16" s="382" t="s">
        <v>650</v>
      </c>
      <c r="K16" s="318" t="s">
        <v>879</v>
      </c>
    </row>
    <row r="17" spans="1:11" ht="54.75" customHeight="1" x14ac:dyDescent="0.25">
      <c r="A17" s="108">
        <v>12</v>
      </c>
      <c r="B17" s="101" t="str">
        <f>'2. Sammanställning'!F19</f>
        <v>LNG Norrmalm</v>
      </c>
      <c r="C17" s="101" t="str">
        <f>'2. Sammanställning'!H19</f>
        <v>Rörledning</v>
      </c>
      <c r="D17" s="101" t="str">
        <f>'2. Sammanställning'!I19</f>
        <v>S634358</v>
      </c>
      <c r="E17" s="101" t="str">
        <f>'2. Sammanställning'!U19</f>
        <v>B</v>
      </c>
      <c r="F17" s="382" t="s">
        <v>59</v>
      </c>
      <c r="G17" s="382" t="s">
        <v>59</v>
      </c>
      <c r="H17" s="382" t="s">
        <v>59</v>
      </c>
      <c r="I17" s="382" t="s">
        <v>614</v>
      </c>
      <c r="J17" s="382" t="s">
        <v>650</v>
      </c>
      <c r="K17" s="318" t="s">
        <v>884</v>
      </c>
    </row>
    <row r="18" spans="1:11" ht="54.75" customHeight="1" x14ac:dyDescent="0.25">
      <c r="A18" s="108">
        <v>13</v>
      </c>
      <c r="B18" s="101" t="str">
        <f>'2. Sammanställning'!F20</f>
        <v>LNG Norrmalm</v>
      </c>
      <c r="C18" s="101" t="str">
        <f>'2. Sammanställning'!H20</f>
        <v>Rörledning</v>
      </c>
      <c r="D18" s="101" t="str">
        <f>'2. Sammanställning'!I20</f>
        <v>S634340</v>
      </c>
      <c r="E18" s="101" t="str">
        <f>'2. Sammanställning'!U20</f>
        <v>A</v>
      </c>
      <c r="F18" s="382" t="s">
        <v>59</v>
      </c>
      <c r="G18" s="382" t="s">
        <v>59</v>
      </c>
      <c r="H18" s="382" t="s">
        <v>59</v>
      </c>
      <c r="I18" s="382" t="s">
        <v>614</v>
      </c>
      <c r="J18" s="382" t="s">
        <v>650</v>
      </c>
      <c r="K18" s="318" t="s">
        <v>886</v>
      </c>
    </row>
    <row r="19" spans="1:11" ht="54.75" customHeight="1" x14ac:dyDescent="0.25">
      <c r="A19" s="108">
        <v>14</v>
      </c>
      <c r="B19" s="101" t="str">
        <f>'2. Sammanställning'!F21</f>
        <v>LNG Norrmalm</v>
      </c>
      <c r="C19" s="101" t="str">
        <f>'2. Sammanställning'!H21</f>
        <v>Rörledning</v>
      </c>
      <c r="D19" s="101" t="str">
        <f>'2. Sammanställning'!I21</f>
        <v>S634355</v>
      </c>
      <c r="E19" s="101" t="str">
        <f>'2. Sammanställning'!U21</f>
        <v>B</v>
      </c>
      <c r="F19" s="382" t="s">
        <v>59</v>
      </c>
      <c r="G19" s="382" t="s">
        <v>59</v>
      </c>
      <c r="H19" s="382" t="s">
        <v>59</v>
      </c>
      <c r="I19" s="382" t="s">
        <v>614</v>
      </c>
      <c r="J19" s="382" t="s">
        <v>650</v>
      </c>
      <c r="K19" s="318" t="s">
        <v>888</v>
      </c>
    </row>
    <row r="20" spans="1:11" ht="54.75" customHeight="1" x14ac:dyDescent="0.25">
      <c r="A20" s="108">
        <v>15</v>
      </c>
      <c r="B20" s="101" t="str">
        <f>'2. Sammanställning'!F22</f>
        <v>LNG Norrmalm</v>
      </c>
      <c r="C20" s="101" t="str">
        <f>'2. Sammanställning'!H22</f>
        <v>Rörledning</v>
      </c>
      <c r="D20" s="101" t="str">
        <f>'2. Sammanställning'!I22</f>
        <v>S634339</v>
      </c>
      <c r="E20" s="101" t="str">
        <f>'2. Sammanställning'!U22</f>
        <v>A</v>
      </c>
      <c r="F20" s="382" t="s">
        <v>59</v>
      </c>
      <c r="G20" s="382" t="s">
        <v>59</v>
      </c>
      <c r="H20" s="382" t="s">
        <v>59</v>
      </c>
      <c r="I20" s="382" t="s">
        <v>614</v>
      </c>
      <c r="J20" s="382" t="s">
        <v>650</v>
      </c>
      <c r="K20" s="318" t="s">
        <v>888</v>
      </c>
    </row>
    <row r="21" spans="1:11" ht="54.75" customHeight="1" x14ac:dyDescent="0.25">
      <c r="A21" s="108">
        <v>16</v>
      </c>
      <c r="B21" s="101" t="str">
        <f>'2. Sammanställning'!F23</f>
        <v>Norrmalm</v>
      </c>
      <c r="C21" s="101" t="str">
        <f>'2. Sammanställning'!H23</f>
        <v>Rörledning</v>
      </c>
      <c r="D21" s="101" t="str">
        <f>'2. Sammanställning'!I23</f>
        <v>S468560</v>
      </c>
      <c r="E21" s="101" t="str">
        <f>'2. Sammanställning'!U23</f>
        <v>A</v>
      </c>
      <c r="F21" s="382" t="s">
        <v>59</v>
      </c>
      <c r="G21" s="382" t="s">
        <v>59</v>
      </c>
      <c r="H21" s="382" t="s">
        <v>59</v>
      </c>
      <c r="I21" s="382" t="s">
        <v>614</v>
      </c>
      <c r="J21" s="382" t="s">
        <v>650</v>
      </c>
      <c r="K21" s="318" t="s">
        <v>890</v>
      </c>
    </row>
    <row r="22" spans="1:11" ht="54.75" customHeight="1" x14ac:dyDescent="0.25">
      <c r="A22" s="108">
        <v>17</v>
      </c>
      <c r="B22" s="101" t="str">
        <f>'2. Sammanställning'!F24</f>
        <v>Norrmalm</v>
      </c>
      <c r="C22" s="101" t="str">
        <f>'2. Sammanställning'!H24</f>
        <v>Rörledning</v>
      </c>
      <c r="D22" s="101" t="str">
        <f>'2. Sammanställning'!I24</f>
        <v>S468574</v>
      </c>
      <c r="E22" s="101" t="str">
        <f>'2. Sammanställning'!U24</f>
        <v>A</v>
      </c>
      <c r="F22" s="382" t="s">
        <v>59</v>
      </c>
      <c r="G22" s="382" t="s">
        <v>59</v>
      </c>
      <c r="H22" s="382" t="s">
        <v>59</v>
      </c>
      <c r="I22" s="382" t="s">
        <v>614</v>
      </c>
      <c r="J22" s="382" t="s">
        <v>650</v>
      </c>
      <c r="K22" s="318" t="s">
        <v>892</v>
      </c>
    </row>
    <row r="23" spans="1:11" ht="54.75" customHeight="1" x14ac:dyDescent="0.25">
      <c r="A23" s="108">
        <v>18</v>
      </c>
      <c r="B23" s="101" t="str">
        <f>'2. Sammanställning'!F25</f>
        <v>Norrmalm</v>
      </c>
      <c r="C23" s="101" t="str">
        <f>'2. Sammanställning'!H25</f>
        <v>Rörledning</v>
      </c>
      <c r="D23" s="101" t="str">
        <f>'2. Sammanställning'!I25</f>
        <v>S540064</v>
      </c>
      <c r="E23" s="101" t="str">
        <f>'2. Sammanställning'!U25</f>
        <v>A</v>
      </c>
      <c r="F23" s="382" t="s">
        <v>59</v>
      </c>
      <c r="G23" s="382" t="s">
        <v>59</v>
      </c>
      <c r="H23" s="382" t="s">
        <v>59</v>
      </c>
      <c r="I23" s="382" t="s">
        <v>614</v>
      </c>
      <c r="J23" s="382" t="s">
        <v>650</v>
      </c>
      <c r="K23" s="318" t="s">
        <v>894</v>
      </c>
    </row>
    <row r="24" spans="1:11" ht="54.75" customHeight="1" x14ac:dyDescent="0.25">
      <c r="A24" s="108">
        <v>19</v>
      </c>
      <c r="B24" s="101" t="str">
        <f>'2. Sammanställning'!F26</f>
        <v>Norrmalm</v>
      </c>
      <c r="C24" s="101" t="str">
        <f>'2. Sammanställning'!H26</f>
        <v>Rörledning</v>
      </c>
      <c r="D24" s="101" t="str">
        <f>'2. Sammanställning'!I26</f>
        <v>S468576</v>
      </c>
      <c r="E24" s="101" t="str">
        <f>'2. Sammanställning'!U26</f>
        <v>A</v>
      </c>
      <c r="F24" s="382" t="s">
        <v>59</v>
      </c>
      <c r="G24" s="382" t="s">
        <v>59</v>
      </c>
      <c r="H24" s="382" t="s">
        <v>59</v>
      </c>
      <c r="I24" s="382" t="s">
        <v>614</v>
      </c>
      <c r="J24" s="382" t="s">
        <v>650</v>
      </c>
      <c r="K24" s="318" t="s">
        <v>896</v>
      </c>
    </row>
    <row r="25" spans="1:11" ht="54.75" customHeight="1" x14ac:dyDescent="0.25">
      <c r="A25" s="108">
        <v>20</v>
      </c>
      <c r="B25" s="101" t="str">
        <f>'2. Sammanställning'!F27</f>
        <v>Norrmalm Hydrogen plant</v>
      </c>
      <c r="C25" s="101" t="str">
        <f>'2. Sammanställning'!H27</f>
        <v>Rörledning</v>
      </c>
      <c r="D25" s="101" t="str">
        <f>'2. Sammanställning'!I27</f>
        <v>S592484</v>
      </c>
      <c r="E25" s="101" t="str">
        <f>'2. Sammanställning'!U27</f>
        <v>A</v>
      </c>
      <c r="F25" s="382" t="s">
        <v>59</v>
      </c>
      <c r="G25" s="382" t="s">
        <v>59</v>
      </c>
      <c r="H25" s="382" t="s">
        <v>59</v>
      </c>
      <c r="I25" s="382" t="s">
        <v>614</v>
      </c>
      <c r="J25" s="382" t="s">
        <v>650</v>
      </c>
      <c r="K25" s="318" t="s">
        <v>898</v>
      </c>
    </row>
    <row r="26" spans="1:11" ht="54.75" customHeight="1" x14ac:dyDescent="0.25">
      <c r="A26" s="108">
        <v>21</v>
      </c>
      <c r="B26" s="101" t="str">
        <f>'2. Sammanställning'!F28</f>
        <v>Norrmalm Hydrogen plant</v>
      </c>
      <c r="C26" s="101" t="str">
        <f>'2. Sammanställning'!H28</f>
        <v>Rörledning</v>
      </c>
      <c r="D26" s="101" t="str">
        <f>'2. Sammanställning'!I28</f>
        <v>S592470</v>
      </c>
      <c r="E26" s="101" t="str">
        <f>'2. Sammanställning'!U28</f>
        <v>A</v>
      </c>
      <c r="F26" s="382" t="s">
        <v>59</v>
      </c>
      <c r="G26" s="382" t="s">
        <v>59</v>
      </c>
      <c r="H26" s="382" t="s">
        <v>59</v>
      </c>
      <c r="I26" s="382" t="s">
        <v>614</v>
      </c>
      <c r="J26" s="382" t="s">
        <v>650</v>
      </c>
      <c r="K26" s="318" t="s">
        <v>900</v>
      </c>
    </row>
    <row r="27" spans="1:11" ht="54.75" customHeight="1" x14ac:dyDescent="0.25">
      <c r="A27" s="108" t="s">
        <v>649</v>
      </c>
      <c r="B27" s="101" t="str">
        <f>'2. Sammanställning'!F29</f>
        <v>Norrmalm Hydrogen plant</v>
      </c>
      <c r="C27" s="101" t="str">
        <f>'2. Sammanställning'!H29</f>
        <v>Rörledning</v>
      </c>
      <c r="D27" s="101" t="str">
        <f>'2. Sammanställning'!I29</f>
        <v>S782013</v>
      </c>
      <c r="E27" s="101" t="str">
        <f>'2. Sammanställning'!U29</f>
        <v>A</v>
      </c>
      <c r="F27" s="382" t="s">
        <v>59</v>
      </c>
      <c r="G27" s="382" t="s">
        <v>59</v>
      </c>
      <c r="H27" s="382" t="s">
        <v>59</v>
      </c>
      <c r="I27" s="382" t="s">
        <v>614</v>
      </c>
      <c r="J27" s="382" t="s">
        <v>650</v>
      </c>
      <c r="K27" s="318" t="s">
        <v>902</v>
      </c>
    </row>
    <row r="28" spans="1:11" ht="54.75" customHeight="1" x14ac:dyDescent="0.25">
      <c r="A28" s="108">
        <v>23</v>
      </c>
      <c r="B28" s="101" t="str">
        <f>'2. Sammanställning'!F30</f>
        <v>Norrmalm Hydrogen plant</v>
      </c>
      <c r="C28" s="101" t="str">
        <f>'2. Sammanställning'!H30</f>
        <v>Rörledning</v>
      </c>
      <c r="D28" s="101" t="str">
        <f>'2. Sammanställning'!I30</f>
        <v>S782014</v>
      </c>
      <c r="E28" s="101" t="str">
        <f>'2. Sammanställning'!U30</f>
        <v>A</v>
      </c>
      <c r="F28" s="382" t="s">
        <v>59</v>
      </c>
      <c r="G28" s="382" t="s">
        <v>59</v>
      </c>
      <c r="H28" s="382" t="s">
        <v>59</v>
      </c>
      <c r="I28" s="382" t="s">
        <v>614</v>
      </c>
      <c r="J28" s="382" t="s">
        <v>650</v>
      </c>
      <c r="K28" s="318" t="s">
        <v>902</v>
      </c>
    </row>
    <row r="29" spans="1:11" ht="54.75" customHeight="1" x14ac:dyDescent="0.25">
      <c r="A29" s="108">
        <v>24</v>
      </c>
      <c r="B29" s="101" t="str">
        <f>'2. Sammanställning'!F31</f>
        <v>Norrmalm Hydrogen plant</v>
      </c>
      <c r="C29" s="101" t="str">
        <f>'2. Sammanställning'!H31</f>
        <v>Rörledning</v>
      </c>
      <c r="D29" s="101" t="str">
        <f>'2. Sammanställning'!I31</f>
        <v>S782015</v>
      </c>
      <c r="E29" s="101" t="str">
        <f>'2. Sammanställning'!U31</f>
        <v>A</v>
      </c>
      <c r="F29" s="382" t="s">
        <v>59</v>
      </c>
      <c r="G29" s="382" t="s">
        <v>59</v>
      </c>
      <c r="H29" s="382" t="s">
        <v>59</v>
      </c>
      <c r="I29" s="382" t="s">
        <v>614</v>
      </c>
      <c r="J29" s="382" t="s">
        <v>650</v>
      </c>
      <c r="K29" s="318" t="s">
        <v>904</v>
      </c>
    </row>
    <row r="30" spans="1:11" ht="54.75" customHeight="1" x14ac:dyDescent="0.25">
      <c r="A30" s="108">
        <v>25</v>
      </c>
      <c r="B30" s="101" t="str">
        <f>'2. Sammanställning'!F32</f>
        <v>Norrmalm Hydrogen plant</v>
      </c>
      <c r="C30" s="101" t="str">
        <f>'2. Sammanställning'!H32</f>
        <v>Rörledning</v>
      </c>
      <c r="D30" s="101" t="str">
        <f>'2. Sammanställning'!I32</f>
        <v>S782012</v>
      </c>
      <c r="E30" s="101" t="str">
        <f>'2. Sammanställning'!U32</f>
        <v>A</v>
      </c>
      <c r="F30" s="382" t="s">
        <v>59</v>
      </c>
      <c r="G30" s="382" t="s">
        <v>59</v>
      </c>
      <c r="H30" s="382" t="s">
        <v>59</v>
      </c>
      <c r="I30" s="382" t="s">
        <v>614</v>
      </c>
      <c r="J30" s="382" t="s">
        <v>650</v>
      </c>
      <c r="K30" s="318" t="s">
        <v>902</v>
      </c>
    </row>
    <row r="31" spans="1:11" ht="54.75" customHeight="1" x14ac:dyDescent="0.25">
      <c r="A31" s="108">
        <v>26</v>
      </c>
      <c r="B31" s="101" t="str">
        <f>'2. Sammanställning'!F33</f>
        <v/>
      </c>
      <c r="C31" s="101" t="str">
        <f>'2. Sammanställning'!H33</f>
        <v/>
      </c>
      <c r="D31" s="101">
        <f>'2. Sammanställning'!I33</f>
        <v>0</v>
      </c>
      <c r="E31" s="101" t="str">
        <f>'2. Sammanställning'!U33</f>
        <v/>
      </c>
      <c r="F31" s="382"/>
      <c r="G31" s="382"/>
      <c r="H31" s="382"/>
      <c r="I31" s="382"/>
      <c r="J31" s="382"/>
      <c r="K31" s="318"/>
    </row>
    <row r="32" spans="1:11" ht="54.75" customHeight="1" x14ac:dyDescent="0.25">
      <c r="A32" s="108">
        <v>27</v>
      </c>
      <c r="B32" s="101" t="str">
        <f>'2. Sammanställning'!F34</f>
        <v/>
      </c>
      <c r="C32" s="101" t="str">
        <f>'2. Sammanställning'!H34</f>
        <v/>
      </c>
      <c r="D32" s="101">
        <f>'2. Sammanställning'!I34</f>
        <v>0</v>
      </c>
      <c r="E32" s="101" t="str">
        <f>'2. Sammanställning'!U34</f>
        <v/>
      </c>
      <c r="F32" s="382"/>
      <c r="G32" s="382"/>
      <c r="H32" s="382"/>
      <c r="I32" s="382"/>
      <c r="J32" s="382"/>
      <c r="K32" s="318"/>
    </row>
    <row r="33" spans="1:11" ht="54.75" customHeight="1" x14ac:dyDescent="0.25">
      <c r="A33" s="108">
        <v>28</v>
      </c>
      <c r="B33" s="101" t="str">
        <f>'2. Sammanställning'!F35</f>
        <v/>
      </c>
      <c r="C33" s="101" t="str">
        <f>'2. Sammanställning'!H35</f>
        <v/>
      </c>
      <c r="D33" s="101">
        <f>'2. Sammanställning'!I35</f>
        <v>0</v>
      </c>
      <c r="E33" s="101" t="str">
        <f>'2. Sammanställning'!U35</f>
        <v/>
      </c>
      <c r="F33" s="382"/>
      <c r="G33" s="382"/>
      <c r="H33" s="382"/>
      <c r="I33" s="382"/>
      <c r="J33" s="382"/>
      <c r="K33" s="318"/>
    </row>
    <row r="34" spans="1:11" ht="54.75" customHeight="1" x14ac:dyDescent="0.25">
      <c r="A34" s="108">
        <v>29</v>
      </c>
      <c r="B34" s="101" t="str">
        <f>'2. Sammanställning'!F36</f>
        <v/>
      </c>
      <c r="C34" s="101" t="str">
        <f>'2. Sammanställning'!H36</f>
        <v/>
      </c>
      <c r="D34" s="101">
        <f>'2. Sammanställning'!I36</f>
        <v>0</v>
      </c>
      <c r="E34" s="101" t="str">
        <f>'2. Sammanställning'!U36</f>
        <v/>
      </c>
      <c r="F34" s="382"/>
      <c r="G34" s="382"/>
      <c r="H34" s="382"/>
      <c r="I34" s="382"/>
      <c r="J34" s="382"/>
      <c r="K34" s="318"/>
    </row>
    <row r="35" spans="1:11" ht="54.75" customHeight="1" x14ac:dyDescent="0.25">
      <c r="A35" s="108">
        <v>30</v>
      </c>
      <c r="B35" s="101" t="str">
        <f>'2. Sammanställning'!F37</f>
        <v/>
      </c>
      <c r="C35" s="101" t="str">
        <f>'2. Sammanställning'!H37</f>
        <v/>
      </c>
      <c r="D35" s="101">
        <f>'2. Sammanställning'!I37</f>
        <v>0</v>
      </c>
      <c r="E35" s="101" t="str">
        <f>'2. Sammanställning'!U37</f>
        <v/>
      </c>
      <c r="F35" s="382"/>
      <c r="G35" s="382"/>
      <c r="H35" s="382"/>
      <c r="I35" s="382"/>
      <c r="J35" s="382"/>
      <c r="K35" s="318"/>
    </row>
    <row r="36" spans="1:11" ht="54.75" customHeight="1" x14ac:dyDescent="0.25">
      <c r="A36" s="108">
        <v>31</v>
      </c>
      <c r="B36" s="101" t="str">
        <f>'2. Sammanställning'!F38</f>
        <v/>
      </c>
      <c r="C36" s="101" t="str">
        <f>'2. Sammanställning'!H38</f>
        <v/>
      </c>
      <c r="D36" s="101">
        <f>'2. Sammanställning'!I38</f>
        <v>0</v>
      </c>
      <c r="E36" s="101" t="str">
        <f>'2. Sammanställning'!U38</f>
        <v/>
      </c>
      <c r="F36" s="382"/>
      <c r="G36" s="382"/>
      <c r="H36" s="382"/>
      <c r="I36" s="382"/>
      <c r="J36" s="382"/>
      <c r="K36" s="318"/>
    </row>
    <row r="37" spans="1:11" ht="54.75" customHeight="1" x14ac:dyDescent="0.25">
      <c r="A37" s="108">
        <v>32</v>
      </c>
      <c r="B37" s="101" t="str">
        <f>'2. Sammanställning'!F39</f>
        <v/>
      </c>
      <c r="C37" s="101" t="str">
        <f>'2. Sammanställning'!H39</f>
        <v/>
      </c>
      <c r="D37" s="101">
        <f>'2. Sammanställning'!I39</f>
        <v>0</v>
      </c>
      <c r="E37" s="101" t="str">
        <f>'2. Sammanställning'!U39</f>
        <v/>
      </c>
      <c r="F37" s="382"/>
      <c r="G37" s="382"/>
      <c r="H37" s="382"/>
      <c r="I37" s="382"/>
      <c r="J37" s="382"/>
      <c r="K37" s="318"/>
    </row>
    <row r="38" spans="1:11" ht="54.75" customHeight="1" x14ac:dyDescent="0.25">
      <c r="A38" s="108">
        <v>33</v>
      </c>
      <c r="B38" s="101" t="str">
        <f>'2. Sammanställning'!F40</f>
        <v/>
      </c>
      <c r="C38" s="101" t="str">
        <f>'2. Sammanställning'!H40</f>
        <v/>
      </c>
      <c r="D38" s="101">
        <f>'2. Sammanställning'!I40</f>
        <v>0</v>
      </c>
      <c r="E38" s="101" t="str">
        <f>'2. Sammanställning'!U40</f>
        <v/>
      </c>
      <c r="F38" s="382"/>
      <c r="G38" s="382"/>
      <c r="H38" s="382"/>
      <c r="I38" s="382"/>
      <c r="J38" s="382"/>
      <c r="K38" s="318"/>
    </row>
    <row r="39" spans="1:11" ht="54.75" customHeight="1" x14ac:dyDescent="0.25">
      <c r="A39" s="108">
        <v>34</v>
      </c>
      <c r="B39" s="101" t="str">
        <f>'2. Sammanställning'!F41</f>
        <v/>
      </c>
      <c r="C39" s="101" t="str">
        <f>'2. Sammanställning'!H41</f>
        <v/>
      </c>
      <c r="D39" s="101">
        <f>'2. Sammanställning'!I41</f>
        <v>0</v>
      </c>
      <c r="E39" s="101" t="str">
        <f>'2. Sammanställning'!U41</f>
        <v/>
      </c>
      <c r="F39" s="382"/>
      <c r="G39" s="382"/>
      <c r="H39" s="382"/>
      <c r="I39" s="382"/>
      <c r="J39" s="382"/>
      <c r="K39" s="318"/>
    </row>
    <row r="40" spans="1:11" ht="54.75" customHeight="1" x14ac:dyDescent="0.25">
      <c r="A40" s="108">
        <v>35</v>
      </c>
      <c r="B40" s="101" t="str">
        <f>'2. Sammanställning'!F42</f>
        <v/>
      </c>
      <c r="C40" s="101" t="str">
        <f>'2. Sammanställning'!H42</f>
        <v/>
      </c>
      <c r="D40" s="101">
        <f>'2. Sammanställning'!I42</f>
        <v>0</v>
      </c>
      <c r="E40" s="101" t="str">
        <f>'2. Sammanställning'!U42</f>
        <v/>
      </c>
      <c r="F40" s="382"/>
      <c r="G40" s="382"/>
      <c r="H40" s="382"/>
      <c r="I40" s="382"/>
      <c r="J40" s="382"/>
      <c r="K40" s="318"/>
    </row>
    <row r="41" spans="1:11" ht="54.75" customHeight="1" x14ac:dyDescent="0.25">
      <c r="A41" s="108">
        <v>36</v>
      </c>
      <c r="B41" s="101" t="str">
        <f>'2. Sammanställning'!F43</f>
        <v/>
      </c>
      <c r="C41" s="101" t="str">
        <f>'2. Sammanställning'!H43</f>
        <v/>
      </c>
      <c r="D41" s="101">
        <f>'2. Sammanställning'!I43</f>
        <v>0</v>
      </c>
      <c r="E41" s="101" t="str">
        <f>'2. Sammanställning'!U43</f>
        <v/>
      </c>
      <c r="F41" s="382"/>
      <c r="G41" s="382"/>
      <c r="H41" s="382"/>
      <c r="I41" s="382"/>
      <c r="J41" s="382"/>
      <c r="K41" s="318"/>
    </row>
    <row r="42" spans="1:11" ht="54.75" customHeight="1" x14ac:dyDescent="0.25">
      <c r="A42" s="108">
        <v>37</v>
      </c>
      <c r="B42" s="101" t="str">
        <f>'2. Sammanställning'!F44</f>
        <v/>
      </c>
      <c r="C42" s="101" t="str">
        <f>'2. Sammanställning'!H44</f>
        <v/>
      </c>
      <c r="D42" s="101">
        <f>'2. Sammanställning'!I44</f>
        <v>0</v>
      </c>
      <c r="E42" s="101" t="str">
        <f>'2. Sammanställning'!U44</f>
        <v/>
      </c>
      <c r="F42" s="382"/>
      <c r="G42" s="382"/>
      <c r="H42" s="382"/>
      <c r="I42" s="382"/>
      <c r="J42" s="382"/>
      <c r="K42" s="318"/>
    </row>
    <row r="43" spans="1:11" ht="54.75" customHeight="1" x14ac:dyDescent="0.25">
      <c r="A43" s="108">
        <v>38</v>
      </c>
      <c r="B43" s="101" t="str">
        <f>'2. Sammanställning'!F45</f>
        <v/>
      </c>
      <c r="C43" s="101" t="str">
        <f>'2. Sammanställning'!H45</f>
        <v/>
      </c>
      <c r="D43" s="101">
        <f>'2. Sammanställning'!I45</f>
        <v>0</v>
      </c>
      <c r="E43" s="101" t="str">
        <f>'2. Sammanställning'!U45</f>
        <v/>
      </c>
      <c r="F43" s="382"/>
      <c r="G43" s="382"/>
      <c r="H43" s="382"/>
      <c r="I43" s="382"/>
      <c r="J43" s="382"/>
      <c r="K43" s="318"/>
    </row>
    <row r="44" spans="1:11" ht="54.75" customHeight="1" x14ac:dyDescent="0.25">
      <c r="A44" s="108">
        <v>39</v>
      </c>
      <c r="B44" s="101" t="str">
        <f>'2. Sammanställning'!F46</f>
        <v/>
      </c>
      <c r="C44" s="101" t="str">
        <f>'2. Sammanställning'!H46</f>
        <v/>
      </c>
      <c r="D44" s="101">
        <f>'2. Sammanställning'!I46</f>
        <v>0</v>
      </c>
      <c r="E44" s="101" t="str">
        <f>'2. Sammanställning'!U46</f>
        <v/>
      </c>
      <c r="F44" s="382"/>
      <c r="G44" s="382"/>
      <c r="H44" s="382"/>
      <c r="I44" s="382"/>
      <c r="J44" s="382"/>
      <c r="K44" s="318"/>
    </row>
    <row r="45" spans="1:11" ht="54.75" customHeight="1" x14ac:dyDescent="0.25">
      <c r="A45" s="108">
        <v>40</v>
      </c>
      <c r="B45" s="101" t="str">
        <f>'2. Sammanställning'!F47</f>
        <v/>
      </c>
      <c r="C45" s="101" t="str">
        <f>'2. Sammanställning'!H47</f>
        <v/>
      </c>
      <c r="D45" s="101">
        <f>'2. Sammanställning'!I47</f>
        <v>0</v>
      </c>
      <c r="E45" s="101" t="str">
        <f>'2. Sammanställning'!U47</f>
        <v/>
      </c>
      <c r="F45" s="382"/>
      <c r="G45" s="382"/>
      <c r="H45" s="382"/>
      <c r="I45" s="382"/>
      <c r="J45" s="382"/>
      <c r="K45" s="318"/>
    </row>
    <row r="46" spans="1:11" ht="54.75" customHeight="1" x14ac:dyDescent="0.25">
      <c r="A46" s="108">
        <v>41</v>
      </c>
      <c r="B46" s="101" t="str">
        <f>'2. Sammanställning'!F48</f>
        <v/>
      </c>
      <c r="C46" s="101" t="str">
        <f>'2. Sammanställning'!H48</f>
        <v/>
      </c>
      <c r="D46" s="101">
        <f>'2. Sammanställning'!I48</f>
        <v>0</v>
      </c>
      <c r="E46" s="101" t="str">
        <f>'2. Sammanställning'!U48</f>
        <v/>
      </c>
      <c r="F46" s="382"/>
      <c r="G46" s="382"/>
      <c r="H46" s="382"/>
      <c r="I46" s="382"/>
      <c r="J46" s="382"/>
      <c r="K46" s="318"/>
    </row>
    <row r="47" spans="1:11" ht="54.75" customHeight="1" x14ac:dyDescent="0.25">
      <c r="A47" s="108">
        <v>42</v>
      </c>
      <c r="B47" s="101" t="str">
        <f>'2. Sammanställning'!F49</f>
        <v/>
      </c>
      <c r="C47" s="101" t="str">
        <f>'2. Sammanställning'!H49</f>
        <v/>
      </c>
      <c r="D47" s="101">
        <f>'2. Sammanställning'!I49</f>
        <v>0</v>
      </c>
      <c r="E47" s="101" t="str">
        <f>'2. Sammanställning'!U49</f>
        <v/>
      </c>
      <c r="F47" s="382"/>
      <c r="G47" s="382"/>
      <c r="H47" s="382"/>
      <c r="I47" s="382"/>
      <c r="J47" s="382"/>
      <c r="K47" s="318"/>
    </row>
    <row r="48" spans="1:11" ht="54.75" customHeight="1" x14ac:dyDescent="0.25">
      <c r="A48" s="108">
        <v>43</v>
      </c>
      <c r="B48" s="101" t="str">
        <f>'2. Sammanställning'!F50</f>
        <v/>
      </c>
      <c r="C48" s="101" t="str">
        <f>'2. Sammanställning'!H50</f>
        <v/>
      </c>
      <c r="D48" s="101">
        <f>'2. Sammanställning'!I50</f>
        <v>0</v>
      </c>
      <c r="E48" s="101" t="str">
        <f>'2. Sammanställning'!U50</f>
        <v/>
      </c>
      <c r="F48" s="382"/>
      <c r="G48" s="382"/>
      <c r="H48" s="382"/>
      <c r="I48" s="382"/>
      <c r="J48" s="382"/>
      <c r="K48" s="318"/>
    </row>
    <row r="49" spans="1:11" ht="54.75" customHeight="1" x14ac:dyDescent="0.25">
      <c r="A49" s="108">
        <v>44</v>
      </c>
      <c r="B49" s="101" t="str">
        <f>'2. Sammanställning'!F51</f>
        <v/>
      </c>
      <c r="C49" s="101" t="str">
        <f>'2. Sammanställning'!H51</f>
        <v/>
      </c>
      <c r="D49" s="101">
        <f>'2. Sammanställning'!I51</f>
        <v>0</v>
      </c>
      <c r="E49" s="101" t="str">
        <f>'2. Sammanställning'!U51</f>
        <v/>
      </c>
      <c r="F49" s="382"/>
      <c r="G49" s="382"/>
      <c r="H49" s="382"/>
      <c r="I49" s="382"/>
      <c r="J49" s="382"/>
      <c r="K49" s="318"/>
    </row>
    <row r="50" spans="1:11" ht="54.75" customHeight="1" x14ac:dyDescent="0.25">
      <c r="A50" s="108">
        <v>45</v>
      </c>
      <c r="B50" s="101" t="str">
        <f>'2. Sammanställning'!F52</f>
        <v/>
      </c>
      <c r="C50" s="101" t="str">
        <f>'2. Sammanställning'!H52</f>
        <v/>
      </c>
      <c r="D50" s="101">
        <f>'2. Sammanställning'!I52</f>
        <v>0</v>
      </c>
      <c r="E50" s="101" t="str">
        <f>'2. Sammanställning'!U52</f>
        <v/>
      </c>
      <c r="F50" s="382"/>
      <c r="G50" s="382"/>
      <c r="H50" s="382"/>
      <c r="I50" s="382"/>
      <c r="J50" s="382"/>
      <c r="K50" s="318"/>
    </row>
    <row r="51" spans="1:11" ht="54.75" customHeight="1" x14ac:dyDescent="0.25">
      <c r="A51" s="108">
        <v>46</v>
      </c>
      <c r="B51" s="101" t="str">
        <f>'2. Sammanställning'!F53</f>
        <v/>
      </c>
      <c r="C51" s="101" t="str">
        <f>'2. Sammanställning'!H53</f>
        <v/>
      </c>
      <c r="D51" s="101">
        <f>'2. Sammanställning'!I53</f>
        <v>0</v>
      </c>
      <c r="E51" s="101" t="str">
        <f>'2. Sammanställning'!U53</f>
        <v/>
      </c>
      <c r="F51" s="382"/>
      <c r="G51" s="382"/>
      <c r="H51" s="382"/>
      <c r="I51" s="382"/>
      <c r="J51" s="382"/>
      <c r="K51" s="318"/>
    </row>
    <row r="52" spans="1:11" ht="54.75" customHeight="1" x14ac:dyDescent="0.25">
      <c r="A52" s="108">
        <v>47</v>
      </c>
      <c r="B52" s="101" t="str">
        <f>'2. Sammanställning'!F54</f>
        <v/>
      </c>
      <c r="C52" s="101" t="str">
        <f>'2. Sammanställning'!H54</f>
        <v/>
      </c>
      <c r="D52" s="101">
        <f>'2. Sammanställning'!I54</f>
        <v>0</v>
      </c>
      <c r="E52" s="101" t="str">
        <f>'2. Sammanställning'!U54</f>
        <v/>
      </c>
      <c r="F52" s="382"/>
      <c r="G52" s="382"/>
      <c r="H52" s="382"/>
      <c r="I52" s="382"/>
      <c r="J52" s="382"/>
      <c r="K52" s="318"/>
    </row>
    <row r="53" spans="1:11" ht="54.75" customHeight="1" x14ac:dyDescent="0.25">
      <c r="A53" s="108">
        <v>48</v>
      </c>
      <c r="B53" s="101" t="str">
        <f>'2. Sammanställning'!F55</f>
        <v/>
      </c>
      <c r="C53" s="101" t="str">
        <f>'2. Sammanställning'!H55</f>
        <v/>
      </c>
      <c r="D53" s="101">
        <f>'2. Sammanställning'!I55</f>
        <v>0</v>
      </c>
      <c r="E53" s="101" t="str">
        <f>'2. Sammanställning'!U55</f>
        <v/>
      </c>
      <c r="F53" s="382"/>
      <c r="G53" s="382"/>
      <c r="H53" s="382"/>
      <c r="I53" s="382"/>
      <c r="J53" s="382"/>
      <c r="K53" s="318"/>
    </row>
    <row r="54" spans="1:11" ht="54.75" customHeight="1" x14ac:dyDescent="0.25">
      <c r="A54" s="108">
        <v>49</v>
      </c>
      <c r="B54" s="101" t="str">
        <f>'2. Sammanställning'!F56</f>
        <v/>
      </c>
      <c r="C54" s="101" t="str">
        <f>'2. Sammanställning'!H56</f>
        <v/>
      </c>
      <c r="D54" s="101">
        <f>'2. Sammanställning'!I56</f>
        <v>0</v>
      </c>
      <c r="E54" s="101" t="str">
        <f>'2. Sammanställning'!U56</f>
        <v/>
      </c>
      <c r="F54" s="382"/>
      <c r="G54" s="382"/>
      <c r="H54" s="382"/>
      <c r="I54" s="382"/>
      <c r="J54" s="382"/>
      <c r="K54" s="318"/>
    </row>
    <row r="55" spans="1:11" ht="54.75" customHeight="1" x14ac:dyDescent="0.25">
      <c r="A55" s="108">
        <v>50</v>
      </c>
      <c r="B55" s="101" t="str">
        <f>'2. Sammanställning'!F57</f>
        <v/>
      </c>
      <c r="C55" s="101" t="str">
        <f>'2. Sammanställning'!H57</f>
        <v/>
      </c>
      <c r="D55" s="101">
        <f>'2. Sammanställning'!I57</f>
        <v>0</v>
      </c>
      <c r="E55" s="101" t="str">
        <f>'2. Sammanställning'!U57</f>
        <v/>
      </c>
      <c r="F55" s="382"/>
      <c r="G55" s="382"/>
      <c r="H55" s="382"/>
      <c r="I55" s="382"/>
      <c r="J55" s="382"/>
      <c r="K55" s="318"/>
    </row>
    <row r="56" spans="1:11" ht="54.75" customHeight="1" x14ac:dyDescent="0.25">
      <c r="A56" s="108">
        <v>51</v>
      </c>
      <c r="B56" s="101" t="str">
        <f>'2. Sammanställning'!F58</f>
        <v/>
      </c>
      <c r="C56" s="101" t="str">
        <f>'2. Sammanställning'!H58</f>
        <v/>
      </c>
      <c r="D56" s="101">
        <f>'2. Sammanställning'!I58</f>
        <v>0</v>
      </c>
      <c r="E56" s="101" t="str">
        <f>'2. Sammanställning'!U58</f>
        <v/>
      </c>
      <c r="F56" s="382"/>
      <c r="G56" s="382"/>
      <c r="H56" s="382"/>
      <c r="I56" s="382"/>
      <c r="J56" s="382"/>
      <c r="K56" s="318"/>
    </row>
    <row r="57" spans="1:11" ht="54.75" customHeight="1" x14ac:dyDescent="0.25">
      <c r="A57" s="108">
        <v>52</v>
      </c>
      <c r="B57" s="101" t="str">
        <f>'2. Sammanställning'!F59</f>
        <v/>
      </c>
      <c r="C57" s="101" t="str">
        <f>'2. Sammanställning'!H59</f>
        <v/>
      </c>
      <c r="D57" s="101">
        <f>'2. Sammanställning'!I59</f>
        <v>0</v>
      </c>
      <c r="E57" s="101" t="str">
        <f>'2. Sammanställning'!U59</f>
        <v/>
      </c>
      <c r="F57" s="382"/>
      <c r="G57" s="382"/>
      <c r="H57" s="382"/>
      <c r="I57" s="382"/>
      <c r="J57" s="382"/>
      <c r="K57" s="318"/>
    </row>
    <row r="58" spans="1:11" ht="54.75" customHeight="1" x14ac:dyDescent="0.25">
      <c r="A58" s="108">
        <v>53</v>
      </c>
      <c r="B58" s="101" t="str">
        <f>'2. Sammanställning'!F60</f>
        <v/>
      </c>
      <c r="C58" s="101" t="str">
        <f>'2. Sammanställning'!H60</f>
        <v/>
      </c>
      <c r="D58" s="101">
        <f>'2. Sammanställning'!I60</f>
        <v>0</v>
      </c>
      <c r="E58" s="101" t="str">
        <f>'2. Sammanställning'!U60</f>
        <v/>
      </c>
      <c r="F58" s="382"/>
      <c r="G58" s="382"/>
      <c r="H58" s="382"/>
      <c r="I58" s="382"/>
      <c r="J58" s="382"/>
      <c r="K58" s="318"/>
    </row>
    <row r="59" spans="1:11" ht="54.75" customHeight="1" x14ac:dyDescent="0.25">
      <c r="A59" s="108">
        <v>54</v>
      </c>
      <c r="B59" s="101" t="str">
        <f>'2. Sammanställning'!F61</f>
        <v/>
      </c>
      <c r="C59" s="101" t="str">
        <f>'2. Sammanställning'!H61</f>
        <v/>
      </c>
      <c r="D59" s="101">
        <f>'2. Sammanställning'!I61</f>
        <v>0</v>
      </c>
      <c r="E59" s="101" t="str">
        <f>'2. Sammanställning'!U61</f>
        <v/>
      </c>
      <c r="F59" s="382"/>
      <c r="G59" s="382"/>
      <c r="H59" s="382"/>
      <c r="I59" s="382"/>
      <c r="J59" s="382"/>
      <c r="K59" s="318"/>
    </row>
    <row r="60" spans="1:11" ht="54.75" customHeight="1" x14ac:dyDescent="0.25">
      <c r="A60" s="108">
        <v>55</v>
      </c>
      <c r="B60" s="101" t="str">
        <f>'2. Sammanställning'!F62</f>
        <v/>
      </c>
      <c r="C60" s="101" t="str">
        <f>'2. Sammanställning'!H62</f>
        <v/>
      </c>
      <c r="D60" s="101">
        <f>'2. Sammanställning'!I62</f>
        <v>0</v>
      </c>
      <c r="E60" s="101" t="str">
        <f>'2. Sammanställning'!U62</f>
        <v/>
      </c>
      <c r="F60" s="382"/>
      <c r="G60" s="382"/>
      <c r="H60" s="382"/>
      <c r="I60" s="382"/>
      <c r="J60" s="382"/>
      <c r="K60" s="318"/>
    </row>
    <row r="61" spans="1:11" ht="54.75" customHeight="1" x14ac:dyDescent="0.25">
      <c r="A61" s="108">
        <v>56</v>
      </c>
      <c r="B61" s="101" t="str">
        <f>'2. Sammanställning'!F63</f>
        <v/>
      </c>
      <c r="C61" s="101" t="str">
        <f>'2. Sammanställning'!H63</f>
        <v/>
      </c>
      <c r="D61" s="101">
        <f>'2. Sammanställning'!I63</f>
        <v>0</v>
      </c>
      <c r="E61" s="101" t="str">
        <f>'2. Sammanställning'!U63</f>
        <v/>
      </c>
      <c r="F61" s="382"/>
      <c r="G61" s="382"/>
      <c r="H61" s="382"/>
      <c r="I61" s="382"/>
      <c r="J61" s="382"/>
      <c r="K61" s="318"/>
    </row>
    <row r="62" spans="1:11" ht="54.75" customHeight="1" x14ac:dyDescent="0.25">
      <c r="A62" s="108">
        <v>57</v>
      </c>
      <c r="B62" s="101" t="str">
        <f>'2. Sammanställning'!F64</f>
        <v/>
      </c>
      <c r="C62" s="101" t="str">
        <f>'2. Sammanställning'!H64</f>
        <v/>
      </c>
      <c r="D62" s="101">
        <f>'2. Sammanställning'!I64</f>
        <v>0</v>
      </c>
      <c r="E62" s="101" t="str">
        <f>'2. Sammanställning'!U64</f>
        <v/>
      </c>
      <c r="F62" s="382"/>
      <c r="G62" s="382"/>
      <c r="H62" s="382"/>
      <c r="I62" s="382"/>
      <c r="J62" s="382"/>
      <c r="K62" s="318"/>
    </row>
    <row r="63" spans="1:11" ht="54.75" customHeight="1" x14ac:dyDescent="0.25">
      <c r="A63" s="108">
        <v>58</v>
      </c>
      <c r="B63" s="101" t="str">
        <f>'2. Sammanställning'!F65</f>
        <v/>
      </c>
      <c r="C63" s="101" t="str">
        <f>'2. Sammanställning'!H65</f>
        <v/>
      </c>
      <c r="D63" s="101">
        <f>'2. Sammanställning'!I65</f>
        <v>0</v>
      </c>
      <c r="E63" s="101" t="str">
        <f>'2. Sammanställning'!U65</f>
        <v/>
      </c>
      <c r="F63" s="382"/>
      <c r="G63" s="382"/>
      <c r="H63" s="382"/>
      <c r="I63" s="382"/>
      <c r="J63" s="382"/>
      <c r="K63" s="318"/>
    </row>
    <row r="64" spans="1:11" ht="54.75" customHeight="1" x14ac:dyDescent="0.25">
      <c r="A64" s="108">
        <v>59</v>
      </c>
      <c r="B64" s="101" t="str">
        <f>'2. Sammanställning'!F66</f>
        <v/>
      </c>
      <c r="C64" s="101" t="str">
        <f>'2. Sammanställning'!H66</f>
        <v/>
      </c>
      <c r="D64" s="101">
        <f>'2. Sammanställning'!I66</f>
        <v>0</v>
      </c>
      <c r="E64" s="101" t="str">
        <f>'2. Sammanställning'!U66</f>
        <v/>
      </c>
      <c r="F64" s="382"/>
      <c r="G64" s="382"/>
      <c r="H64" s="382"/>
      <c r="I64" s="382"/>
      <c r="J64" s="382"/>
      <c r="K64" s="318"/>
    </row>
    <row r="65" spans="1:11" ht="54.75" customHeight="1" x14ac:dyDescent="0.25">
      <c r="A65" s="108">
        <v>60</v>
      </c>
      <c r="B65" s="101" t="str">
        <f>'2. Sammanställning'!F67</f>
        <v/>
      </c>
      <c r="C65" s="101" t="str">
        <f>'2. Sammanställning'!H67</f>
        <v/>
      </c>
      <c r="D65" s="101">
        <f>'2. Sammanställning'!I67</f>
        <v>0</v>
      </c>
      <c r="E65" s="101" t="str">
        <f>'2. Sammanställning'!U67</f>
        <v/>
      </c>
      <c r="F65" s="382"/>
      <c r="G65" s="382"/>
      <c r="H65" s="382"/>
      <c r="I65" s="382"/>
      <c r="J65" s="382"/>
      <c r="K65" s="318"/>
    </row>
    <row r="66" spans="1:11" ht="54.75" customHeight="1" x14ac:dyDescent="0.25">
      <c r="A66" s="108">
        <v>61</v>
      </c>
      <c r="B66" s="101" t="str">
        <f>'2. Sammanställning'!F68</f>
        <v/>
      </c>
      <c r="C66" s="101" t="str">
        <f>'2. Sammanställning'!H68</f>
        <v/>
      </c>
      <c r="D66" s="101">
        <f>'2. Sammanställning'!I68</f>
        <v>0</v>
      </c>
      <c r="E66" s="101" t="str">
        <f>'2. Sammanställning'!U68</f>
        <v/>
      </c>
      <c r="F66" s="382"/>
      <c r="G66" s="382"/>
      <c r="H66" s="382"/>
      <c r="I66" s="382"/>
      <c r="J66" s="382"/>
      <c r="K66" s="318"/>
    </row>
    <row r="67" spans="1:11" ht="54.75" customHeight="1" x14ac:dyDescent="0.25">
      <c r="A67" s="108">
        <v>62</v>
      </c>
      <c r="B67" s="101" t="str">
        <f>'2. Sammanställning'!F69</f>
        <v/>
      </c>
      <c r="C67" s="101" t="str">
        <f>'2. Sammanställning'!H69</f>
        <v/>
      </c>
      <c r="D67" s="101">
        <f>'2. Sammanställning'!I69</f>
        <v>0</v>
      </c>
      <c r="E67" s="101" t="str">
        <f>'2. Sammanställning'!U69</f>
        <v/>
      </c>
      <c r="F67" s="382"/>
      <c r="G67" s="382"/>
      <c r="H67" s="382"/>
      <c r="I67" s="382"/>
      <c r="J67" s="382"/>
      <c r="K67" s="318"/>
    </row>
    <row r="68" spans="1:11" ht="54.75" customHeight="1" x14ac:dyDescent="0.25">
      <c r="A68" s="108">
        <v>63</v>
      </c>
      <c r="B68" s="101" t="str">
        <f>'2. Sammanställning'!F70</f>
        <v/>
      </c>
      <c r="C68" s="101" t="str">
        <f>'2. Sammanställning'!H70</f>
        <v/>
      </c>
      <c r="D68" s="101">
        <f>'2. Sammanställning'!I70</f>
        <v>0</v>
      </c>
      <c r="E68" s="101" t="str">
        <f>'2. Sammanställning'!U70</f>
        <v/>
      </c>
      <c r="F68" s="382"/>
      <c r="G68" s="382"/>
      <c r="H68" s="382"/>
      <c r="I68" s="382"/>
      <c r="J68" s="382"/>
      <c r="K68" s="318"/>
    </row>
    <row r="69" spans="1:11" ht="54.75" customHeight="1" x14ac:dyDescent="0.25">
      <c r="A69" s="108">
        <v>64</v>
      </c>
      <c r="B69" s="101" t="str">
        <f>'2. Sammanställning'!F71</f>
        <v/>
      </c>
      <c r="C69" s="101" t="str">
        <f>'2. Sammanställning'!H71</f>
        <v/>
      </c>
      <c r="D69" s="101">
        <f>'2. Sammanställning'!I71</f>
        <v>0</v>
      </c>
      <c r="E69" s="101" t="str">
        <f>'2. Sammanställning'!U71</f>
        <v/>
      </c>
      <c r="F69" s="382"/>
      <c r="G69" s="382"/>
      <c r="H69" s="382"/>
      <c r="I69" s="382"/>
      <c r="J69" s="382"/>
      <c r="K69" s="318"/>
    </row>
    <row r="70" spans="1:11" ht="54.75" customHeight="1" x14ac:dyDescent="0.25">
      <c r="A70" s="108">
        <v>65</v>
      </c>
      <c r="B70" s="101" t="str">
        <f>'2. Sammanställning'!F72</f>
        <v/>
      </c>
      <c r="C70" s="101" t="str">
        <f>'2. Sammanställning'!H72</f>
        <v/>
      </c>
      <c r="D70" s="101">
        <f>'2. Sammanställning'!I72</f>
        <v>0</v>
      </c>
      <c r="E70" s="101" t="str">
        <f>'2. Sammanställning'!U72</f>
        <v/>
      </c>
      <c r="F70" s="382"/>
      <c r="G70" s="382"/>
      <c r="H70" s="382"/>
      <c r="I70" s="382"/>
      <c r="J70" s="382"/>
      <c r="K70" s="318"/>
    </row>
    <row r="71" spans="1:11" ht="54.75" customHeight="1" x14ac:dyDescent="0.25">
      <c r="A71" s="108">
        <v>66</v>
      </c>
      <c r="B71" s="101" t="str">
        <f>'2. Sammanställning'!F73</f>
        <v/>
      </c>
      <c r="C71" s="101" t="str">
        <f>'2. Sammanställning'!H73</f>
        <v/>
      </c>
      <c r="D71" s="101">
        <f>'2. Sammanställning'!I73</f>
        <v>0</v>
      </c>
      <c r="E71" s="101" t="str">
        <f>'2. Sammanställning'!U73</f>
        <v/>
      </c>
      <c r="F71" s="382"/>
      <c r="G71" s="382"/>
      <c r="H71" s="382"/>
      <c r="I71" s="382"/>
      <c r="J71" s="382"/>
      <c r="K71" s="318"/>
    </row>
    <row r="72" spans="1:11" ht="54.75" customHeight="1" x14ac:dyDescent="0.25">
      <c r="A72" s="108">
        <v>67</v>
      </c>
      <c r="B72" s="101" t="str">
        <f>'2. Sammanställning'!F74</f>
        <v/>
      </c>
      <c r="C72" s="101" t="str">
        <f>'2. Sammanställning'!H74</f>
        <v/>
      </c>
      <c r="D72" s="101">
        <f>'2. Sammanställning'!I74</f>
        <v>0</v>
      </c>
      <c r="E72" s="101" t="str">
        <f>'2. Sammanställning'!U74</f>
        <v/>
      </c>
      <c r="F72" s="382"/>
      <c r="G72" s="382"/>
      <c r="H72" s="382"/>
      <c r="I72" s="382"/>
      <c r="J72" s="382"/>
      <c r="K72" s="318"/>
    </row>
    <row r="73" spans="1:11" ht="54.75" customHeight="1" x14ac:dyDescent="0.25">
      <c r="A73" s="108">
        <v>68</v>
      </c>
      <c r="B73" s="101" t="str">
        <f>'2. Sammanställning'!F75</f>
        <v/>
      </c>
      <c r="C73" s="101" t="str">
        <f>'2. Sammanställning'!H75</f>
        <v/>
      </c>
      <c r="D73" s="101">
        <f>'2. Sammanställning'!I75</f>
        <v>0</v>
      </c>
      <c r="E73" s="101" t="str">
        <f>'2. Sammanställning'!U75</f>
        <v/>
      </c>
      <c r="F73" s="382"/>
      <c r="G73" s="382"/>
      <c r="H73" s="382"/>
      <c r="I73" s="382"/>
      <c r="J73" s="382"/>
      <c r="K73" s="318"/>
    </row>
    <row r="74" spans="1:11" ht="54.75" customHeight="1" x14ac:dyDescent="0.25">
      <c r="A74" s="108">
        <v>69</v>
      </c>
      <c r="B74" s="101" t="str">
        <f>'2. Sammanställning'!F76</f>
        <v/>
      </c>
      <c r="C74" s="101" t="str">
        <f>'2. Sammanställning'!H76</f>
        <v/>
      </c>
      <c r="D74" s="101">
        <f>'2. Sammanställning'!I76</f>
        <v>0</v>
      </c>
      <c r="E74" s="101" t="str">
        <f>'2. Sammanställning'!U76</f>
        <v/>
      </c>
      <c r="F74" s="382"/>
      <c r="G74" s="382"/>
      <c r="H74" s="382"/>
      <c r="I74" s="382"/>
      <c r="J74" s="382"/>
      <c r="K74" s="318"/>
    </row>
    <row r="75" spans="1:11" ht="54.75" customHeight="1" x14ac:dyDescent="0.25">
      <c r="A75" s="108">
        <v>70</v>
      </c>
      <c r="B75" s="101" t="str">
        <f>'2. Sammanställning'!F77</f>
        <v/>
      </c>
      <c r="C75" s="101" t="str">
        <f>'2. Sammanställning'!H77</f>
        <v/>
      </c>
      <c r="D75" s="101">
        <f>'2. Sammanställning'!I77</f>
        <v>0</v>
      </c>
      <c r="E75" s="101" t="str">
        <f>'2. Sammanställning'!U77</f>
        <v/>
      </c>
      <c r="F75" s="382"/>
      <c r="G75" s="382"/>
      <c r="H75" s="382"/>
      <c r="I75" s="382"/>
      <c r="J75" s="382"/>
      <c r="K75" s="318"/>
    </row>
    <row r="76" spans="1:11" ht="54.75" customHeight="1" x14ac:dyDescent="0.25">
      <c r="A76" s="108">
        <v>71</v>
      </c>
      <c r="B76" s="101" t="str">
        <f>'2. Sammanställning'!F78</f>
        <v/>
      </c>
      <c r="C76" s="101" t="str">
        <f>'2. Sammanställning'!H78</f>
        <v/>
      </c>
      <c r="D76" s="101">
        <f>'2. Sammanställning'!I78</f>
        <v>0</v>
      </c>
      <c r="E76" s="101" t="str">
        <f>'2. Sammanställning'!U78</f>
        <v/>
      </c>
      <c r="F76" s="382"/>
      <c r="G76" s="382"/>
      <c r="H76" s="382"/>
      <c r="I76" s="382"/>
      <c r="J76" s="382"/>
      <c r="K76" s="318"/>
    </row>
    <row r="77" spans="1:11" ht="54.75" customHeight="1" x14ac:dyDescent="0.25">
      <c r="A77" s="108">
        <v>72</v>
      </c>
      <c r="B77" s="101" t="str">
        <f>'2. Sammanställning'!F79</f>
        <v/>
      </c>
      <c r="C77" s="101" t="str">
        <f>'2. Sammanställning'!H79</f>
        <v/>
      </c>
      <c r="D77" s="101">
        <f>'2. Sammanställning'!I79</f>
        <v>0</v>
      </c>
      <c r="E77" s="101" t="str">
        <f>'2. Sammanställning'!U79</f>
        <v/>
      </c>
      <c r="F77" s="382"/>
      <c r="G77" s="382"/>
      <c r="H77" s="382"/>
      <c r="I77" s="382"/>
      <c r="J77" s="382"/>
      <c r="K77" s="318"/>
    </row>
    <row r="78" spans="1:11" ht="54.75" customHeight="1" x14ac:dyDescent="0.25">
      <c r="A78" s="108">
        <v>73</v>
      </c>
      <c r="B78" s="101" t="str">
        <f>'2. Sammanställning'!F80</f>
        <v/>
      </c>
      <c r="C78" s="101" t="str">
        <f>'2. Sammanställning'!H80</f>
        <v/>
      </c>
      <c r="D78" s="101">
        <f>'2. Sammanställning'!I80</f>
        <v>0</v>
      </c>
      <c r="E78" s="101" t="str">
        <f>'2. Sammanställning'!U80</f>
        <v/>
      </c>
      <c r="F78" s="382"/>
      <c r="G78" s="382"/>
      <c r="H78" s="382"/>
      <c r="I78" s="382"/>
      <c r="J78" s="382"/>
      <c r="K78" s="318"/>
    </row>
    <row r="79" spans="1:11" ht="54.75" customHeight="1" x14ac:dyDescent="0.25">
      <c r="A79" s="108">
        <v>74</v>
      </c>
      <c r="B79" s="101" t="str">
        <f>'2. Sammanställning'!F81</f>
        <v/>
      </c>
      <c r="C79" s="101" t="str">
        <f>'2. Sammanställning'!H81</f>
        <v/>
      </c>
      <c r="D79" s="101">
        <f>'2. Sammanställning'!I81</f>
        <v>0</v>
      </c>
      <c r="E79" s="101" t="str">
        <f>'2. Sammanställning'!U81</f>
        <v/>
      </c>
      <c r="F79" s="382"/>
      <c r="G79" s="382"/>
      <c r="H79" s="382"/>
      <c r="I79" s="382"/>
      <c r="J79" s="382"/>
      <c r="K79" s="318"/>
    </row>
    <row r="80" spans="1:11" ht="54.75" customHeight="1" x14ac:dyDescent="0.25">
      <c r="A80" s="108">
        <v>75</v>
      </c>
      <c r="B80" s="101" t="str">
        <f>'2. Sammanställning'!F82</f>
        <v/>
      </c>
      <c r="C80" s="101" t="str">
        <f>'2. Sammanställning'!H82</f>
        <v/>
      </c>
      <c r="D80" s="101">
        <f>'2. Sammanställning'!I82</f>
        <v>0</v>
      </c>
      <c r="E80" s="101" t="str">
        <f>'2. Sammanställning'!U82</f>
        <v/>
      </c>
      <c r="F80" s="382"/>
      <c r="G80" s="382"/>
      <c r="H80" s="382"/>
      <c r="I80" s="382"/>
      <c r="J80" s="382"/>
      <c r="K80" s="318"/>
    </row>
    <row r="81" spans="1:11" ht="54.75" customHeight="1" x14ac:dyDescent="0.25">
      <c r="A81" s="108">
        <v>76</v>
      </c>
      <c r="B81" s="101" t="str">
        <f>'2. Sammanställning'!F83</f>
        <v/>
      </c>
      <c r="C81" s="101" t="str">
        <f>'2. Sammanställning'!H83</f>
        <v/>
      </c>
      <c r="D81" s="101">
        <f>'2. Sammanställning'!I83</f>
        <v>0</v>
      </c>
      <c r="E81" s="101" t="str">
        <f>'2. Sammanställning'!U83</f>
        <v/>
      </c>
      <c r="F81" s="382"/>
      <c r="G81" s="382"/>
      <c r="H81" s="382"/>
      <c r="I81" s="382"/>
      <c r="J81" s="382"/>
      <c r="K81" s="318"/>
    </row>
    <row r="82" spans="1:11" ht="54.75" customHeight="1" x14ac:dyDescent="0.25">
      <c r="A82" s="108">
        <v>77</v>
      </c>
      <c r="B82" s="101" t="str">
        <f>'2. Sammanställning'!F84</f>
        <v/>
      </c>
      <c r="C82" s="101" t="str">
        <f>'2. Sammanställning'!H84</f>
        <v/>
      </c>
      <c r="D82" s="101">
        <f>'2. Sammanställning'!I84</f>
        <v>0</v>
      </c>
      <c r="E82" s="101" t="str">
        <f>'2. Sammanställning'!U84</f>
        <v/>
      </c>
      <c r="F82" s="382"/>
      <c r="G82" s="382"/>
      <c r="H82" s="382"/>
      <c r="I82" s="382"/>
      <c r="J82" s="382"/>
      <c r="K82" s="318"/>
    </row>
    <row r="83" spans="1:11" ht="54.75" customHeight="1" x14ac:dyDescent="0.25">
      <c r="A83" s="108">
        <v>78</v>
      </c>
      <c r="B83" s="101" t="str">
        <f>'2. Sammanställning'!F85</f>
        <v/>
      </c>
      <c r="C83" s="101" t="str">
        <f>'2. Sammanställning'!H85</f>
        <v/>
      </c>
      <c r="D83" s="101">
        <f>'2. Sammanställning'!I85</f>
        <v>0</v>
      </c>
      <c r="E83" s="101" t="str">
        <f>'2. Sammanställning'!U85</f>
        <v/>
      </c>
      <c r="F83" s="382"/>
      <c r="G83" s="382"/>
      <c r="H83" s="382"/>
      <c r="I83" s="382"/>
      <c r="J83" s="382"/>
      <c r="K83" s="318"/>
    </row>
    <row r="84" spans="1:11" ht="54.75" customHeight="1" x14ac:dyDescent="0.25">
      <c r="A84" s="108">
        <v>79</v>
      </c>
      <c r="B84" s="101" t="str">
        <f>'2. Sammanställning'!F86</f>
        <v/>
      </c>
      <c r="C84" s="101" t="str">
        <f>'2. Sammanställning'!H86</f>
        <v/>
      </c>
      <c r="D84" s="101">
        <f>'2. Sammanställning'!I86</f>
        <v>0</v>
      </c>
      <c r="E84" s="101" t="str">
        <f>'2. Sammanställning'!U86</f>
        <v/>
      </c>
      <c r="F84" s="382"/>
      <c r="G84" s="382"/>
      <c r="H84" s="382"/>
      <c r="I84" s="382"/>
      <c r="J84" s="382"/>
      <c r="K84" s="318"/>
    </row>
    <row r="85" spans="1:11" ht="54.75" customHeight="1" x14ac:dyDescent="0.25">
      <c r="A85" s="108">
        <v>80</v>
      </c>
      <c r="B85" s="101" t="str">
        <f>'2. Sammanställning'!F87</f>
        <v/>
      </c>
      <c r="C85" s="101" t="str">
        <f>'2. Sammanställning'!H87</f>
        <v/>
      </c>
      <c r="D85" s="101">
        <f>'2. Sammanställning'!I87</f>
        <v>0</v>
      </c>
      <c r="E85" s="101" t="str">
        <f>'2. Sammanställning'!U87</f>
        <v/>
      </c>
      <c r="F85" s="382"/>
      <c r="G85" s="382"/>
      <c r="H85" s="382"/>
      <c r="I85" s="382"/>
      <c r="J85" s="382"/>
      <c r="K85" s="318"/>
    </row>
    <row r="86" spans="1:11" ht="54.75" customHeight="1" x14ac:dyDescent="0.25">
      <c r="A86" s="108">
        <v>81</v>
      </c>
      <c r="B86" s="101" t="str">
        <f>'2. Sammanställning'!F88</f>
        <v/>
      </c>
      <c r="C86" s="101" t="str">
        <f>'2. Sammanställning'!H88</f>
        <v/>
      </c>
      <c r="D86" s="101">
        <f>'2. Sammanställning'!I88</f>
        <v>0</v>
      </c>
      <c r="E86" s="101" t="str">
        <f>'2. Sammanställning'!U88</f>
        <v/>
      </c>
      <c r="F86" s="382"/>
      <c r="G86" s="382"/>
      <c r="H86" s="382"/>
      <c r="I86" s="382"/>
      <c r="J86" s="382"/>
      <c r="K86" s="318"/>
    </row>
    <row r="87" spans="1:11" ht="54.75" customHeight="1" x14ac:dyDescent="0.25">
      <c r="A87" s="108">
        <v>82</v>
      </c>
      <c r="B87" s="101" t="str">
        <f>'2. Sammanställning'!F89</f>
        <v/>
      </c>
      <c r="C87" s="101" t="str">
        <f>'2. Sammanställning'!H89</f>
        <v/>
      </c>
      <c r="D87" s="101">
        <f>'2. Sammanställning'!I89</f>
        <v>0</v>
      </c>
      <c r="E87" s="101" t="str">
        <f>'2. Sammanställning'!U89</f>
        <v/>
      </c>
      <c r="F87" s="382"/>
      <c r="G87" s="382"/>
      <c r="H87" s="382"/>
      <c r="I87" s="382"/>
      <c r="J87" s="382"/>
      <c r="K87" s="318"/>
    </row>
    <row r="88" spans="1:11" ht="54.75" customHeight="1" x14ac:dyDescent="0.25">
      <c r="A88" s="108">
        <v>83</v>
      </c>
      <c r="B88" s="101" t="str">
        <f>'2. Sammanställning'!F90</f>
        <v/>
      </c>
      <c r="C88" s="101" t="str">
        <f>'2. Sammanställning'!H90</f>
        <v/>
      </c>
      <c r="D88" s="101">
        <f>'2. Sammanställning'!I90</f>
        <v>0</v>
      </c>
      <c r="E88" s="101" t="str">
        <f>'2. Sammanställning'!U90</f>
        <v/>
      </c>
      <c r="F88" s="382"/>
      <c r="G88" s="382"/>
      <c r="H88" s="382"/>
      <c r="I88" s="382"/>
      <c r="J88" s="382"/>
      <c r="K88" s="318"/>
    </row>
    <row r="89" spans="1:11" ht="54.75" customHeight="1" x14ac:dyDescent="0.25">
      <c r="A89" s="108">
        <v>84</v>
      </c>
      <c r="B89" s="101" t="str">
        <f>'2. Sammanställning'!F91</f>
        <v/>
      </c>
      <c r="C89" s="101" t="str">
        <f>'2. Sammanställning'!H91</f>
        <v/>
      </c>
      <c r="D89" s="101">
        <f>'2. Sammanställning'!I91</f>
        <v>0</v>
      </c>
      <c r="E89" s="101" t="str">
        <f>'2. Sammanställning'!U91</f>
        <v/>
      </c>
      <c r="F89" s="382"/>
      <c r="G89" s="382"/>
      <c r="H89" s="382"/>
      <c r="I89" s="382"/>
      <c r="J89" s="382"/>
      <c r="K89" s="318"/>
    </row>
    <row r="90" spans="1:11" ht="54.75" customHeight="1" x14ac:dyDescent="0.25">
      <c r="A90" s="108">
        <v>85</v>
      </c>
      <c r="B90" s="101" t="str">
        <f>'2. Sammanställning'!F92</f>
        <v/>
      </c>
      <c r="C90" s="101" t="str">
        <f>'2. Sammanställning'!H92</f>
        <v/>
      </c>
      <c r="D90" s="101">
        <f>'2. Sammanställning'!I92</f>
        <v>0</v>
      </c>
      <c r="E90" s="101" t="str">
        <f>'2. Sammanställning'!U92</f>
        <v/>
      </c>
      <c r="F90" s="382"/>
      <c r="G90" s="382"/>
      <c r="H90" s="382"/>
      <c r="I90" s="382"/>
      <c r="J90" s="382"/>
      <c r="K90" s="318"/>
    </row>
    <row r="91" spans="1:11" ht="54.75" customHeight="1" x14ac:dyDescent="0.25">
      <c r="A91" s="108">
        <v>86</v>
      </c>
      <c r="B91" s="101" t="str">
        <f>'2. Sammanställning'!F93</f>
        <v/>
      </c>
      <c r="C91" s="101" t="str">
        <f>'2. Sammanställning'!H93</f>
        <v/>
      </c>
      <c r="D91" s="101">
        <f>'2. Sammanställning'!I93</f>
        <v>0</v>
      </c>
      <c r="E91" s="101" t="str">
        <f>'2. Sammanställning'!U93</f>
        <v/>
      </c>
      <c r="F91" s="382"/>
      <c r="G91" s="382"/>
      <c r="H91" s="382"/>
      <c r="I91" s="382"/>
      <c r="J91" s="382"/>
      <c r="K91" s="318"/>
    </row>
    <row r="92" spans="1:11" ht="54.75" customHeight="1" x14ac:dyDescent="0.25">
      <c r="A92" s="108">
        <v>87</v>
      </c>
      <c r="B92" s="101" t="str">
        <f>'2. Sammanställning'!F94</f>
        <v/>
      </c>
      <c r="C92" s="101" t="str">
        <f>'2. Sammanställning'!H94</f>
        <v/>
      </c>
      <c r="D92" s="101">
        <f>'2. Sammanställning'!I94</f>
        <v>0</v>
      </c>
      <c r="E92" s="101" t="str">
        <f>'2. Sammanställning'!U94</f>
        <v/>
      </c>
      <c r="F92" s="382"/>
      <c r="G92" s="382"/>
      <c r="H92" s="382"/>
      <c r="I92" s="382"/>
      <c r="J92" s="382"/>
      <c r="K92" s="318"/>
    </row>
    <row r="93" spans="1:11" ht="54.75" customHeight="1" x14ac:dyDescent="0.25">
      <c r="A93" s="108">
        <v>88</v>
      </c>
      <c r="B93" s="101" t="str">
        <f>'2. Sammanställning'!F95</f>
        <v/>
      </c>
      <c r="C93" s="101" t="str">
        <f>'2. Sammanställning'!H95</f>
        <v/>
      </c>
      <c r="D93" s="101">
        <f>'2. Sammanställning'!I95</f>
        <v>0</v>
      </c>
      <c r="E93" s="101" t="str">
        <f>'2. Sammanställning'!U95</f>
        <v/>
      </c>
      <c r="F93" s="382"/>
      <c r="G93" s="382"/>
      <c r="H93" s="382"/>
      <c r="I93" s="382"/>
      <c r="J93" s="382"/>
      <c r="K93" s="318"/>
    </row>
    <row r="94" spans="1:11" ht="54.75" customHeight="1" x14ac:dyDescent="0.25">
      <c r="A94" s="108">
        <v>89</v>
      </c>
      <c r="B94" s="101" t="str">
        <f>'2. Sammanställning'!F96</f>
        <v/>
      </c>
      <c r="C94" s="101" t="str">
        <f>'2. Sammanställning'!H96</f>
        <v/>
      </c>
      <c r="D94" s="101">
        <f>'2. Sammanställning'!I96</f>
        <v>0</v>
      </c>
      <c r="E94" s="101" t="str">
        <f>'2. Sammanställning'!U96</f>
        <v/>
      </c>
      <c r="F94" s="382"/>
      <c r="G94" s="382"/>
      <c r="H94" s="382"/>
      <c r="I94" s="382"/>
      <c r="J94" s="382"/>
      <c r="K94" s="318"/>
    </row>
    <row r="95" spans="1:11" ht="54.75" customHeight="1" x14ac:dyDescent="0.25">
      <c r="A95" s="108">
        <v>90</v>
      </c>
      <c r="B95" s="101" t="str">
        <f>'2. Sammanställning'!F97</f>
        <v/>
      </c>
      <c r="C95" s="101" t="str">
        <f>'2. Sammanställning'!H97</f>
        <v/>
      </c>
      <c r="D95" s="101">
        <f>'2. Sammanställning'!I97</f>
        <v>0</v>
      </c>
      <c r="E95" s="101" t="str">
        <f>'2. Sammanställning'!U97</f>
        <v/>
      </c>
      <c r="F95" s="382"/>
      <c r="G95" s="382"/>
      <c r="H95" s="382"/>
      <c r="I95" s="382"/>
      <c r="J95" s="382"/>
      <c r="K95" s="318"/>
    </row>
    <row r="96" spans="1:11" ht="54.75" customHeight="1" x14ac:dyDescent="0.25">
      <c r="A96" s="108">
        <v>91</v>
      </c>
      <c r="B96" s="101" t="str">
        <f>'2. Sammanställning'!F98</f>
        <v/>
      </c>
      <c r="C96" s="101" t="str">
        <f>'2. Sammanställning'!H98</f>
        <v/>
      </c>
      <c r="D96" s="101">
        <f>'2. Sammanställning'!I98</f>
        <v>0</v>
      </c>
      <c r="E96" s="101" t="str">
        <f>'2. Sammanställning'!U98</f>
        <v/>
      </c>
      <c r="F96" s="382"/>
      <c r="G96" s="382"/>
      <c r="H96" s="382"/>
      <c r="I96" s="382"/>
      <c r="J96" s="382"/>
      <c r="K96" s="318"/>
    </row>
    <row r="97" spans="1:11" ht="54.75" customHeight="1" x14ac:dyDescent="0.25">
      <c r="A97" s="108">
        <v>92</v>
      </c>
      <c r="B97" s="101" t="str">
        <f>'2. Sammanställning'!F99</f>
        <v/>
      </c>
      <c r="C97" s="101" t="str">
        <f>'2. Sammanställning'!H99</f>
        <v/>
      </c>
      <c r="D97" s="101">
        <f>'2. Sammanställning'!I99</f>
        <v>0</v>
      </c>
      <c r="E97" s="101" t="str">
        <f>'2. Sammanställning'!U99</f>
        <v/>
      </c>
      <c r="F97" s="382"/>
      <c r="G97" s="382"/>
      <c r="H97" s="382"/>
      <c r="I97" s="382"/>
      <c r="J97" s="382"/>
      <c r="K97" s="318"/>
    </row>
    <row r="98" spans="1:11" ht="54.75" customHeight="1" x14ac:dyDescent="0.25">
      <c r="A98" s="108">
        <v>93</v>
      </c>
      <c r="B98" s="101" t="str">
        <f>'2. Sammanställning'!F100</f>
        <v/>
      </c>
      <c r="C98" s="101" t="str">
        <f>'2. Sammanställning'!H100</f>
        <v/>
      </c>
      <c r="D98" s="101">
        <f>'2. Sammanställning'!I100</f>
        <v>0</v>
      </c>
      <c r="E98" s="101" t="str">
        <f>'2. Sammanställning'!U100</f>
        <v/>
      </c>
      <c r="F98" s="382"/>
      <c r="G98" s="382"/>
      <c r="H98" s="382"/>
      <c r="I98" s="382"/>
      <c r="J98" s="382"/>
      <c r="K98" s="318"/>
    </row>
    <row r="99" spans="1:11" ht="54.75" customHeight="1" x14ac:dyDescent="0.25">
      <c r="A99" s="108">
        <v>94</v>
      </c>
      <c r="B99" s="101" t="str">
        <f>'2. Sammanställning'!F101</f>
        <v/>
      </c>
      <c r="C99" s="101" t="str">
        <f>'2. Sammanställning'!H101</f>
        <v/>
      </c>
      <c r="D99" s="101">
        <f>'2. Sammanställning'!I101</f>
        <v>0</v>
      </c>
      <c r="E99" s="101" t="str">
        <f>'2. Sammanställning'!U101</f>
        <v/>
      </c>
      <c r="F99" s="382"/>
      <c r="G99" s="382"/>
      <c r="H99" s="382"/>
      <c r="I99" s="382"/>
      <c r="J99" s="382"/>
      <c r="K99" s="318"/>
    </row>
    <row r="100" spans="1:11" ht="54.75" customHeight="1" x14ac:dyDescent="0.25">
      <c r="A100" s="108">
        <v>95</v>
      </c>
      <c r="B100" s="101" t="str">
        <f>'2. Sammanställning'!F102</f>
        <v/>
      </c>
      <c r="C100" s="101" t="str">
        <f>'2. Sammanställning'!H102</f>
        <v/>
      </c>
      <c r="D100" s="101">
        <f>'2. Sammanställning'!I102</f>
        <v>0</v>
      </c>
      <c r="E100" s="101" t="str">
        <f>'2. Sammanställning'!U102</f>
        <v/>
      </c>
      <c r="F100" s="382"/>
      <c r="G100" s="382"/>
      <c r="H100" s="382"/>
      <c r="I100" s="382"/>
      <c r="J100" s="382"/>
      <c r="K100" s="318"/>
    </row>
    <row r="101" spans="1:11" ht="54.75" customHeight="1" x14ac:dyDescent="0.25">
      <c r="A101" s="108">
        <v>96</v>
      </c>
      <c r="B101" s="101" t="str">
        <f>'2. Sammanställning'!F103</f>
        <v/>
      </c>
      <c r="C101" s="101" t="str">
        <f>'2. Sammanställning'!H103</f>
        <v/>
      </c>
      <c r="D101" s="101">
        <f>'2. Sammanställning'!I103</f>
        <v>0</v>
      </c>
      <c r="E101" s="101" t="str">
        <f>'2. Sammanställning'!U103</f>
        <v/>
      </c>
      <c r="F101" s="382"/>
      <c r="G101" s="382"/>
      <c r="H101" s="382"/>
      <c r="I101" s="382"/>
      <c r="J101" s="382"/>
      <c r="K101" s="318"/>
    </row>
    <row r="102" spans="1:11" ht="54.75" customHeight="1" x14ac:dyDescent="0.25">
      <c r="A102" s="108">
        <v>97</v>
      </c>
      <c r="B102" s="101" t="str">
        <f>'2. Sammanställning'!F104</f>
        <v/>
      </c>
      <c r="C102" s="101" t="str">
        <f>'2. Sammanställning'!H104</f>
        <v/>
      </c>
      <c r="D102" s="101">
        <f>'2. Sammanställning'!I104</f>
        <v>0</v>
      </c>
      <c r="E102" s="101" t="str">
        <f>'2. Sammanställning'!U104</f>
        <v/>
      </c>
      <c r="F102" s="382"/>
      <c r="G102" s="382"/>
      <c r="H102" s="382"/>
      <c r="I102" s="382"/>
      <c r="J102" s="382"/>
      <c r="K102" s="318"/>
    </row>
    <row r="103" spans="1:11" ht="54.75" customHeight="1" x14ac:dyDescent="0.25">
      <c r="A103" s="108">
        <v>98</v>
      </c>
      <c r="B103" s="101" t="str">
        <f>'2. Sammanställning'!F105</f>
        <v/>
      </c>
      <c r="C103" s="101" t="str">
        <f>'2. Sammanställning'!H105</f>
        <v/>
      </c>
      <c r="D103" s="101">
        <f>'2. Sammanställning'!I105</f>
        <v>0</v>
      </c>
      <c r="E103" s="101" t="str">
        <f>'2. Sammanställning'!U105</f>
        <v/>
      </c>
      <c r="F103" s="382"/>
      <c r="G103" s="382"/>
      <c r="H103" s="382"/>
      <c r="I103" s="382"/>
      <c r="J103" s="382"/>
      <c r="K103" s="318"/>
    </row>
    <row r="104" spans="1:11" ht="54.75" customHeight="1" x14ac:dyDescent="0.25">
      <c r="A104" s="108">
        <v>99</v>
      </c>
      <c r="B104" s="101" t="str">
        <f>'2. Sammanställning'!F106</f>
        <v/>
      </c>
      <c r="C104" s="101" t="str">
        <f>'2. Sammanställning'!H106</f>
        <v/>
      </c>
      <c r="D104" s="101">
        <f>'2. Sammanställning'!I106</f>
        <v>0</v>
      </c>
      <c r="E104" s="101" t="str">
        <f>'2. Sammanställning'!U106</f>
        <v/>
      </c>
      <c r="F104" s="382"/>
      <c r="G104" s="382"/>
      <c r="H104" s="382"/>
      <c r="I104" s="382"/>
      <c r="J104" s="382"/>
      <c r="K104" s="318"/>
    </row>
    <row r="105" spans="1:11" ht="54.75" customHeight="1" x14ac:dyDescent="0.25">
      <c r="A105" s="108">
        <v>100</v>
      </c>
      <c r="B105" s="101" t="str">
        <f>'2. Sammanställning'!F107</f>
        <v/>
      </c>
      <c r="C105" s="101" t="str">
        <f>'2. Sammanställning'!H107</f>
        <v/>
      </c>
      <c r="D105" s="101">
        <f>'2. Sammanställning'!I107</f>
        <v>0</v>
      </c>
      <c r="E105" s="101" t="str">
        <f>'2. Sammanställning'!U107</f>
        <v/>
      </c>
      <c r="F105" s="382"/>
      <c r="G105" s="382"/>
      <c r="H105" s="382"/>
      <c r="I105" s="382"/>
      <c r="J105" s="382"/>
      <c r="K105" s="318"/>
    </row>
  </sheetData>
  <sheetProtection sheet="1" objects="1" scenarios="1"/>
  <autoFilter ref="A5:K105" xr:uid="{00000000-0009-0000-0000-000008000000}"/>
  <mergeCells count="8">
    <mergeCell ref="H2:I2"/>
    <mergeCell ref="E4:E5"/>
    <mergeCell ref="F4:J4"/>
    <mergeCell ref="K4:K5"/>
    <mergeCell ref="A4:A5"/>
    <mergeCell ref="B4:B5"/>
    <mergeCell ref="C4:C5"/>
    <mergeCell ref="D4:D5"/>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5079" r:id="rId4" name="Button 23">
              <controlPr defaultSize="0" print="0" autoFill="0" autoPict="0" macro="[0]!Button242_Click">
                <anchor moveWithCells="1" sizeWithCells="1">
                  <from>
                    <xdr:col>12</xdr:col>
                    <xdr:colOff>628650</xdr:colOff>
                    <xdr:row>4</xdr:row>
                    <xdr:rowOff>228600</xdr:rowOff>
                  </from>
                  <to>
                    <xdr:col>15</xdr:col>
                    <xdr:colOff>76200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xr:uid="{98479E06-05A6-4221-8BCF-6992638F2DDC}">
          <x14:formula1>
            <xm:f>OFFSET(Data!$AQ$4:$AQ$28,0,0,COUNTA(Data!$AQ$4:$AQ$28),1)</xm:f>
          </x14:formula1>
          <xm:sqref>H6:H105</xm:sqref>
        </x14:dataValidation>
        <x14:dataValidation type="list" allowBlank="1" showInputMessage="1" xr:uid="{3698B00F-9490-4418-9C12-E45A07482001}">
          <x14:formula1>
            <xm:f>OFFSET(Data!$AT$4:$AT$28,0,0,COUNTA(Data!$AT$4:$AT$28),1)</xm:f>
          </x14:formula1>
          <xm:sqref>J6:J105</xm:sqref>
        </x14:dataValidation>
        <x14:dataValidation type="list" allowBlank="1" showInputMessage="1" xr:uid="{227CF75D-088D-4E76-92C6-A1196B13F36E}">
          <x14:formula1>
            <xm:f>OFFSET(Data!$AO$4:$AO$28,0,0,COUNTA(Data!$AO$4:$AO$28),1)</xm:f>
          </x14:formula1>
          <xm:sqref>F6:F105</xm:sqref>
        </x14:dataValidation>
        <x14:dataValidation type="list" allowBlank="1" showInputMessage="1" xr:uid="{361B1228-F326-4086-A699-2280942C4D16}">
          <x14:formula1>
            <xm:f>OFFSET(Data!$AP$4:$AP$28,0,0,COUNTA(Data!$AP$4:$AP$28),1)</xm:f>
          </x14:formula1>
          <xm:sqref>G6:G105</xm:sqref>
        </x14:dataValidation>
        <x14:dataValidation type="list" allowBlank="1" showInputMessage="1" xr:uid="{1C6B517F-5AA5-42A4-AE40-8AD8F411BCFA}">
          <x14:formula1>
            <xm:f>OFFSET(Data!$AR$4:$AR$28,0,0,COUNTA(Data!$AR$4:$AR$28),1)</xm:f>
          </x14:formula1>
          <xm:sqref>I6:I105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pageSetUpPr fitToPage="1"/>
  </sheetPr>
  <dimension ref="A1:P108"/>
  <sheetViews>
    <sheetView topLeftCell="F1" zoomScale="90" zoomScaleNormal="90" workbookViewId="0">
      <pane ySplit="8" topLeftCell="A18" activePane="bottomLeft" state="frozen"/>
      <selection pane="bottomLeft" activeCell="P20" sqref="P20"/>
    </sheetView>
  </sheetViews>
  <sheetFormatPr defaultColWidth="9.28515625" defaultRowHeight="15" x14ac:dyDescent="0.25"/>
  <cols>
    <col min="1" max="1" width="8.7109375" customWidth="1"/>
    <col min="2" max="2" width="15.28515625" bestFit="1" customWidth="1"/>
    <col min="3" max="3" width="13.7109375" customWidth="1"/>
    <col min="4" max="5" width="10.7109375" customWidth="1"/>
    <col min="6" max="7" width="13.28515625" customWidth="1"/>
    <col min="8" max="8" width="17.7109375" customWidth="1"/>
    <col min="9" max="12" width="13.28515625" customWidth="1"/>
    <col min="13" max="13" width="15" customWidth="1"/>
    <col min="14" max="14" width="13.28515625" customWidth="1"/>
    <col min="15" max="15" width="17.7109375" customWidth="1"/>
    <col min="16" max="16" width="16.7109375" customWidth="1"/>
  </cols>
  <sheetData>
    <row r="1" spans="1:16" x14ac:dyDescent="0.25">
      <c r="O1" s="35"/>
      <c r="P1" s="35"/>
    </row>
    <row r="2" spans="1:16" ht="15.75" thickBot="1" x14ac:dyDescent="0.3"/>
    <row r="3" spans="1:16" ht="16.5" thickBot="1" x14ac:dyDescent="0.3">
      <c r="A3" s="1" t="s">
        <v>290</v>
      </c>
      <c r="B3" s="1"/>
      <c r="C3" s="1"/>
      <c r="D3" s="1"/>
      <c r="E3" s="1"/>
      <c r="F3" s="71"/>
      <c r="G3" s="71"/>
      <c r="H3" s="71"/>
      <c r="K3" s="1" t="s">
        <v>4</v>
      </c>
      <c r="L3" s="503">
        <f>'1. Samordning'!B9</f>
        <v>45216</v>
      </c>
      <c r="M3" s="504"/>
    </row>
    <row r="4" spans="1:16" ht="15.75" x14ac:dyDescent="0.25">
      <c r="A4" s="72"/>
      <c r="B4" s="1"/>
      <c r="C4" s="1"/>
      <c r="D4" s="1"/>
      <c r="E4" s="1"/>
      <c r="F4" s="71"/>
      <c r="G4" s="71"/>
      <c r="H4" s="71"/>
      <c r="I4" s="1"/>
      <c r="J4" s="1"/>
    </row>
    <row r="6" spans="1:16" ht="15.75" thickBot="1" x14ac:dyDescent="0.3">
      <c r="A6" s="3" t="s">
        <v>915</v>
      </c>
      <c r="K6" s="46"/>
    </row>
    <row r="7" spans="1:16" ht="76.5" customHeight="1" x14ac:dyDescent="0.25">
      <c r="A7" s="522"/>
      <c r="B7" s="523"/>
      <c r="C7" s="523"/>
      <c r="D7" s="523"/>
      <c r="E7" s="523"/>
      <c r="F7" s="73" t="s">
        <v>346</v>
      </c>
      <c r="G7" s="73" t="s">
        <v>13</v>
      </c>
      <c r="H7" s="73" t="s">
        <v>347</v>
      </c>
      <c r="I7" s="73" t="s">
        <v>348</v>
      </c>
      <c r="J7" s="73" t="s">
        <v>14</v>
      </c>
      <c r="K7" s="73" t="s">
        <v>349</v>
      </c>
      <c r="L7" s="73" t="s">
        <v>464</v>
      </c>
      <c r="M7" s="73" t="s">
        <v>463</v>
      </c>
      <c r="N7" s="73" t="s">
        <v>15</v>
      </c>
      <c r="O7" s="73" t="s">
        <v>632</v>
      </c>
      <c r="P7" s="74" t="s">
        <v>646</v>
      </c>
    </row>
    <row r="8" spans="1:16" ht="73.5" customHeight="1" thickBot="1" x14ac:dyDescent="0.3">
      <c r="A8" s="117" t="s">
        <v>300</v>
      </c>
      <c r="B8" s="118" t="s">
        <v>6</v>
      </c>
      <c r="C8" s="118" t="s">
        <v>1</v>
      </c>
      <c r="D8" s="118" t="s">
        <v>421</v>
      </c>
      <c r="E8" s="118" t="s">
        <v>41</v>
      </c>
      <c r="F8" s="119" t="s">
        <v>18</v>
      </c>
      <c r="G8" s="119" t="s">
        <v>18</v>
      </c>
      <c r="H8" s="119" t="s">
        <v>18</v>
      </c>
      <c r="I8" s="119" t="s">
        <v>18</v>
      </c>
      <c r="J8" s="119" t="s">
        <v>18</v>
      </c>
      <c r="K8" s="119" t="s">
        <v>18</v>
      </c>
      <c r="L8" s="119" t="s">
        <v>18</v>
      </c>
      <c r="M8" s="119" t="s">
        <v>18</v>
      </c>
      <c r="N8" s="119" t="s">
        <v>18</v>
      </c>
      <c r="O8" s="119" t="s">
        <v>18</v>
      </c>
      <c r="P8" s="119" t="s">
        <v>18</v>
      </c>
    </row>
    <row r="9" spans="1:16" ht="54.75" customHeight="1" x14ac:dyDescent="0.25">
      <c r="A9" s="116">
        <v>1</v>
      </c>
      <c r="B9" s="49">
        <f>'2. Sammanställning'!F8</f>
        <v>0</v>
      </c>
      <c r="C9" s="49" t="str">
        <f>'2. Sammanställning'!H8</f>
        <v>Gas-Panna t≤110°C</v>
      </c>
      <c r="D9" s="49">
        <f>'2. Sammanställning'!I8</f>
        <v>0</v>
      </c>
      <c r="E9" s="49" t="str">
        <f>'2. Sammanställning'!U8</f>
        <v>B</v>
      </c>
      <c r="F9" s="159" t="s">
        <v>44</v>
      </c>
      <c r="G9" s="159" t="s">
        <v>43</v>
      </c>
      <c r="H9" s="159" t="s">
        <v>81</v>
      </c>
      <c r="I9" s="159" t="s">
        <v>81</v>
      </c>
      <c r="J9" s="159" t="s">
        <v>81</v>
      </c>
      <c r="K9" s="159" t="s">
        <v>81</v>
      </c>
      <c r="L9" s="159" t="s">
        <v>81</v>
      </c>
      <c r="M9" s="159" t="s">
        <v>81</v>
      </c>
      <c r="N9" s="159" t="s">
        <v>81</v>
      </c>
      <c r="O9" s="159" t="s">
        <v>81</v>
      </c>
      <c r="P9" s="159" t="s">
        <v>81</v>
      </c>
    </row>
    <row r="10" spans="1:16" ht="54.75" customHeight="1" x14ac:dyDescent="0.25">
      <c r="A10" s="115">
        <v>2</v>
      </c>
      <c r="B10" s="75">
        <f>'2. Sammanställning'!F9</f>
        <v>0</v>
      </c>
      <c r="C10" s="75" t="str">
        <f>'2. Sammanställning'!H9</f>
        <v>Cistern</v>
      </c>
      <c r="D10" s="75">
        <f>'2. Sammanställning'!I9</f>
        <v>0</v>
      </c>
      <c r="E10" s="75" t="str">
        <f>'2. Sammanställning'!U9</f>
        <v>A</v>
      </c>
      <c r="F10" s="159" t="s">
        <v>81</v>
      </c>
      <c r="G10" s="159" t="s">
        <v>43</v>
      </c>
      <c r="H10" s="159" t="s">
        <v>81</v>
      </c>
      <c r="I10" s="159" t="s">
        <v>81</v>
      </c>
      <c r="J10" s="159" t="s">
        <v>81</v>
      </c>
      <c r="K10" s="159" t="s">
        <v>81</v>
      </c>
      <c r="L10" s="159" t="s">
        <v>81</v>
      </c>
      <c r="M10" s="159" t="s">
        <v>81</v>
      </c>
      <c r="N10" s="159" t="s">
        <v>81</v>
      </c>
      <c r="O10" s="159" t="s">
        <v>81</v>
      </c>
      <c r="P10" s="159" t="s">
        <v>81</v>
      </c>
    </row>
    <row r="11" spans="1:16" ht="54.75" customHeight="1" x14ac:dyDescent="0.25">
      <c r="A11" s="115">
        <v>3</v>
      </c>
      <c r="B11" s="75">
        <f>'2. Sammanställning'!F10</f>
        <v>0</v>
      </c>
      <c r="C11" s="75" t="str">
        <f>'2. Sammanställning'!H10</f>
        <v>Värmeväxlare</v>
      </c>
      <c r="D11" s="75">
        <f>'2. Sammanställning'!I10</f>
        <v>0</v>
      </c>
      <c r="E11" s="75" t="str">
        <f>'2. Sammanställning'!U10</f>
        <v>B</v>
      </c>
      <c r="F11" s="159" t="s">
        <v>44</v>
      </c>
      <c r="G11" s="159" t="s">
        <v>43</v>
      </c>
      <c r="H11" s="159" t="s">
        <v>81</v>
      </c>
      <c r="I11" s="159" t="s">
        <v>81</v>
      </c>
      <c r="J11" s="159" t="s">
        <v>81</v>
      </c>
      <c r="K11" s="159" t="s">
        <v>81</v>
      </c>
      <c r="L11" s="159" t="s">
        <v>81</v>
      </c>
      <c r="M11" s="159" t="s">
        <v>81</v>
      </c>
      <c r="N11" s="159" t="s">
        <v>81</v>
      </c>
      <c r="O11" s="159" t="s">
        <v>81</v>
      </c>
      <c r="P11" s="159" t="s">
        <v>81</v>
      </c>
    </row>
    <row r="12" spans="1:16" ht="54.75" customHeight="1" x14ac:dyDescent="0.25">
      <c r="A12" s="115">
        <v>4</v>
      </c>
      <c r="B12" s="75">
        <f>'2. Sammanställning'!F11</f>
        <v>0</v>
      </c>
      <c r="C12" s="75" t="str">
        <f>'2. Sammanställning'!H11</f>
        <v>Rörledning</v>
      </c>
      <c r="D12" s="75">
        <f>'2. Sammanställning'!I11</f>
        <v>0</v>
      </c>
      <c r="E12" s="75" t="str">
        <f>'2. Sammanställning'!U11</f>
        <v>A</v>
      </c>
      <c r="F12" s="159" t="s">
        <v>81</v>
      </c>
      <c r="G12" s="159" t="s">
        <v>43</v>
      </c>
      <c r="H12" s="159" t="s">
        <v>81</v>
      </c>
      <c r="I12" s="159" t="s">
        <v>81</v>
      </c>
      <c r="J12" s="159" t="s">
        <v>81</v>
      </c>
      <c r="K12" s="159" t="s">
        <v>81</v>
      </c>
      <c r="L12" s="159" t="s">
        <v>81</v>
      </c>
      <c r="M12" s="159" t="s">
        <v>81</v>
      </c>
      <c r="N12" s="159" t="s">
        <v>81</v>
      </c>
      <c r="O12" s="159" t="s">
        <v>81</v>
      </c>
      <c r="P12" s="159" t="s">
        <v>81</v>
      </c>
    </row>
    <row r="13" spans="1:16" ht="54.75" customHeight="1" x14ac:dyDescent="0.25">
      <c r="A13" s="115">
        <v>5</v>
      </c>
      <c r="B13" s="75">
        <f>'2. Sammanställning'!F12</f>
        <v>0</v>
      </c>
      <c r="C13" s="75" t="str">
        <f>'2. Sammanställning'!H12</f>
        <v>Kryokärl</v>
      </c>
      <c r="D13" s="75">
        <f>'2. Sammanställning'!I12</f>
        <v>0</v>
      </c>
      <c r="E13" s="75" t="str">
        <f>'2. Sammanställning'!U12</f>
        <v>A</v>
      </c>
      <c r="F13" s="159" t="s">
        <v>81</v>
      </c>
      <c r="G13" s="159" t="s">
        <v>43</v>
      </c>
      <c r="H13" s="159" t="s">
        <v>81</v>
      </c>
      <c r="I13" s="159" t="s">
        <v>81</v>
      </c>
      <c r="J13" s="159" t="s">
        <v>81</v>
      </c>
      <c r="K13" s="159" t="s">
        <v>81</v>
      </c>
      <c r="L13" s="159" t="s">
        <v>81</v>
      </c>
      <c r="M13" s="159" t="s">
        <v>81</v>
      </c>
      <c r="N13" s="159" t="s">
        <v>81</v>
      </c>
      <c r="O13" s="159" t="s">
        <v>81</v>
      </c>
      <c r="P13" s="159" t="s">
        <v>81</v>
      </c>
    </row>
    <row r="14" spans="1:16" ht="54.75" customHeight="1" x14ac:dyDescent="0.25">
      <c r="A14" s="115">
        <v>6</v>
      </c>
      <c r="B14" s="75">
        <f>'2. Sammanställning'!F13</f>
        <v>0</v>
      </c>
      <c r="C14" s="75" t="str">
        <f>'2. Sammanställning'!H13</f>
        <v>Kryokärl</v>
      </c>
      <c r="D14" s="75">
        <f>'2. Sammanställning'!I13</f>
        <v>0</v>
      </c>
      <c r="E14" s="75" t="str">
        <f>'2. Sammanställning'!U13</f>
        <v>A</v>
      </c>
      <c r="F14" s="159" t="s">
        <v>81</v>
      </c>
      <c r="G14" s="159" t="s">
        <v>43</v>
      </c>
      <c r="H14" s="159" t="s">
        <v>81</v>
      </c>
      <c r="I14" s="159" t="s">
        <v>81</v>
      </c>
      <c r="J14" s="159" t="s">
        <v>81</v>
      </c>
      <c r="K14" s="159" t="s">
        <v>81</v>
      </c>
      <c r="L14" s="159" t="s">
        <v>81</v>
      </c>
      <c r="M14" s="159" t="s">
        <v>81</v>
      </c>
      <c r="N14" s="159" t="s">
        <v>81</v>
      </c>
      <c r="O14" s="159" t="s">
        <v>81</v>
      </c>
      <c r="P14" s="159" t="s">
        <v>81</v>
      </c>
    </row>
    <row r="15" spans="1:16" ht="54.75" customHeight="1" x14ac:dyDescent="0.25">
      <c r="A15" s="115">
        <v>7</v>
      </c>
      <c r="B15" s="75">
        <f>'2. Sammanställning'!F14</f>
        <v>0</v>
      </c>
      <c r="C15" s="75" t="str">
        <f>'2. Sammanställning'!H14</f>
        <v>Värmeväxlare</v>
      </c>
      <c r="D15" s="75">
        <f>'2. Sammanställning'!I14</f>
        <v>0</v>
      </c>
      <c r="E15" s="75" t="str">
        <f>'2. Sammanställning'!U14</f>
        <v>A</v>
      </c>
      <c r="F15" s="159" t="s">
        <v>81</v>
      </c>
      <c r="G15" s="159" t="s">
        <v>43</v>
      </c>
      <c r="H15" s="159" t="s">
        <v>81</v>
      </c>
      <c r="I15" s="159" t="s">
        <v>81</v>
      </c>
      <c r="J15" s="159" t="s">
        <v>81</v>
      </c>
      <c r="K15" s="159" t="s">
        <v>81</v>
      </c>
      <c r="L15" s="159" t="s">
        <v>81</v>
      </c>
      <c r="M15" s="159" t="s">
        <v>81</v>
      </c>
      <c r="N15" s="159" t="s">
        <v>81</v>
      </c>
      <c r="O15" s="159" t="s">
        <v>81</v>
      </c>
      <c r="P15" s="159" t="s">
        <v>81</v>
      </c>
    </row>
    <row r="16" spans="1:16" ht="54.75" customHeight="1" x14ac:dyDescent="0.25">
      <c r="A16" s="115">
        <v>8</v>
      </c>
      <c r="B16" s="75">
        <f>'2. Sammanställning'!F15</f>
        <v>0</v>
      </c>
      <c r="C16" s="75" t="str">
        <f>'2. Sammanställning'!H15</f>
        <v>Övriga tryckkärl</v>
      </c>
      <c r="D16" s="75">
        <f>'2. Sammanställning'!I15</f>
        <v>0</v>
      </c>
      <c r="E16" s="75" t="str">
        <f>'2. Sammanställning'!U15</f>
        <v>A</v>
      </c>
      <c r="F16" s="159" t="s">
        <v>81</v>
      </c>
      <c r="G16" s="159" t="s">
        <v>43</v>
      </c>
      <c r="H16" s="159" t="s">
        <v>81</v>
      </c>
      <c r="I16" s="159" t="s">
        <v>81</v>
      </c>
      <c r="J16" s="159" t="s">
        <v>81</v>
      </c>
      <c r="K16" s="159" t="s">
        <v>81</v>
      </c>
      <c r="L16" s="159" t="s">
        <v>81</v>
      </c>
      <c r="M16" s="159" t="s">
        <v>81</v>
      </c>
      <c r="N16" s="159" t="s">
        <v>81</v>
      </c>
      <c r="O16" s="159" t="s">
        <v>81</v>
      </c>
      <c r="P16" s="159" t="s">
        <v>81</v>
      </c>
    </row>
    <row r="17" spans="1:16" ht="54.75" customHeight="1" x14ac:dyDescent="0.25">
      <c r="A17" s="115">
        <v>9</v>
      </c>
      <c r="B17" s="75">
        <f>'2. Sammanställning'!F16</f>
        <v>0</v>
      </c>
      <c r="C17" s="75" t="str">
        <f>'2. Sammanställning'!H16</f>
        <v>Rörledning</v>
      </c>
      <c r="D17" s="75" t="str">
        <f>'2. Sammanställning'!I16</f>
        <v>S634341</v>
      </c>
      <c r="E17" s="75" t="str">
        <f>'2. Sammanställning'!U16</f>
        <v>B</v>
      </c>
      <c r="F17" s="159" t="s">
        <v>81</v>
      </c>
      <c r="G17" s="159" t="s">
        <v>43</v>
      </c>
      <c r="H17" s="159" t="s">
        <v>81</v>
      </c>
      <c r="I17" s="159" t="s">
        <v>81</v>
      </c>
      <c r="J17" s="159" t="s">
        <v>81</v>
      </c>
      <c r="K17" s="159" t="s">
        <v>81</v>
      </c>
      <c r="L17" s="159" t="s">
        <v>81</v>
      </c>
      <c r="M17" s="159" t="s">
        <v>81</v>
      </c>
      <c r="N17" s="159" t="s">
        <v>81</v>
      </c>
      <c r="O17" s="159" t="s">
        <v>81</v>
      </c>
      <c r="P17" s="159" t="s">
        <v>81</v>
      </c>
    </row>
    <row r="18" spans="1:16" ht="54.75" customHeight="1" x14ac:dyDescent="0.25">
      <c r="A18" s="115">
        <v>10</v>
      </c>
      <c r="B18" s="75">
        <f>'2. Sammanställning'!F17</f>
        <v>0</v>
      </c>
      <c r="C18" s="75" t="str">
        <f>'2. Sammanställning'!H17</f>
        <v>Rörledning</v>
      </c>
      <c r="D18" s="75" t="str">
        <f>'2. Sammanställning'!I17</f>
        <v>S634347</v>
      </c>
      <c r="E18" s="75" t="str">
        <f>'2. Sammanställning'!U17</f>
        <v>B</v>
      </c>
      <c r="F18" s="159" t="s">
        <v>81</v>
      </c>
      <c r="G18" s="159" t="s">
        <v>43</v>
      </c>
      <c r="H18" s="159" t="s">
        <v>81</v>
      </c>
      <c r="I18" s="159" t="s">
        <v>81</v>
      </c>
      <c r="J18" s="159" t="s">
        <v>81</v>
      </c>
      <c r="K18" s="159" t="s">
        <v>81</v>
      </c>
      <c r="L18" s="159" t="s">
        <v>81</v>
      </c>
      <c r="M18" s="159" t="s">
        <v>81</v>
      </c>
      <c r="N18" s="159" t="s">
        <v>81</v>
      </c>
      <c r="O18" s="159" t="s">
        <v>81</v>
      </c>
      <c r="P18" s="159" t="s">
        <v>81</v>
      </c>
    </row>
    <row r="19" spans="1:16" ht="54.75" customHeight="1" x14ac:dyDescent="0.25">
      <c r="A19" s="115">
        <v>11</v>
      </c>
      <c r="B19" s="75" t="str">
        <f>'2. Sammanställning'!F18</f>
        <v>LNG Norrmalm</v>
      </c>
      <c r="C19" s="75" t="str">
        <f>'2. Sammanställning'!H18</f>
        <v>Rörledning</v>
      </c>
      <c r="D19" s="75" t="str">
        <f>'2. Sammanställning'!I18</f>
        <v>S634342</v>
      </c>
      <c r="E19" s="75" t="str">
        <f>'2. Sammanställning'!U18</f>
        <v>B</v>
      </c>
      <c r="F19" s="159" t="s">
        <v>81</v>
      </c>
      <c r="G19" s="159" t="s">
        <v>43</v>
      </c>
      <c r="H19" s="159" t="s">
        <v>81</v>
      </c>
      <c r="I19" s="159" t="s">
        <v>81</v>
      </c>
      <c r="J19" s="159" t="s">
        <v>81</v>
      </c>
      <c r="K19" s="159" t="s">
        <v>81</v>
      </c>
      <c r="L19" s="159" t="s">
        <v>81</v>
      </c>
      <c r="M19" s="159" t="s">
        <v>81</v>
      </c>
      <c r="N19" s="159" t="s">
        <v>81</v>
      </c>
      <c r="O19" s="159" t="s">
        <v>81</v>
      </c>
      <c r="P19" s="159" t="s">
        <v>81</v>
      </c>
    </row>
    <row r="20" spans="1:16" ht="54.75" customHeight="1" x14ac:dyDescent="0.25">
      <c r="A20" s="115">
        <v>12</v>
      </c>
      <c r="B20" s="75" t="str">
        <f>'2. Sammanställning'!F19</f>
        <v>LNG Norrmalm</v>
      </c>
      <c r="C20" s="75" t="str">
        <f>'2. Sammanställning'!H19</f>
        <v>Rörledning</v>
      </c>
      <c r="D20" s="75" t="str">
        <f>'2. Sammanställning'!I19</f>
        <v>S634358</v>
      </c>
      <c r="E20" s="75" t="str">
        <f>'2. Sammanställning'!U19</f>
        <v>B</v>
      </c>
      <c r="F20" s="159" t="s">
        <v>81</v>
      </c>
      <c r="G20" s="159" t="s">
        <v>43</v>
      </c>
      <c r="H20" s="159" t="s">
        <v>81</v>
      </c>
      <c r="I20" s="159" t="s">
        <v>81</v>
      </c>
      <c r="J20" s="159" t="s">
        <v>81</v>
      </c>
      <c r="K20" s="159" t="s">
        <v>81</v>
      </c>
      <c r="L20" s="159" t="s">
        <v>81</v>
      </c>
      <c r="M20" s="159" t="s">
        <v>81</v>
      </c>
      <c r="N20" s="159" t="s">
        <v>81</v>
      </c>
      <c r="O20" s="159" t="s">
        <v>81</v>
      </c>
      <c r="P20" s="159" t="s">
        <v>81</v>
      </c>
    </row>
    <row r="21" spans="1:16" ht="54.75" customHeight="1" x14ac:dyDescent="0.25">
      <c r="A21" s="115">
        <v>13</v>
      </c>
      <c r="B21" s="75" t="str">
        <f>'2. Sammanställning'!F20</f>
        <v>LNG Norrmalm</v>
      </c>
      <c r="C21" s="75" t="str">
        <f>'2. Sammanställning'!H20</f>
        <v>Rörledning</v>
      </c>
      <c r="D21" s="75" t="str">
        <f>'2. Sammanställning'!I20</f>
        <v>S634340</v>
      </c>
      <c r="E21" s="75" t="str">
        <f>'2. Sammanställning'!U20</f>
        <v>A</v>
      </c>
      <c r="F21" s="159" t="s">
        <v>81</v>
      </c>
      <c r="G21" s="159" t="s">
        <v>43</v>
      </c>
      <c r="H21" s="159" t="s">
        <v>81</v>
      </c>
      <c r="I21" s="159" t="s">
        <v>81</v>
      </c>
      <c r="J21" s="159" t="s">
        <v>81</v>
      </c>
      <c r="K21" s="159" t="s">
        <v>81</v>
      </c>
      <c r="L21" s="159" t="s">
        <v>81</v>
      </c>
      <c r="M21" s="159" t="s">
        <v>81</v>
      </c>
      <c r="N21" s="159" t="s">
        <v>81</v>
      </c>
      <c r="O21" s="159" t="s">
        <v>81</v>
      </c>
      <c r="P21" s="159" t="s">
        <v>81</v>
      </c>
    </row>
    <row r="22" spans="1:16" ht="54.75" customHeight="1" x14ac:dyDescent="0.25">
      <c r="A22" s="115">
        <v>14</v>
      </c>
      <c r="B22" s="75" t="str">
        <f>'2. Sammanställning'!F21</f>
        <v>LNG Norrmalm</v>
      </c>
      <c r="C22" s="75" t="str">
        <f>'2. Sammanställning'!H21</f>
        <v>Rörledning</v>
      </c>
      <c r="D22" s="75" t="str">
        <f>'2. Sammanställning'!I21</f>
        <v>S634355</v>
      </c>
      <c r="E22" s="75" t="str">
        <f>'2. Sammanställning'!U21</f>
        <v>B</v>
      </c>
      <c r="F22" s="159" t="s">
        <v>81</v>
      </c>
      <c r="G22" s="159" t="s">
        <v>43</v>
      </c>
      <c r="H22" s="159" t="s">
        <v>81</v>
      </c>
      <c r="I22" s="159" t="s">
        <v>81</v>
      </c>
      <c r="J22" s="159" t="s">
        <v>81</v>
      </c>
      <c r="K22" s="159" t="s">
        <v>81</v>
      </c>
      <c r="L22" s="159" t="s">
        <v>81</v>
      </c>
      <c r="M22" s="159" t="s">
        <v>81</v>
      </c>
      <c r="N22" s="159" t="s">
        <v>81</v>
      </c>
      <c r="O22" s="159" t="s">
        <v>81</v>
      </c>
      <c r="P22" s="159" t="s">
        <v>81</v>
      </c>
    </row>
    <row r="23" spans="1:16" ht="54.75" customHeight="1" x14ac:dyDescent="0.25">
      <c r="A23" s="115">
        <v>15</v>
      </c>
      <c r="B23" s="75" t="str">
        <f>'2. Sammanställning'!F22</f>
        <v>LNG Norrmalm</v>
      </c>
      <c r="C23" s="75" t="str">
        <f>'2. Sammanställning'!H22</f>
        <v>Rörledning</v>
      </c>
      <c r="D23" s="75" t="str">
        <f>'2. Sammanställning'!I22</f>
        <v>S634339</v>
      </c>
      <c r="E23" s="75" t="str">
        <f>'2. Sammanställning'!U22</f>
        <v>A</v>
      </c>
      <c r="F23" s="159" t="s">
        <v>81</v>
      </c>
      <c r="G23" s="159" t="s">
        <v>43</v>
      </c>
      <c r="H23" s="159" t="s">
        <v>81</v>
      </c>
      <c r="I23" s="159" t="s">
        <v>81</v>
      </c>
      <c r="J23" s="159" t="s">
        <v>81</v>
      </c>
      <c r="K23" s="159" t="s">
        <v>81</v>
      </c>
      <c r="L23" s="159" t="s">
        <v>81</v>
      </c>
      <c r="M23" s="159" t="s">
        <v>81</v>
      </c>
      <c r="N23" s="159" t="s">
        <v>81</v>
      </c>
      <c r="O23" s="159" t="s">
        <v>81</v>
      </c>
      <c r="P23" s="159" t="s">
        <v>81</v>
      </c>
    </row>
    <row r="24" spans="1:16" ht="54.75" customHeight="1" x14ac:dyDescent="0.25">
      <c r="A24" s="115">
        <v>16</v>
      </c>
      <c r="B24" s="75" t="str">
        <f>'2. Sammanställning'!F23</f>
        <v>Norrmalm</v>
      </c>
      <c r="C24" s="75" t="str">
        <f>'2. Sammanställning'!H23</f>
        <v>Rörledning</v>
      </c>
      <c r="D24" s="75" t="str">
        <f>'2. Sammanställning'!I23</f>
        <v>S468560</v>
      </c>
      <c r="E24" s="75" t="str">
        <f>'2. Sammanställning'!U23</f>
        <v>A</v>
      </c>
      <c r="F24" s="159" t="s">
        <v>81</v>
      </c>
      <c r="G24" s="159" t="s">
        <v>43</v>
      </c>
      <c r="H24" s="159" t="s">
        <v>81</v>
      </c>
      <c r="I24" s="159" t="s">
        <v>81</v>
      </c>
      <c r="J24" s="159" t="s">
        <v>81</v>
      </c>
      <c r="K24" s="159" t="s">
        <v>81</v>
      </c>
      <c r="L24" s="159" t="s">
        <v>81</v>
      </c>
      <c r="M24" s="159" t="s">
        <v>81</v>
      </c>
      <c r="N24" s="159" t="s">
        <v>81</v>
      </c>
      <c r="O24" s="159" t="s">
        <v>81</v>
      </c>
      <c r="P24" s="159" t="s">
        <v>81</v>
      </c>
    </row>
    <row r="25" spans="1:16" ht="54.75" customHeight="1" x14ac:dyDescent="0.25">
      <c r="A25" s="115">
        <v>17</v>
      </c>
      <c r="B25" s="75" t="str">
        <f>'2. Sammanställning'!F24</f>
        <v>Norrmalm</v>
      </c>
      <c r="C25" s="75" t="str">
        <f>'2. Sammanställning'!H24</f>
        <v>Rörledning</v>
      </c>
      <c r="D25" s="75" t="str">
        <f>'2. Sammanställning'!I24</f>
        <v>S468574</v>
      </c>
      <c r="E25" s="75" t="str">
        <f>'2. Sammanställning'!U24</f>
        <v>A</v>
      </c>
      <c r="F25" s="159" t="s">
        <v>81</v>
      </c>
      <c r="G25" s="159" t="s">
        <v>43</v>
      </c>
      <c r="H25" s="159" t="s">
        <v>81</v>
      </c>
      <c r="I25" s="159" t="s">
        <v>81</v>
      </c>
      <c r="J25" s="159" t="s">
        <v>81</v>
      </c>
      <c r="K25" s="159" t="s">
        <v>81</v>
      </c>
      <c r="L25" s="159" t="s">
        <v>81</v>
      </c>
      <c r="M25" s="159" t="s">
        <v>81</v>
      </c>
      <c r="N25" s="159" t="s">
        <v>81</v>
      </c>
      <c r="O25" s="159" t="s">
        <v>81</v>
      </c>
      <c r="P25" s="159" t="s">
        <v>81</v>
      </c>
    </row>
    <row r="26" spans="1:16" ht="54.75" customHeight="1" x14ac:dyDescent="0.25">
      <c r="A26" s="115">
        <v>18</v>
      </c>
      <c r="B26" s="75" t="str">
        <f>'2. Sammanställning'!F25</f>
        <v>Norrmalm</v>
      </c>
      <c r="C26" s="75" t="str">
        <f>'2. Sammanställning'!H25</f>
        <v>Rörledning</v>
      </c>
      <c r="D26" s="75" t="str">
        <f>'2. Sammanställning'!I25</f>
        <v>S540064</v>
      </c>
      <c r="E26" s="75" t="str">
        <f>'2. Sammanställning'!U25</f>
        <v>A</v>
      </c>
      <c r="F26" s="159" t="s">
        <v>81</v>
      </c>
      <c r="G26" s="159" t="s">
        <v>43</v>
      </c>
      <c r="H26" s="159" t="s">
        <v>81</v>
      </c>
      <c r="I26" s="159" t="s">
        <v>81</v>
      </c>
      <c r="J26" s="159" t="s">
        <v>81</v>
      </c>
      <c r="K26" s="159" t="s">
        <v>81</v>
      </c>
      <c r="L26" s="159" t="s">
        <v>81</v>
      </c>
      <c r="M26" s="159" t="s">
        <v>81</v>
      </c>
      <c r="N26" s="159" t="s">
        <v>81</v>
      </c>
      <c r="O26" s="159" t="s">
        <v>81</v>
      </c>
      <c r="P26" s="159" t="s">
        <v>81</v>
      </c>
    </row>
    <row r="27" spans="1:16" ht="54.75" customHeight="1" x14ac:dyDescent="0.25">
      <c r="A27" s="115">
        <v>19</v>
      </c>
      <c r="B27" s="75" t="str">
        <f>'2. Sammanställning'!F26</f>
        <v>Norrmalm</v>
      </c>
      <c r="C27" s="75" t="str">
        <f>'2. Sammanställning'!H26</f>
        <v>Rörledning</v>
      </c>
      <c r="D27" s="75" t="str">
        <f>'2. Sammanställning'!I26</f>
        <v>S468576</v>
      </c>
      <c r="E27" s="75" t="str">
        <f>'2. Sammanställning'!U26</f>
        <v>A</v>
      </c>
      <c r="F27" s="159" t="s">
        <v>81</v>
      </c>
      <c r="G27" s="159" t="s">
        <v>43</v>
      </c>
      <c r="H27" s="159" t="s">
        <v>81</v>
      </c>
      <c r="I27" s="159" t="s">
        <v>81</v>
      </c>
      <c r="J27" s="159" t="s">
        <v>81</v>
      </c>
      <c r="K27" s="159" t="s">
        <v>81</v>
      </c>
      <c r="L27" s="159" t="s">
        <v>81</v>
      </c>
      <c r="M27" s="159" t="s">
        <v>81</v>
      </c>
      <c r="N27" s="159" t="s">
        <v>81</v>
      </c>
      <c r="O27" s="159" t="s">
        <v>81</v>
      </c>
      <c r="P27" s="159" t="s">
        <v>81</v>
      </c>
    </row>
    <row r="28" spans="1:16" ht="54.75" customHeight="1" x14ac:dyDescent="0.25">
      <c r="A28" s="115">
        <v>20</v>
      </c>
      <c r="B28" s="75" t="str">
        <f>'2. Sammanställning'!F27</f>
        <v>Norrmalm Hydrogen plant</v>
      </c>
      <c r="C28" s="75" t="str">
        <f>'2. Sammanställning'!H27</f>
        <v>Rörledning</v>
      </c>
      <c r="D28" s="75" t="str">
        <f>'2. Sammanställning'!I27</f>
        <v>S592484</v>
      </c>
      <c r="E28" s="75" t="str">
        <f>'2. Sammanställning'!U27</f>
        <v>A</v>
      </c>
      <c r="F28" s="159" t="s">
        <v>81</v>
      </c>
      <c r="G28" s="159" t="s">
        <v>43</v>
      </c>
      <c r="H28" s="159" t="s">
        <v>81</v>
      </c>
      <c r="I28" s="159" t="s">
        <v>81</v>
      </c>
      <c r="J28" s="159" t="s">
        <v>81</v>
      </c>
      <c r="K28" s="159" t="s">
        <v>81</v>
      </c>
      <c r="L28" s="159" t="s">
        <v>81</v>
      </c>
      <c r="M28" s="159" t="s">
        <v>81</v>
      </c>
      <c r="N28" s="159" t="s">
        <v>81</v>
      </c>
      <c r="O28" s="159" t="s">
        <v>81</v>
      </c>
      <c r="P28" s="159" t="s">
        <v>81</v>
      </c>
    </row>
    <row r="29" spans="1:16" ht="54.75" customHeight="1" x14ac:dyDescent="0.25">
      <c r="A29" s="115">
        <v>21</v>
      </c>
      <c r="B29" s="75" t="str">
        <f>'2. Sammanställning'!F28</f>
        <v>Norrmalm Hydrogen plant</v>
      </c>
      <c r="C29" s="75" t="str">
        <f>'2. Sammanställning'!H28</f>
        <v>Rörledning</v>
      </c>
      <c r="D29" s="75" t="str">
        <f>'2. Sammanställning'!I28</f>
        <v>S592470</v>
      </c>
      <c r="E29" s="75" t="str">
        <f>'2. Sammanställning'!U28</f>
        <v>A</v>
      </c>
      <c r="F29" s="159" t="s">
        <v>81</v>
      </c>
      <c r="G29" s="159" t="s">
        <v>43</v>
      </c>
      <c r="H29" s="159" t="s">
        <v>81</v>
      </c>
      <c r="I29" s="159" t="s">
        <v>81</v>
      </c>
      <c r="J29" s="159" t="s">
        <v>81</v>
      </c>
      <c r="K29" s="159" t="s">
        <v>81</v>
      </c>
      <c r="L29" s="159" t="s">
        <v>81</v>
      </c>
      <c r="M29" s="159" t="s">
        <v>81</v>
      </c>
      <c r="N29" s="159" t="s">
        <v>81</v>
      </c>
      <c r="O29" s="159" t="s">
        <v>81</v>
      </c>
      <c r="P29" s="159" t="s">
        <v>81</v>
      </c>
    </row>
    <row r="30" spans="1:16" ht="54.75" customHeight="1" x14ac:dyDescent="0.25">
      <c r="A30" s="115">
        <v>22</v>
      </c>
      <c r="B30" s="75" t="str">
        <f>'2. Sammanställning'!F29</f>
        <v>Norrmalm Hydrogen plant</v>
      </c>
      <c r="C30" s="75" t="str">
        <f>'2. Sammanställning'!H29</f>
        <v>Rörledning</v>
      </c>
      <c r="D30" s="75" t="str">
        <f>'2. Sammanställning'!I29</f>
        <v>S782013</v>
      </c>
      <c r="E30" s="75" t="str">
        <f>'2. Sammanställning'!U29</f>
        <v>A</v>
      </c>
      <c r="F30" s="159" t="s">
        <v>81</v>
      </c>
      <c r="G30" s="159" t="s">
        <v>43</v>
      </c>
      <c r="H30" s="159" t="s">
        <v>81</v>
      </c>
      <c r="I30" s="159" t="s">
        <v>81</v>
      </c>
      <c r="J30" s="159" t="s">
        <v>81</v>
      </c>
      <c r="K30" s="159" t="s">
        <v>81</v>
      </c>
      <c r="L30" s="159" t="s">
        <v>81</v>
      </c>
      <c r="M30" s="159" t="s">
        <v>81</v>
      </c>
      <c r="N30" s="159" t="s">
        <v>81</v>
      </c>
      <c r="O30" s="159" t="s">
        <v>81</v>
      </c>
      <c r="P30" s="159" t="s">
        <v>81</v>
      </c>
    </row>
    <row r="31" spans="1:16" ht="54.75" customHeight="1" x14ac:dyDescent="0.25">
      <c r="A31" s="115">
        <v>23</v>
      </c>
      <c r="B31" s="75" t="str">
        <f>'2. Sammanställning'!F30</f>
        <v>Norrmalm Hydrogen plant</v>
      </c>
      <c r="C31" s="75" t="str">
        <f>'2. Sammanställning'!H30</f>
        <v>Rörledning</v>
      </c>
      <c r="D31" s="75" t="str">
        <f>'2. Sammanställning'!I30</f>
        <v>S782014</v>
      </c>
      <c r="E31" s="75" t="str">
        <f>'2. Sammanställning'!U30</f>
        <v>A</v>
      </c>
      <c r="F31" s="159" t="s">
        <v>81</v>
      </c>
      <c r="G31" s="159" t="s">
        <v>43</v>
      </c>
      <c r="H31" s="159" t="s">
        <v>81</v>
      </c>
      <c r="I31" s="159" t="s">
        <v>81</v>
      </c>
      <c r="J31" s="159" t="s">
        <v>81</v>
      </c>
      <c r="K31" s="159" t="s">
        <v>81</v>
      </c>
      <c r="L31" s="159" t="s">
        <v>81</v>
      </c>
      <c r="M31" s="159" t="s">
        <v>81</v>
      </c>
      <c r="N31" s="159" t="s">
        <v>81</v>
      </c>
      <c r="O31" s="159" t="s">
        <v>81</v>
      </c>
      <c r="P31" s="159" t="s">
        <v>81</v>
      </c>
    </row>
    <row r="32" spans="1:16" ht="54.75" customHeight="1" x14ac:dyDescent="0.25">
      <c r="A32" s="115">
        <v>24</v>
      </c>
      <c r="B32" s="75" t="str">
        <f>'2. Sammanställning'!F31</f>
        <v>Norrmalm Hydrogen plant</v>
      </c>
      <c r="C32" s="75" t="str">
        <f>'2. Sammanställning'!H31</f>
        <v>Rörledning</v>
      </c>
      <c r="D32" s="75" t="str">
        <f>'2. Sammanställning'!I31</f>
        <v>S782015</v>
      </c>
      <c r="E32" s="75" t="str">
        <f>'2. Sammanställning'!U31</f>
        <v>A</v>
      </c>
      <c r="F32" s="159" t="s">
        <v>81</v>
      </c>
      <c r="G32" s="159" t="s">
        <v>43</v>
      </c>
      <c r="H32" s="159" t="s">
        <v>81</v>
      </c>
      <c r="I32" s="159" t="s">
        <v>81</v>
      </c>
      <c r="J32" s="159" t="s">
        <v>81</v>
      </c>
      <c r="K32" s="159" t="s">
        <v>81</v>
      </c>
      <c r="L32" s="159" t="s">
        <v>81</v>
      </c>
      <c r="M32" s="159" t="s">
        <v>81</v>
      </c>
      <c r="N32" s="159" t="s">
        <v>81</v>
      </c>
      <c r="O32" s="159" t="s">
        <v>81</v>
      </c>
      <c r="P32" s="159" t="s">
        <v>81</v>
      </c>
    </row>
    <row r="33" spans="1:16" ht="54.75" customHeight="1" x14ac:dyDescent="0.25">
      <c r="A33" s="115">
        <v>25</v>
      </c>
      <c r="B33" s="75" t="str">
        <f>'2. Sammanställning'!F32</f>
        <v>Norrmalm Hydrogen plant</v>
      </c>
      <c r="C33" s="75" t="str">
        <f>'2. Sammanställning'!H32</f>
        <v>Rörledning</v>
      </c>
      <c r="D33" s="75" t="str">
        <f>'2. Sammanställning'!I32</f>
        <v>S782012</v>
      </c>
      <c r="E33" s="75" t="str">
        <f>'2. Sammanställning'!U32</f>
        <v>A</v>
      </c>
      <c r="F33" s="159" t="s">
        <v>81</v>
      </c>
      <c r="G33" s="159" t="s">
        <v>43</v>
      </c>
      <c r="H33" s="159" t="s">
        <v>81</v>
      </c>
      <c r="I33" s="159" t="s">
        <v>81</v>
      </c>
      <c r="J33" s="159" t="s">
        <v>81</v>
      </c>
      <c r="K33" s="159" t="s">
        <v>81</v>
      </c>
      <c r="L33" s="159" t="s">
        <v>81</v>
      </c>
      <c r="M33" s="159" t="s">
        <v>81</v>
      </c>
      <c r="N33" s="159" t="s">
        <v>81</v>
      </c>
      <c r="O33" s="159" t="s">
        <v>81</v>
      </c>
      <c r="P33" s="159" t="s">
        <v>81</v>
      </c>
    </row>
    <row r="34" spans="1:16" ht="54.75" customHeight="1" x14ac:dyDescent="0.25">
      <c r="A34" s="115">
        <v>26</v>
      </c>
      <c r="B34" s="75" t="str">
        <f>'2. Sammanställning'!F33</f>
        <v/>
      </c>
      <c r="C34" s="75" t="str">
        <f>'2. Sammanställning'!H33</f>
        <v/>
      </c>
      <c r="D34" s="75">
        <f>'2. Sammanställning'!I33</f>
        <v>0</v>
      </c>
      <c r="E34" s="75" t="str">
        <f>'2. Sammanställning'!U33</f>
        <v/>
      </c>
      <c r="F34" s="159"/>
      <c r="G34" s="159"/>
      <c r="H34" s="159"/>
      <c r="I34" s="159"/>
      <c r="J34" s="159"/>
      <c r="K34" s="159"/>
      <c r="L34" s="159"/>
      <c r="M34" s="159"/>
      <c r="N34" s="159"/>
      <c r="O34" s="159"/>
      <c r="P34" s="159"/>
    </row>
    <row r="35" spans="1:16" ht="54.75" customHeight="1" x14ac:dyDescent="0.25">
      <c r="A35" s="115">
        <v>27</v>
      </c>
      <c r="B35" s="75" t="str">
        <f>'2. Sammanställning'!F34</f>
        <v/>
      </c>
      <c r="C35" s="75" t="str">
        <f>'2. Sammanställning'!H34</f>
        <v/>
      </c>
      <c r="D35" s="75">
        <f>'2. Sammanställning'!I34</f>
        <v>0</v>
      </c>
      <c r="E35" s="75" t="str">
        <f>'2. Sammanställning'!U34</f>
        <v/>
      </c>
      <c r="F35" s="159"/>
      <c r="G35" s="159"/>
      <c r="H35" s="159"/>
      <c r="I35" s="159"/>
      <c r="J35" s="159"/>
      <c r="K35" s="159"/>
      <c r="L35" s="159"/>
      <c r="M35" s="159"/>
      <c r="N35" s="159"/>
      <c r="O35" s="159"/>
      <c r="P35" s="159"/>
    </row>
    <row r="36" spans="1:16" ht="54.75" customHeight="1" x14ac:dyDescent="0.25">
      <c r="A36" s="115">
        <v>28</v>
      </c>
      <c r="B36" s="75" t="str">
        <f>'2. Sammanställning'!F35</f>
        <v/>
      </c>
      <c r="C36" s="75" t="str">
        <f>'2. Sammanställning'!H35</f>
        <v/>
      </c>
      <c r="D36" s="75">
        <f>'2. Sammanställning'!I35</f>
        <v>0</v>
      </c>
      <c r="E36" s="75" t="str">
        <f>'2. Sammanställning'!U35</f>
        <v/>
      </c>
      <c r="F36" s="159"/>
      <c r="G36" s="159"/>
      <c r="H36" s="159"/>
      <c r="I36" s="159"/>
      <c r="J36" s="159"/>
      <c r="K36" s="159"/>
      <c r="L36" s="159"/>
      <c r="M36" s="159"/>
      <c r="N36" s="159"/>
      <c r="O36" s="159"/>
      <c r="P36" s="159"/>
    </row>
    <row r="37" spans="1:16" ht="54.75" customHeight="1" x14ac:dyDescent="0.25">
      <c r="A37" s="115">
        <v>29</v>
      </c>
      <c r="B37" s="75" t="str">
        <f>'2. Sammanställning'!F36</f>
        <v/>
      </c>
      <c r="C37" s="75" t="str">
        <f>'2. Sammanställning'!H36</f>
        <v/>
      </c>
      <c r="D37" s="75">
        <f>'2. Sammanställning'!I36</f>
        <v>0</v>
      </c>
      <c r="E37" s="75" t="str">
        <f>'2. Sammanställning'!U36</f>
        <v/>
      </c>
      <c r="F37" s="159"/>
      <c r="G37" s="159"/>
      <c r="H37" s="159"/>
      <c r="I37" s="159"/>
      <c r="J37" s="159"/>
      <c r="K37" s="159"/>
      <c r="L37" s="159"/>
      <c r="M37" s="159"/>
      <c r="N37" s="159"/>
      <c r="O37" s="159"/>
      <c r="P37" s="159"/>
    </row>
    <row r="38" spans="1:16" ht="54.75" customHeight="1" x14ac:dyDescent="0.25">
      <c r="A38" s="115">
        <v>30</v>
      </c>
      <c r="B38" s="75" t="str">
        <f>'2. Sammanställning'!F37</f>
        <v/>
      </c>
      <c r="C38" s="75" t="str">
        <f>'2. Sammanställning'!H37</f>
        <v/>
      </c>
      <c r="D38" s="75">
        <f>'2. Sammanställning'!I37</f>
        <v>0</v>
      </c>
      <c r="E38" s="75" t="str">
        <f>'2. Sammanställning'!U37</f>
        <v/>
      </c>
      <c r="F38" s="159"/>
      <c r="G38" s="159"/>
      <c r="H38" s="159"/>
      <c r="I38" s="159"/>
      <c r="J38" s="159"/>
      <c r="K38" s="159"/>
      <c r="L38" s="159"/>
      <c r="M38" s="159"/>
      <c r="N38" s="159"/>
      <c r="O38" s="159"/>
      <c r="P38" s="159"/>
    </row>
    <row r="39" spans="1:16" ht="54.75" customHeight="1" x14ac:dyDescent="0.25">
      <c r="A39" s="115">
        <v>31</v>
      </c>
      <c r="B39" s="75" t="str">
        <f>'2. Sammanställning'!F38</f>
        <v/>
      </c>
      <c r="C39" s="75" t="str">
        <f>'2. Sammanställning'!H38</f>
        <v/>
      </c>
      <c r="D39" s="75">
        <f>'2. Sammanställning'!I38</f>
        <v>0</v>
      </c>
      <c r="E39" s="75" t="str">
        <f>'2. Sammanställning'!U38</f>
        <v/>
      </c>
      <c r="F39" s="159"/>
      <c r="G39" s="159"/>
      <c r="H39" s="159"/>
      <c r="I39" s="159"/>
      <c r="J39" s="159"/>
      <c r="K39" s="159"/>
      <c r="L39" s="159"/>
      <c r="M39" s="159"/>
      <c r="N39" s="159"/>
      <c r="O39" s="159"/>
      <c r="P39" s="159"/>
    </row>
    <row r="40" spans="1:16" ht="54.75" customHeight="1" x14ac:dyDescent="0.25">
      <c r="A40" s="115">
        <v>32</v>
      </c>
      <c r="B40" s="75" t="str">
        <f>'2. Sammanställning'!F39</f>
        <v/>
      </c>
      <c r="C40" s="75" t="str">
        <f>'2. Sammanställning'!H39</f>
        <v/>
      </c>
      <c r="D40" s="75">
        <f>'2. Sammanställning'!I39</f>
        <v>0</v>
      </c>
      <c r="E40" s="75" t="str">
        <f>'2. Sammanställning'!U39</f>
        <v/>
      </c>
      <c r="F40" s="159"/>
      <c r="G40" s="159"/>
      <c r="H40" s="159"/>
      <c r="I40" s="159"/>
      <c r="J40" s="159"/>
      <c r="K40" s="159"/>
      <c r="L40" s="159"/>
      <c r="M40" s="159"/>
      <c r="N40" s="159"/>
      <c r="O40" s="159"/>
      <c r="P40" s="159"/>
    </row>
    <row r="41" spans="1:16" ht="54.75" customHeight="1" x14ac:dyDescent="0.25">
      <c r="A41" s="115">
        <v>33</v>
      </c>
      <c r="B41" s="75" t="str">
        <f>'2. Sammanställning'!F40</f>
        <v/>
      </c>
      <c r="C41" s="75" t="str">
        <f>'2. Sammanställning'!H40</f>
        <v/>
      </c>
      <c r="D41" s="75">
        <f>'2. Sammanställning'!I40</f>
        <v>0</v>
      </c>
      <c r="E41" s="75" t="str">
        <f>'2. Sammanställning'!U40</f>
        <v/>
      </c>
      <c r="F41" s="159"/>
      <c r="G41" s="159"/>
      <c r="H41" s="159"/>
      <c r="I41" s="159"/>
      <c r="J41" s="159"/>
      <c r="K41" s="159"/>
      <c r="L41" s="159"/>
      <c r="M41" s="159"/>
      <c r="N41" s="159"/>
      <c r="O41" s="159"/>
      <c r="P41" s="159"/>
    </row>
    <row r="42" spans="1:16" ht="54.75" customHeight="1" x14ac:dyDescent="0.25">
      <c r="A42" s="115">
        <v>34</v>
      </c>
      <c r="B42" s="75" t="str">
        <f>'2. Sammanställning'!F41</f>
        <v/>
      </c>
      <c r="C42" s="75" t="str">
        <f>'2. Sammanställning'!H41</f>
        <v/>
      </c>
      <c r="D42" s="75">
        <f>'2. Sammanställning'!I41</f>
        <v>0</v>
      </c>
      <c r="E42" s="75" t="str">
        <f>'2. Sammanställning'!U41</f>
        <v/>
      </c>
      <c r="F42" s="159"/>
      <c r="G42" s="159"/>
      <c r="H42" s="159"/>
      <c r="I42" s="159"/>
      <c r="J42" s="159"/>
      <c r="K42" s="159"/>
      <c r="L42" s="159"/>
      <c r="M42" s="159"/>
      <c r="N42" s="159"/>
      <c r="O42" s="159"/>
      <c r="P42" s="159"/>
    </row>
    <row r="43" spans="1:16" ht="54.75" customHeight="1" x14ac:dyDescent="0.25">
      <c r="A43" s="115">
        <v>35</v>
      </c>
      <c r="B43" s="75" t="str">
        <f>'2. Sammanställning'!F42</f>
        <v/>
      </c>
      <c r="C43" s="75" t="str">
        <f>'2. Sammanställning'!H42</f>
        <v/>
      </c>
      <c r="D43" s="75">
        <f>'2. Sammanställning'!I42</f>
        <v>0</v>
      </c>
      <c r="E43" s="75" t="str">
        <f>'2. Sammanställning'!U42</f>
        <v/>
      </c>
      <c r="F43" s="159"/>
      <c r="G43" s="159"/>
      <c r="H43" s="159"/>
      <c r="I43" s="159"/>
      <c r="J43" s="159"/>
      <c r="K43" s="159"/>
      <c r="L43" s="159"/>
      <c r="M43" s="159"/>
      <c r="N43" s="159"/>
      <c r="O43" s="159"/>
      <c r="P43" s="159"/>
    </row>
    <row r="44" spans="1:16" ht="54.75" customHeight="1" x14ac:dyDescent="0.25">
      <c r="A44" s="115">
        <v>36</v>
      </c>
      <c r="B44" s="75" t="str">
        <f>'2. Sammanställning'!F43</f>
        <v/>
      </c>
      <c r="C44" s="75" t="str">
        <f>'2. Sammanställning'!H43</f>
        <v/>
      </c>
      <c r="D44" s="75">
        <f>'2. Sammanställning'!I43</f>
        <v>0</v>
      </c>
      <c r="E44" s="75" t="str">
        <f>'2. Sammanställning'!U43</f>
        <v/>
      </c>
      <c r="F44" s="159"/>
      <c r="G44" s="159"/>
      <c r="H44" s="159"/>
      <c r="I44" s="159"/>
      <c r="J44" s="159"/>
      <c r="K44" s="159"/>
      <c r="L44" s="159"/>
      <c r="M44" s="159"/>
      <c r="N44" s="159"/>
      <c r="O44" s="159"/>
      <c r="P44" s="159"/>
    </row>
    <row r="45" spans="1:16" ht="54.75" customHeight="1" x14ac:dyDescent="0.25">
      <c r="A45" s="115">
        <v>37</v>
      </c>
      <c r="B45" s="75" t="str">
        <f>'2. Sammanställning'!F44</f>
        <v/>
      </c>
      <c r="C45" s="75" t="str">
        <f>'2. Sammanställning'!H44</f>
        <v/>
      </c>
      <c r="D45" s="75">
        <f>'2. Sammanställning'!I44</f>
        <v>0</v>
      </c>
      <c r="E45" s="75" t="str">
        <f>'2. Sammanställning'!U44</f>
        <v/>
      </c>
      <c r="F45" s="159"/>
      <c r="G45" s="159"/>
      <c r="H45" s="159"/>
      <c r="I45" s="159"/>
      <c r="J45" s="159"/>
      <c r="K45" s="159"/>
      <c r="L45" s="159"/>
      <c r="M45" s="159"/>
      <c r="N45" s="159"/>
      <c r="O45" s="159"/>
      <c r="P45" s="159"/>
    </row>
    <row r="46" spans="1:16" ht="54.75" customHeight="1" x14ac:dyDescent="0.25">
      <c r="A46" s="115">
        <v>38</v>
      </c>
      <c r="B46" s="75" t="str">
        <f>'2. Sammanställning'!F45</f>
        <v/>
      </c>
      <c r="C46" s="75" t="str">
        <f>'2. Sammanställning'!H45</f>
        <v/>
      </c>
      <c r="D46" s="75">
        <f>'2. Sammanställning'!I45</f>
        <v>0</v>
      </c>
      <c r="E46" s="75" t="str">
        <f>'2. Sammanställning'!U45</f>
        <v/>
      </c>
      <c r="F46" s="159"/>
      <c r="G46" s="159"/>
      <c r="H46" s="159"/>
      <c r="I46" s="159"/>
      <c r="J46" s="159"/>
      <c r="K46" s="159"/>
      <c r="L46" s="159"/>
      <c r="M46" s="159"/>
      <c r="N46" s="159"/>
      <c r="O46" s="159"/>
      <c r="P46" s="159"/>
    </row>
    <row r="47" spans="1:16" ht="54.75" customHeight="1" x14ac:dyDescent="0.25">
      <c r="A47" s="115">
        <v>39</v>
      </c>
      <c r="B47" s="75" t="str">
        <f>'2. Sammanställning'!F46</f>
        <v/>
      </c>
      <c r="C47" s="75" t="str">
        <f>'2. Sammanställning'!H46</f>
        <v/>
      </c>
      <c r="D47" s="75">
        <f>'2. Sammanställning'!I46</f>
        <v>0</v>
      </c>
      <c r="E47" s="75" t="str">
        <f>'2. Sammanställning'!U46</f>
        <v/>
      </c>
      <c r="F47" s="159"/>
      <c r="G47" s="159"/>
      <c r="H47" s="159"/>
      <c r="I47" s="159"/>
      <c r="J47" s="159"/>
      <c r="K47" s="159"/>
      <c r="L47" s="159"/>
      <c r="M47" s="159"/>
      <c r="N47" s="159"/>
      <c r="O47" s="159"/>
      <c r="P47" s="159"/>
    </row>
    <row r="48" spans="1:16" ht="54.75" customHeight="1" x14ac:dyDescent="0.25">
      <c r="A48" s="115">
        <v>40</v>
      </c>
      <c r="B48" s="75" t="str">
        <f>'2. Sammanställning'!F47</f>
        <v/>
      </c>
      <c r="C48" s="75" t="str">
        <f>'2. Sammanställning'!H47</f>
        <v/>
      </c>
      <c r="D48" s="75">
        <f>'2. Sammanställning'!I47</f>
        <v>0</v>
      </c>
      <c r="E48" s="75" t="str">
        <f>'2. Sammanställning'!U47</f>
        <v/>
      </c>
      <c r="F48" s="159"/>
      <c r="G48" s="159"/>
      <c r="H48" s="159"/>
      <c r="I48" s="159"/>
      <c r="J48" s="159"/>
      <c r="K48" s="159"/>
      <c r="L48" s="159"/>
      <c r="M48" s="159"/>
      <c r="N48" s="159"/>
      <c r="O48" s="159"/>
      <c r="P48" s="159"/>
    </row>
    <row r="49" spans="1:16" ht="54.75" customHeight="1" x14ac:dyDescent="0.25">
      <c r="A49" s="115">
        <v>41</v>
      </c>
      <c r="B49" s="75" t="str">
        <f>'2. Sammanställning'!F48</f>
        <v/>
      </c>
      <c r="C49" s="75" t="str">
        <f>'2. Sammanställning'!H48</f>
        <v/>
      </c>
      <c r="D49" s="75">
        <f>'2. Sammanställning'!I48</f>
        <v>0</v>
      </c>
      <c r="E49" s="75" t="str">
        <f>'2. Sammanställning'!U48</f>
        <v/>
      </c>
      <c r="F49" s="159"/>
      <c r="G49" s="159"/>
      <c r="H49" s="159"/>
      <c r="I49" s="159"/>
      <c r="J49" s="159"/>
      <c r="K49" s="159"/>
      <c r="L49" s="159"/>
      <c r="M49" s="159"/>
      <c r="N49" s="159"/>
      <c r="O49" s="159"/>
      <c r="P49" s="159"/>
    </row>
    <row r="50" spans="1:16" ht="54.75" customHeight="1" x14ac:dyDescent="0.25">
      <c r="A50" s="115">
        <v>42</v>
      </c>
      <c r="B50" s="75" t="str">
        <f>'2. Sammanställning'!F49</f>
        <v/>
      </c>
      <c r="C50" s="75" t="str">
        <f>'2. Sammanställning'!H49</f>
        <v/>
      </c>
      <c r="D50" s="75">
        <f>'2. Sammanställning'!I49</f>
        <v>0</v>
      </c>
      <c r="E50" s="75" t="str">
        <f>'2. Sammanställning'!U49</f>
        <v/>
      </c>
      <c r="F50" s="159"/>
      <c r="G50" s="159"/>
      <c r="H50" s="159"/>
      <c r="I50" s="159"/>
      <c r="J50" s="159"/>
      <c r="K50" s="159"/>
      <c r="L50" s="159"/>
      <c r="M50" s="159"/>
      <c r="N50" s="159"/>
      <c r="O50" s="159"/>
      <c r="P50" s="159"/>
    </row>
    <row r="51" spans="1:16" ht="54.75" customHeight="1" x14ac:dyDescent="0.25">
      <c r="A51" s="115">
        <v>43</v>
      </c>
      <c r="B51" s="75" t="str">
        <f>'2. Sammanställning'!F50</f>
        <v/>
      </c>
      <c r="C51" s="75" t="str">
        <f>'2. Sammanställning'!H50</f>
        <v/>
      </c>
      <c r="D51" s="75">
        <f>'2. Sammanställning'!I50</f>
        <v>0</v>
      </c>
      <c r="E51" s="75" t="str">
        <f>'2. Sammanställning'!U50</f>
        <v/>
      </c>
      <c r="F51" s="159"/>
      <c r="G51" s="159"/>
      <c r="H51" s="159"/>
      <c r="I51" s="159"/>
      <c r="J51" s="159"/>
      <c r="K51" s="159"/>
      <c r="L51" s="159"/>
      <c r="M51" s="159"/>
      <c r="N51" s="159"/>
      <c r="O51" s="159"/>
      <c r="P51" s="159"/>
    </row>
    <row r="52" spans="1:16" ht="54.75" customHeight="1" x14ac:dyDescent="0.25">
      <c r="A52" s="115">
        <v>44</v>
      </c>
      <c r="B52" s="75" t="str">
        <f>'2. Sammanställning'!F51</f>
        <v/>
      </c>
      <c r="C52" s="75" t="str">
        <f>'2. Sammanställning'!H51</f>
        <v/>
      </c>
      <c r="D52" s="75">
        <f>'2. Sammanställning'!I51</f>
        <v>0</v>
      </c>
      <c r="E52" s="75" t="str">
        <f>'2. Sammanställning'!U51</f>
        <v/>
      </c>
      <c r="F52" s="159"/>
      <c r="G52" s="159"/>
      <c r="H52" s="159"/>
      <c r="I52" s="159"/>
      <c r="J52" s="159"/>
      <c r="K52" s="159"/>
      <c r="L52" s="159"/>
      <c r="M52" s="159"/>
      <c r="N52" s="159"/>
      <c r="O52" s="159"/>
      <c r="P52" s="159"/>
    </row>
    <row r="53" spans="1:16" ht="54.75" customHeight="1" x14ac:dyDescent="0.25">
      <c r="A53" s="115">
        <v>45</v>
      </c>
      <c r="B53" s="75" t="str">
        <f>'2. Sammanställning'!F52</f>
        <v/>
      </c>
      <c r="C53" s="75" t="str">
        <f>'2. Sammanställning'!H52</f>
        <v/>
      </c>
      <c r="D53" s="75">
        <f>'2. Sammanställning'!I52</f>
        <v>0</v>
      </c>
      <c r="E53" s="75" t="str">
        <f>'2. Sammanställning'!U52</f>
        <v/>
      </c>
      <c r="F53" s="159"/>
      <c r="G53" s="159"/>
      <c r="H53" s="159"/>
      <c r="I53" s="159"/>
      <c r="J53" s="159"/>
      <c r="K53" s="159"/>
      <c r="L53" s="159"/>
      <c r="M53" s="159"/>
      <c r="N53" s="159"/>
      <c r="O53" s="159"/>
      <c r="P53" s="159"/>
    </row>
    <row r="54" spans="1:16" ht="54.75" customHeight="1" x14ac:dyDescent="0.25">
      <c r="A54" s="115">
        <v>46</v>
      </c>
      <c r="B54" s="75" t="str">
        <f>'2. Sammanställning'!F53</f>
        <v/>
      </c>
      <c r="C54" s="75" t="str">
        <f>'2. Sammanställning'!H53</f>
        <v/>
      </c>
      <c r="D54" s="75">
        <f>'2. Sammanställning'!I53</f>
        <v>0</v>
      </c>
      <c r="E54" s="75" t="str">
        <f>'2. Sammanställning'!U53</f>
        <v/>
      </c>
      <c r="F54" s="159"/>
      <c r="G54" s="159"/>
      <c r="H54" s="159"/>
      <c r="I54" s="159"/>
      <c r="J54" s="159"/>
      <c r="K54" s="159"/>
      <c r="L54" s="159"/>
      <c r="M54" s="159"/>
      <c r="N54" s="159"/>
      <c r="O54" s="159"/>
      <c r="P54" s="159"/>
    </row>
    <row r="55" spans="1:16" ht="54.75" customHeight="1" x14ac:dyDescent="0.25">
      <c r="A55" s="115">
        <v>47</v>
      </c>
      <c r="B55" s="75" t="str">
        <f>'2. Sammanställning'!F54</f>
        <v/>
      </c>
      <c r="C55" s="75" t="str">
        <f>'2. Sammanställning'!H54</f>
        <v/>
      </c>
      <c r="D55" s="75">
        <f>'2. Sammanställning'!I54</f>
        <v>0</v>
      </c>
      <c r="E55" s="75" t="str">
        <f>'2. Sammanställning'!U54</f>
        <v/>
      </c>
      <c r="F55" s="159"/>
      <c r="G55" s="159"/>
      <c r="H55" s="159"/>
      <c r="I55" s="159"/>
      <c r="J55" s="159"/>
      <c r="K55" s="159"/>
      <c r="L55" s="159"/>
      <c r="M55" s="159"/>
      <c r="N55" s="159"/>
      <c r="O55" s="159"/>
      <c r="P55" s="159"/>
    </row>
    <row r="56" spans="1:16" ht="54.75" customHeight="1" x14ac:dyDescent="0.25">
      <c r="A56" s="115">
        <v>48</v>
      </c>
      <c r="B56" s="75" t="str">
        <f>'2. Sammanställning'!F55</f>
        <v/>
      </c>
      <c r="C56" s="75" t="str">
        <f>'2. Sammanställning'!H55</f>
        <v/>
      </c>
      <c r="D56" s="75">
        <f>'2. Sammanställning'!I55</f>
        <v>0</v>
      </c>
      <c r="E56" s="75" t="str">
        <f>'2. Sammanställning'!U55</f>
        <v/>
      </c>
      <c r="F56" s="159"/>
      <c r="G56" s="159"/>
      <c r="H56" s="159"/>
      <c r="I56" s="159"/>
      <c r="J56" s="159"/>
      <c r="K56" s="159"/>
      <c r="L56" s="159"/>
      <c r="M56" s="159"/>
      <c r="N56" s="159"/>
      <c r="O56" s="159"/>
      <c r="P56" s="159"/>
    </row>
    <row r="57" spans="1:16" ht="54.75" customHeight="1" x14ac:dyDescent="0.25">
      <c r="A57" s="115">
        <v>49</v>
      </c>
      <c r="B57" s="75" t="str">
        <f>'2. Sammanställning'!F56</f>
        <v/>
      </c>
      <c r="C57" s="75" t="str">
        <f>'2. Sammanställning'!H56</f>
        <v/>
      </c>
      <c r="D57" s="75">
        <f>'2. Sammanställning'!I56</f>
        <v>0</v>
      </c>
      <c r="E57" s="75" t="str">
        <f>'2. Sammanställning'!U56</f>
        <v/>
      </c>
      <c r="F57" s="159"/>
      <c r="G57" s="159"/>
      <c r="H57" s="159"/>
      <c r="I57" s="159"/>
      <c r="J57" s="159"/>
      <c r="K57" s="159"/>
      <c r="L57" s="159"/>
      <c r="M57" s="159"/>
      <c r="N57" s="159"/>
      <c r="O57" s="159"/>
      <c r="P57" s="159"/>
    </row>
    <row r="58" spans="1:16" ht="54.75" customHeight="1" x14ac:dyDescent="0.25">
      <c r="A58" s="115">
        <v>50</v>
      </c>
      <c r="B58" s="75" t="str">
        <f>'2. Sammanställning'!F57</f>
        <v/>
      </c>
      <c r="C58" s="75" t="str">
        <f>'2. Sammanställning'!H57</f>
        <v/>
      </c>
      <c r="D58" s="75">
        <f>'2. Sammanställning'!I57</f>
        <v>0</v>
      </c>
      <c r="E58" s="75" t="str">
        <f>'2. Sammanställning'!U57</f>
        <v/>
      </c>
      <c r="F58" s="159"/>
      <c r="G58" s="159"/>
      <c r="H58" s="159"/>
      <c r="I58" s="159"/>
      <c r="J58" s="159"/>
      <c r="K58" s="159"/>
      <c r="L58" s="159"/>
      <c r="M58" s="159"/>
      <c r="N58" s="159"/>
      <c r="O58" s="159"/>
      <c r="P58" s="159"/>
    </row>
    <row r="59" spans="1:16" ht="54.75" customHeight="1" x14ac:dyDescent="0.25">
      <c r="A59" s="115">
        <v>51</v>
      </c>
      <c r="B59" s="75" t="str">
        <f>'2. Sammanställning'!F58</f>
        <v/>
      </c>
      <c r="C59" s="75" t="str">
        <f>'2. Sammanställning'!H58</f>
        <v/>
      </c>
      <c r="D59" s="75">
        <f>'2. Sammanställning'!I58</f>
        <v>0</v>
      </c>
      <c r="E59" s="75" t="str">
        <f>'2. Sammanställning'!U58</f>
        <v/>
      </c>
      <c r="F59" s="159"/>
      <c r="G59" s="159"/>
      <c r="H59" s="159"/>
      <c r="I59" s="159"/>
      <c r="J59" s="159"/>
      <c r="K59" s="159"/>
      <c r="L59" s="159"/>
      <c r="M59" s="159"/>
      <c r="N59" s="159"/>
      <c r="O59" s="159"/>
      <c r="P59" s="159"/>
    </row>
    <row r="60" spans="1:16" ht="54.75" customHeight="1" x14ac:dyDescent="0.25">
      <c r="A60" s="115">
        <v>52</v>
      </c>
      <c r="B60" s="75" t="str">
        <f>'2. Sammanställning'!F59</f>
        <v/>
      </c>
      <c r="C60" s="75" t="str">
        <f>'2. Sammanställning'!H59</f>
        <v/>
      </c>
      <c r="D60" s="75">
        <f>'2. Sammanställning'!I59</f>
        <v>0</v>
      </c>
      <c r="E60" s="75" t="str">
        <f>'2. Sammanställning'!U59</f>
        <v/>
      </c>
      <c r="F60" s="159"/>
      <c r="G60" s="159"/>
      <c r="H60" s="159"/>
      <c r="I60" s="159"/>
      <c r="J60" s="159"/>
      <c r="K60" s="159"/>
      <c r="L60" s="159"/>
      <c r="M60" s="159"/>
      <c r="N60" s="159"/>
      <c r="O60" s="159"/>
      <c r="P60" s="159"/>
    </row>
    <row r="61" spans="1:16" ht="54.75" customHeight="1" x14ac:dyDescent="0.25">
      <c r="A61" s="115">
        <v>53</v>
      </c>
      <c r="B61" s="75" t="str">
        <f>'2. Sammanställning'!F60</f>
        <v/>
      </c>
      <c r="C61" s="75" t="str">
        <f>'2. Sammanställning'!H60</f>
        <v/>
      </c>
      <c r="D61" s="75">
        <f>'2. Sammanställning'!I60</f>
        <v>0</v>
      </c>
      <c r="E61" s="75" t="str">
        <f>'2. Sammanställning'!U60</f>
        <v/>
      </c>
      <c r="F61" s="159"/>
      <c r="G61" s="159"/>
      <c r="H61" s="159"/>
      <c r="I61" s="159"/>
      <c r="J61" s="159"/>
      <c r="K61" s="159"/>
      <c r="L61" s="159"/>
      <c r="M61" s="159"/>
      <c r="N61" s="159"/>
      <c r="O61" s="159"/>
      <c r="P61" s="159"/>
    </row>
    <row r="62" spans="1:16" ht="54.75" customHeight="1" x14ac:dyDescent="0.25">
      <c r="A62" s="115">
        <v>54</v>
      </c>
      <c r="B62" s="75" t="str">
        <f>'2. Sammanställning'!F61</f>
        <v/>
      </c>
      <c r="C62" s="75" t="str">
        <f>'2. Sammanställning'!H61</f>
        <v/>
      </c>
      <c r="D62" s="75">
        <f>'2. Sammanställning'!I61</f>
        <v>0</v>
      </c>
      <c r="E62" s="75" t="str">
        <f>'2. Sammanställning'!U61</f>
        <v/>
      </c>
      <c r="F62" s="159"/>
      <c r="G62" s="159"/>
      <c r="H62" s="159"/>
      <c r="I62" s="159"/>
      <c r="J62" s="159"/>
      <c r="K62" s="159"/>
      <c r="L62" s="159"/>
      <c r="M62" s="159"/>
      <c r="N62" s="159"/>
      <c r="O62" s="159"/>
      <c r="P62" s="159"/>
    </row>
    <row r="63" spans="1:16" ht="54.75" customHeight="1" x14ac:dyDescent="0.25">
      <c r="A63" s="115">
        <v>55</v>
      </c>
      <c r="B63" s="75" t="str">
        <f>'2. Sammanställning'!F62</f>
        <v/>
      </c>
      <c r="C63" s="75" t="str">
        <f>'2. Sammanställning'!H62</f>
        <v/>
      </c>
      <c r="D63" s="75">
        <f>'2. Sammanställning'!I62</f>
        <v>0</v>
      </c>
      <c r="E63" s="75" t="str">
        <f>'2. Sammanställning'!U62</f>
        <v/>
      </c>
      <c r="F63" s="159"/>
      <c r="G63" s="159"/>
      <c r="H63" s="159"/>
      <c r="I63" s="159"/>
      <c r="J63" s="159"/>
      <c r="K63" s="159"/>
      <c r="L63" s="159"/>
      <c r="M63" s="159"/>
      <c r="N63" s="159"/>
      <c r="O63" s="159"/>
      <c r="P63" s="159"/>
    </row>
    <row r="64" spans="1:16" ht="54.75" customHeight="1" x14ac:dyDescent="0.25">
      <c r="A64" s="115">
        <v>56</v>
      </c>
      <c r="B64" s="75" t="str">
        <f>'2. Sammanställning'!F63</f>
        <v/>
      </c>
      <c r="C64" s="75" t="str">
        <f>'2. Sammanställning'!H63</f>
        <v/>
      </c>
      <c r="D64" s="75">
        <f>'2. Sammanställning'!I63</f>
        <v>0</v>
      </c>
      <c r="E64" s="75" t="str">
        <f>'2. Sammanställning'!U63</f>
        <v/>
      </c>
      <c r="F64" s="159"/>
      <c r="G64" s="159"/>
      <c r="H64" s="159"/>
      <c r="I64" s="159"/>
      <c r="J64" s="159"/>
      <c r="K64" s="159"/>
      <c r="L64" s="159"/>
      <c r="M64" s="159"/>
      <c r="N64" s="159"/>
      <c r="O64" s="159"/>
      <c r="P64" s="159"/>
    </row>
    <row r="65" spans="1:16" ht="54.75" customHeight="1" x14ac:dyDescent="0.25">
      <c r="A65" s="115">
        <v>57</v>
      </c>
      <c r="B65" s="75" t="str">
        <f>'2. Sammanställning'!F64</f>
        <v/>
      </c>
      <c r="C65" s="75" t="str">
        <f>'2. Sammanställning'!H64</f>
        <v/>
      </c>
      <c r="D65" s="75">
        <f>'2. Sammanställning'!I64</f>
        <v>0</v>
      </c>
      <c r="E65" s="75" t="str">
        <f>'2. Sammanställning'!U64</f>
        <v/>
      </c>
      <c r="F65" s="159"/>
      <c r="G65" s="159"/>
      <c r="H65" s="159"/>
      <c r="I65" s="159"/>
      <c r="J65" s="159"/>
      <c r="K65" s="159"/>
      <c r="L65" s="159"/>
      <c r="M65" s="159"/>
      <c r="N65" s="159"/>
      <c r="O65" s="159"/>
      <c r="P65" s="159"/>
    </row>
    <row r="66" spans="1:16" ht="54.75" customHeight="1" x14ac:dyDescent="0.25">
      <c r="A66" s="115">
        <v>58</v>
      </c>
      <c r="B66" s="75" t="str">
        <f>'2. Sammanställning'!F65</f>
        <v/>
      </c>
      <c r="C66" s="75" t="str">
        <f>'2. Sammanställning'!H65</f>
        <v/>
      </c>
      <c r="D66" s="75">
        <f>'2. Sammanställning'!I65</f>
        <v>0</v>
      </c>
      <c r="E66" s="75" t="str">
        <f>'2. Sammanställning'!U65</f>
        <v/>
      </c>
      <c r="F66" s="159"/>
      <c r="G66" s="159"/>
      <c r="H66" s="159"/>
      <c r="I66" s="159"/>
      <c r="J66" s="159"/>
      <c r="K66" s="159"/>
      <c r="L66" s="159"/>
      <c r="M66" s="159"/>
      <c r="N66" s="159"/>
      <c r="O66" s="159"/>
      <c r="P66" s="159"/>
    </row>
    <row r="67" spans="1:16" ht="54.75" customHeight="1" x14ac:dyDescent="0.25">
      <c r="A67" s="115">
        <v>59</v>
      </c>
      <c r="B67" s="75" t="str">
        <f>'2. Sammanställning'!F66</f>
        <v/>
      </c>
      <c r="C67" s="75" t="str">
        <f>'2. Sammanställning'!H66</f>
        <v/>
      </c>
      <c r="D67" s="75">
        <f>'2. Sammanställning'!I66</f>
        <v>0</v>
      </c>
      <c r="E67" s="75" t="str">
        <f>'2. Sammanställning'!U66</f>
        <v/>
      </c>
      <c r="F67" s="159"/>
      <c r="G67" s="159"/>
      <c r="H67" s="159"/>
      <c r="I67" s="159"/>
      <c r="J67" s="159"/>
      <c r="K67" s="159"/>
      <c r="L67" s="159"/>
      <c r="M67" s="159"/>
      <c r="N67" s="159"/>
      <c r="O67" s="159"/>
      <c r="P67" s="159"/>
    </row>
    <row r="68" spans="1:16" ht="54.75" customHeight="1" x14ac:dyDescent="0.25">
      <c r="A68" s="115">
        <v>60</v>
      </c>
      <c r="B68" s="75" t="str">
        <f>'2. Sammanställning'!F67</f>
        <v/>
      </c>
      <c r="C68" s="75" t="str">
        <f>'2. Sammanställning'!H67</f>
        <v/>
      </c>
      <c r="D68" s="75">
        <f>'2. Sammanställning'!I67</f>
        <v>0</v>
      </c>
      <c r="E68" s="75" t="str">
        <f>'2. Sammanställning'!U67</f>
        <v/>
      </c>
      <c r="F68" s="159"/>
      <c r="G68" s="159"/>
      <c r="H68" s="159"/>
      <c r="I68" s="159"/>
      <c r="J68" s="159"/>
      <c r="K68" s="159"/>
      <c r="L68" s="159"/>
      <c r="M68" s="159"/>
      <c r="N68" s="159"/>
      <c r="O68" s="159"/>
      <c r="P68" s="159"/>
    </row>
    <row r="69" spans="1:16" ht="54.75" customHeight="1" x14ac:dyDescent="0.25">
      <c r="A69" s="115">
        <v>61</v>
      </c>
      <c r="B69" s="75" t="str">
        <f>'2. Sammanställning'!F68</f>
        <v/>
      </c>
      <c r="C69" s="75" t="str">
        <f>'2. Sammanställning'!H68</f>
        <v/>
      </c>
      <c r="D69" s="75">
        <f>'2. Sammanställning'!I68</f>
        <v>0</v>
      </c>
      <c r="E69" s="75" t="str">
        <f>'2. Sammanställning'!U68</f>
        <v/>
      </c>
      <c r="F69" s="159"/>
      <c r="G69" s="159"/>
      <c r="H69" s="159"/>
      <c r="I69" s="159"/>
      <c r="J69" s="159"/>
      <c r="K69" s="159"/>
      <c r="L69" s="159"/>
      <c r="M69" s="159"/>
      <c r="N69" s="159"/>
      <c r="O69" s="159"/>
      <c r="P69" s="159"/>
    </row>
    <row r="70" spans="1:16" ht="54.75" customHeight="1" x14ac:dyDescent="0.25">
      <c r="A70" s="115">
        <v>62</v>
      </c>
      <c r="B70" s="75" t="str">
        <f>'2. Sammanställning'!F69</f>
        <v/>
      </c>
      <c r="C70" s="75" t="str">
        <f>'2. Sammanställning'!H69</f>
        <v/>
      </c>
      <c r="D70" s="75">
        <f>'2. Sammanställning'!I69</f>
        <v>0</v>
      </c>
      <c r="E70" s="75" t="str">
        <f>'2. Sammanställning'!U69</f>
        <v/>
      </c>
      <c r="F70" s="159"/>
      <c r="G70" s="159"/>
      <c r="H70" s="159"/>
      <c r="I70" s="159"/>
      <c r="J70" s="159"/>
      <c r="K70" s="159"/>
      <c r="L70" s="159"/>
      <c r="M70" s="159"/>
      <c r="N70" s="159"/>
      <c r="O70" s="159"/>
      <c r="P70" s="159"/>
    </row>
    <row r="71" spans="1:16" ht="54.75" customHeight="1" x14ac:dyDescent="0.25">
      <c r="A71" s="115">
        <v>63</v>
      </c>
      <c r="B71" s="75" t="str">
        <f>'2. Sammanställning'!F70</f>
        <v/>
      </c>
      <c r="C71" s="75" t="str">
        <f>'2. Sammanställning'!H70</f>
        <v/>
      </c>
      <c r="D71" s="75">
        <f>'2. Sammanställning'!I70</f>
        <v>0</v>
      </c>
      <c r="E71" s="75" t="str">
        <f>'2. Sammanställning'!U70</f>
        <v/>
      </c>
      <c r="F71" s="159"/>
      <c r="G71" s="159"/>
      <c r="H71" s="159"/>
      <c r="I71" s="159"/>
      <c r="J71" s="159"/>
      <c r="K71" s="159"/>
      <c r="L71" s="159"/>
      <c r="M71" s="159"/>
      <c r="N71" s="159"/>
      <c r="O71" s="159"/>
      <c r="P71" s="159"/>
    </row>
    <row r="72" spans="1:16" ht="54.75" customHeight="1" x14ac:dyDescent="0.25">
      <c r="A72" s="115">
        <v>64</v>
      </c>
      <c r="B72" s="75" t="str">
        <f>'2. Sammanställning'!F71</f>
        <v/>
      </c>
      <c r="C72" s="75" t="str">
        <f>'2. Sammanställning'!H71</f>
        <v/>
      </c>
      <c r="D72" s="75">
        <f>'2. Sammanställning'!I71</f>
        <v>0</v>
      </c>
      <c r="E72" s="75" t="str">
        <f>'2. Sammanställning'!U71</f>
        <v/>
      </c>
      <c r="F72" s="159"/>
      <c r="G72" s="159"/>
      <c r="H72" s="159"/>
      <c r="I72" s="159"/>
      <c r="J72" s="159"/>
      <c r="K72" s="159"/>
      <c r="L72" s="159"/>
      <c r="M72" s="159"/>
      <c r="N72" s="159"/>
      <c r="O72" s="159"/>
      <c r="P72" s="159"/>
    </row>
    <row r="73" spans="1:16" ht="54.75" customHeight="1" x14ac:dyDescent="0.25">
      <c r="A73" s="115">
        <v>65</v>
      </c>
      <c r="B73" s="75" t="str">
        <f>'2. Sammanställning'!F72</f>
        <v/>
      </c>
      <c r="C73" s="75" t="str">
        <f>'2. Sammanställning'!H72</f>
        <v/>
      </c>
      <c r="D73" s="75">
        <f>'2. Sammanställning'!I72</f>
        <v>0</v>
      </c>
      <c r="E73" s="75" t="str">
        <f>'2. Sammanställning'!U72</f>
        <v/>
      </c>
      <c r="F73" s="159"/>
      <c r="G73" s="159"/>
      <c r="H73" s="159"/>
      <c r="I73" s="159"/>
      <c r="J73" s="159"/>
      <c r="K73" s="159"/>
      <c r="L73" s="159"/>
      <c r="M73" s="159"/>
      <c r="N73" s="159"/>
      <c r="O73" s="159"/>
      <c r="P73" s="159"/>
    </row>
    <row r="74" spans="1:16" ht="54.75" customHeight="1" x14ac:dyDescent="0.25">
      <c r="A74" s="115">
        <v>66</v>
      </c>
      <c r="B74" s="75" t="str">
        <f>'2. Sammanställning'!F73</f>
        <v/>
      </c>
      <c r="C74" s="75" t="str">
        <f>'2. Sammanställning'!H73</f>
        <v/>
      </c>
      <c r="D74" s="75">
        <f>'2. Sammanställning'!I73</f>
        <v>0</v>
      </c>
      <c r="E74" s="75" t="str">
        <f>'2. Sammanställning'!U73</f>
        <v/>
      </c>
      <c r="F74" s="159"/>
      <c r="G74" s="159"/>
      <c r="H74" s="159"/>
      <c r="I74" s="159"/>
      <c r="J74" s="159"/>
      <c r="K74" s="159"/>
      <c r="L74" s="159"/>
      <c r="M74" s="159"/>
      <c r="N74" s="159"/>
      <c r="O74" s="159"/>
      <c r="P74" s="159"/>
    </row>
    <row r="75" spans="1:16" ht="54.75" customHeight="1" x14ac:dyDescent="0.25">
      <c r="A75" s="115">
        <v>67</v>
      </c>
      <c r="B75" s="75" t="str">
        <f>'2. Sammanställning'!F74</f>
        <v/>
      </c>
      <c r="C75" s="75" t="str">
        <f>'2. Sammanställning'!H74</f>
        <v/>
      </c>
      <c r="D75" s="75">
        <f>'2. Sammanställning'!I74</f>
        <v>0</v>
      </c>
      <c r="E75" s="75" t="str">
        <f>'2. Sammanställning'!U74</f>
        <v/>
      </c>
      <c r="F75" s="159"/>
      <c r="G75" s="159"/>
      <c r="H75" s="159"/>
      <c r="I75" s="159"/>
      <c r="J75" s="159"/>
      <c r="K75" s="159"/>
      <c r="L75" s="159"/>
      <c r="M75" s="159"/>
      <c r="N75" s="159"/>
      <c r="O75" s="159"/>
      <c r="P75" s="159"/>
    </row>
    <row r="76" spans="1:16" ht="54.75" customHeight="1" x14ac:dyDescent="0.25">
      <c r="A76" s="115">
        <v>68</v>
      </c>
      <c r="B76" s="75" t="str">
        <f>'2. Sammanställning'!F75</f>
        <v/>
      </c>
      <c r="C76" s="75" t="str">
        <f>'2. Sammanställning'!H75</f>
        <v/>
      </c>
      <c r="D76" s="75">
        <f>'2. Sammanställning'!I75</f>
        <v>0</v>
      </c>
      <c r="E76" s="75" t="str">
        <f>'2. Sammanställning'!U75</f>
        <v/>
      </c>
      <c r="F76" s="159"/>
      <c r="G76" s="159"/>
      <c r="H76" s="159"/>
      <c r="I76" s="159"/>
      <c r="J76" s="159"/>
      <c r="K76" s="159"/>
      <c r="L76" s="159"/>
      <c r="M76" s="159"/>
      <c r="N76" s="159"/>
      <c r="O76" s="159"/>
      <c r="P76" s="159"/>
    </row>
    <row r="77" spans="1:16" ht="54.75" customHeight="1" x14ac:dyDescent="0.25">
      <c r="A77" s="115">
        <v>69</v>
      </c>
      <c r="B77" s="75" t="str">
        <f>'2. Sammanställning'!F76</f>
        <v/>
      </c>
      <c r="C77" s="75" t="str">
        <f>'2. Sammanställning'!H76</f>
        <v/>
      </c>
      <c r="D77" s="75">
        <f>'2. Sammanställning'!I76</f>
        <v>0</v>
      </c>
      <c r="E77" s="75" t="str">
        <f>'2. Sammanställning'!U76</f>
        <v/>
      </c>
      <c r="F77" s="159"/>
      <c r="G77" s="159"/>
      <c r="H77" s="159"/>
      <c r="I77" s="159"/>
      <c r="J77" s="159"/>
      <c r="K77" s="159"/>
      <c r="L77" s="159"/>
      <c r="M77" s="159"/>
      <c r="N77" s="159"/>
      <c r="O77" s="159"/>
      <c r="P77" s="159"/>
    </row>
    <row r="78" spans="1:16" ht="54.75" customHeight="1" x14ac:dyDescent="0.25">
      <c r="A78" s="115">
        <v>70</v>
      </c>
      <c r="B78" s="75" t="str">
        <f>'2. Sammanställning'!F77</f>
        <v/>
      </c>
      <c r="C78" s="75" t="str">
        <f>'2. Sammanställning'!H77</f>
        <v/>
      </c>
      <c r="D78" s="75">
        <f>'2. Sammanställning'!I77</f>
        <v>0</v>
      </c>
      <c r="E78" s="75" t="str">
        <f>'2. Sammanställning'!U77</f>
        <v/>
      </c>
      <c r="F78" s="159"/>
      <c r="G78" s="159"/>
      <c r="H78" s="159"/>
      <c r="I78" s="159"/>
      <c r="J78" s="159"/>
      <c r="K78" s="159"/>
      <c r="L78" s="159"/>
      <c r="M78" s="159"/>
      <c r="N78" s="159"/>
      <c r="O78" s="159"/>
      <c r="P78" s="159"/>
    </row>
    <row r="79" spans="1:16" ht="54.75" customHeight="1" x14ac:dyDescent="0.25">
      <c r="A79" s="115">
        <v>71</v>
      </c>
      <c r="B79" s="75" t="str">
        <f>'2. Sammanställning'!F78</f>
        <v/>
      </c>
      <c r="C79" s="75" t="str">
        <f>'2. Sammanställning'!H78</f>
        <v/>
      </c>
      <c r="D79" s="75">
        <f>'2. Sammanställning'!I78</f>
        <v>0</v>
      </c>
      <c r="E79" s="75" t="str">
        <f>'2. Sammanställning'!U78</f>
        <v/>
      </c>
      <c r="F79" s="159"/>
      <c r="G79" s="159"/>
      <c r="H79" s="159"/>
      <c r="I79" s="159"/>
      <c r="J79" s="159"/>
      <c r="K79" s="159"/>
      <c r="L79" s="159"/>
      <c r="M79" s="159"/>
      <c r="N79" s="159"/>
      <c r="O79" s="159"/>
      <c r="P79" s="159"/>
    </row>
    <row r="80" spans="1:16" ht="54.75" customHeight="1" x14ac:dyDescent="0.25">
      <c r="A80" s="115">
        <v>72</v>
      </c>
      <c r="B80" s="75" t="str">
        <f>'2. Sammanställning'!F79</f>
        <v/>
      </c>
      <c r="C80" s="75" t="str">
        <f>'2. Sammanställning'!H79</f>
        <v/>
      </c>
      <c r="D80" s="75">
        <f>'2. Sammanställning'!I79</f>
        <v>0</v>
      </c>
      <c r="E80" s="75" t="str">
        <f>'2. Sammanställning'!U79</f>
        <v/>
      </c>
      <c r="F80" s="159"/>
      <c r="G80" s="159"/>
      <c r="H80" s="159"/>
      <c r="I80" s="159"/>
      <c r="J80" s="159"/>
      <c r="K80" s="159"/>
      <c r="L80" s="159"/>
      <c r="M80" s="159"/>
      <c r="N80" s="159"/>
      <c r="O80" s="159"/>
      <c r="P80" s="159"/>
    </row>
    <row r="81" spans="1:16" ht="54.75" customHeight="1" x14ac:dyDescent="0.25">
      <c r="A81" s="115">
        <v>73</v>
      </c>
      <c r="B81" s="75" t="str">
        <f>'2. Sammanställning'!F80</f>
        <v/>
      </c>
      <c r="C81" s="75" t="str">
        <f>'2. Sammanställning'!H80</f>
        <v/>
      </c>
      <c r="D81" s="75">
        <f>'2. Sammanställning'!I80</f>
        <v>0</v>
      </c>
      <c r="E81" s="75" t="str">
        <f>'2. Sammanställning'!U80</f>
        <v/>
      </c>
      <c r="F81" s="159"/>
      <c r="G81" s="159"/>
      <c r="H81" s="159"/>
      <c r="I81" s="159"/>
      <c r="J81" s="159"/>
      <c r="K81" s="159"/>
      <c r="L81" s="159"/>
      <c r="M81" s="159"/>
      <c r="N81" s="159"/>
      <c r="O81" s="159"/>
      <c r="P81" s="159"/>
    </row>
    <row r="82" spans="1:16" ht="54.75" customHeight="1" x14ac:dyDescent="0.25">
      <c r="A82" s="115">
        <v>74</v>
      </c>
      <c r="B82" s="75" t="str">
        <f>'2. Sammanställning'!F81</f>
        <v/>
      </c>
      <c r="C82" s="75" t="str">
        <f>'2. Sammanställning'!H81</f>
        <v/>
      </c>
      <c r="D82" s="75">
        <f>'2. Sammanställning'!I81</f>
        <v>0</v>
      </c>
      <c r="E82" s="75" t="str">
        <f>'2. Sammanställning'!U81</f>
        <v/>
      </c>
      <c r="F82" s="159"/>
      <c r="G82" s="159"/>
      <c r="H82" s="159"/>
      <c r="I82" s="159"/>
      <c r="J82" s="159"/>
      <c r="K82" s="159"/>
      <c r="L82" s="159"/>
      <c r="M82" s="159"/>
      <c r="N82" s="159"/>
      <c r="O82" s="159"/>
      <c r="P82" s="159"/>
    </row>
    <row r="83" spans="1:16" ht="54.75" customHeight="1" x14ac:dyDescent="0.25">
      <c r="A83" s="115">
        <v>75</v>
      </c>
      <c r="B83" s="75" t="str">
        <f>'2. Sammanställning'!F82</f>
        <v/>
      </c>
      <c r="C83" s="75" t="str">
        <f>'2. Sammanställning'!H82</f>
        <v/>
      </c>
      <c r="D83" s="75">
        <f>'2. Sammanställning'!I82</f>
        <v>0</v>
      </c>
      <c r="E83" s="75" t="str">
        <f>'2. Sammanställning'!U82</f>
        <v/>
      </c>
      <c r="F83" s="159"/>
      <c r="G83" s="159"/>
      <c r="H83" s="159"/>
      <c r="I83" s="159"/>
      <c r="J83" s="159"/>
      <c r="K83" s="159"/>
      <c r="L83" s="159"/>
      <c r="M83" s="159"/>
      <c r="N83" s="159"/>
      <c r="O83" s="159"/>
      <c r="P83" s="159"/>
    </row>
    <row r="84" spans="1:16" ht="54.75" customHeight="1" x14ac:dyDescent="0.25">
      <c r="A84" s="115">
        <v>76</v>
      </c>
      <c r="B84" s="75" t="str">
        <f>'2. Sammanställning'!F83</f>
        <v/>
      </c>
      <c r="C84" s="75" t="str">
        <f>'2. Sammanställning'!H83</f>
        <v/>
      </c>
      <c r="D84" s="75">
        <f>'2. Sammanställning'!I83</f>
        <v>0</v>
      </c>
      <c r="E84" s="75" t="str">
        <f>'2. Sammanställning'!U83</f>
        <v/>
      </c>
      <c r="F84" s="159"/>
      <c r="G84" s="159"/>
      <c r="H84" s="159"/>
      <c r="I84" s="159"/>
      <c r="J84" s="159"/>
      <c r="K84" s="159"/>
      <c r="L84" s="159"/>
      <c r="M84" s="159"/>
      <c r="N84" s="159"/>
      <c r="O84" s="159"/>
      <c r="P84" s="159"/>
    </row>
    <row r="85" spans="1:16" ht="54.75" customHeight="1" x14ac:dyDescent="0.25">
      <c r="A85" s="115">
        <v>77</v>
      </c>
      <c r="B85" s="75" t="str">
        <f>'2. Sammanställning'!F84</f>
        <v/>
      </c>
      <c r="C85" s="75" t="str">
        <f>'2. Sammanställning'!H84</f>
        <v/>
      </c>
      <c r="D85" s="75">
        <f>'2. Sammanställning'!I84</f>
        <v>0</v>
      </c>
      <c r="E85" s="75" t="str">
        <f>'2. Sammanställning'!U84</f>
        <v/>
      </c>
      <c r="F85" s="159"/>
      <c r="G85" s="159"/>
      <c r="H85" s="159"/>
      <c r="I85" s="159"/>
      <c r="J85" s="159"/>
      <c r="K85" s="159"/>
      <c r="L85" s="159"/>
      <c r="M85" s="159"/>
      <c r="N85" s="159"/>
      <c r="O85" s="159"/>
      <c r="P85" s="159"/>
    </row>
    <row r="86" spans="1:16" ht="54.75" customHeight="1" x14ac:dyDescent="0.25">
      <c r="A86" s="115">
        <v>78</v>
      </c>
      <c r="B86" s="75" t="str">
        <f>'2. Sammanställning'!F85</f>
        <v/>
      </c>
      <c r="C86" s="75" t="str">
        <f>'2. Sammanställning'!H85</f>
        <v/>
      </c>
      <c r="D86" s="75">
        <f>'2. Sammanställning'!I85</f>
        <v>0</v>
      </c>
      <c r="E86" s="75" t="str">
        <f>'2. Sammanställning'!U85</f>
        <v/>
      </c>
      <c r="F86" s="159"/>
      <c r="G86" s="159"/>
      <c r="H86" s="159"/>
      <c r="I86" s="159"/>
      <c r="J86" s="159"/>
      <c r="K86" s="159"/>
      <c r="L86" s="159"/>
      <c r="M86" s="159"/>
      <c r="N86" s="159"/>
      <c r="O86" s="159"/>
      <c r="P86" s="159"/>
    </row>
    <row r="87" spans="1:16" ht="54.75" customHeight="1" x14ac:dyDescent="0.25">
      <c r="A87" s="115">
        <v>79</v>
      </c>
      <c r="B87" s="75" t="str">
        <f>'2. Sammanställning'!F86</f>
        <v/>
      </c>
      <c r="C87" s="75" t="str">
        <f>'2. Sammanställning'!H86</f>
        <v/>
      </c>
      <c r="D87" s="75">
        <f>'2. Sammanställning'!I86</f>
        <v>0</v>
      </c>
      <c r="E87" s="75" t="str">
        <f>'2. Sammanställning'!U86</f>
        <v/>
      </c>
      <c r="F87" s="159"/>
      <c r="G87" s="159"/>
      <c r="H87" s="159"/>
      <c r="I87" s="159"/>
      <c r="J87" s="159"/>
      <c r="K87" s="159"/>
      <c r="L87" s="159"/>
      <c r="M87" s="159"/>
      <c r="N87" s="159"/>
      <c r="O87" s="159"/>
      <c r="P87" s="159"/>
    </row>
    <row r="88" spans="1:16" ht="54.75" customHeight="1" x14ac:dyDescent="0.25">
      <c r="A88" s="115">
        <v>80</v>
      </c>
      <c r="B88" s="75" t="str">
        <f>'2. Sammanställning'!F87</f>
        <v/>
      </c>
      <c r="C88" s="75" t="str">
        <f>'2. Sammanställning'!H87</f>
        <v/>
      </c>
      <c r="D88" s="75">
        <f>'2. Sammanställning'!I87</f>
        <v>0</v>
      </c>
      <c r="E88" s="75" t="str">
        <f>'2. Sammanställning'!U87</f>
        <v/>
      </c>
      <c r="F88" s="159"/>
      <c r="G88" s="159"/>
      <c r="H88" s="159"/>
      <c r="I88" s="159"/>
      <c r="J88" s="159"/>
      <c r="K88" s="159"/>
      <c r="L88" s="159"/>
      <c r="M88" s="159"/>
      <c r="N88" s="159"/>
      <c r="O88" s="159"/>
      <c r="P88" s="159"/>
    </row>
    <row r="89" spans="1:16" ht="54.75" customHeight="1" x14ac:dyDescent="0.25">
      <c r="A89" s="115">
        <v>81</v>
      </c>
      <c r="B89" s="75" t="str">
        <f>'2. Sammanställning'!F88</f>
        <v/>
      </c>
      <c r="C89" s="75" t="str">
        <f>'2. Sammanställning'!H88</f>
        <v/>
      </c>
      <c r="D89" s="75">
        <f>'2. Sammanställning'!I88</f>
        <v>0</v>
      </c>
      <c r="E89" s="75" t="str">
        <f>'2. Sammanställning'!U88</f>
        <v/>
      </c>
      <c r="F89" s="159"/>
      <c r="G89" s="159"/>
      <c r="H89" s="159"/>
      <c r="I89" s="159"/>
      <c r="J89" s="159"/>
      <c r="K89" s="159"/>
      <c r="L89" s="159"/>
      <c r="M89" s="159"/>
      <c r="N89" s="159"/>
      <c r="O89" s="159"/>
      <c r="P89" s="159"/>
    </row>
    <row r="90" spans="1:16" ht="54.75" customHeight="1" x14ac:dyDescent="0.25">
      <c r="A90" s="115">
        <v>82</v>
      </c>
      <c r="B90" s="75" t="str">
        <f>'2. Sammanställning'!F89</f>
        <v/>
      </c>
      <c r="C90" s="75" t="str">
        <f>'2. Sammanställning'!H89</f>
        <v/>
      </c>
      <c r="D90" s="75">
        <f>'2. Sammanställning'!I89</f>
        <v>0</v>
      </c>
      <c r="E90" s="75" t="str">
        <f>'2. Sammanställning'!U89</f>
        <v/>
      </c>
      <c r="F90" s="159"/>
      <c r="G90" s="159"/>
      <c r="H90" s="159"/>
      <c r="I90" s="159"/>
      <c r="J90" s="159"/>
      <c r="K90" s="159"/>
      <c r="L90" s="159"/>
      <c r="M90" s="159"/>
      <c r="N90" s="159"/>
      <c r="O90" s="159"/>
      <c r="P90" s="159"/>
    </row>
    <row r="91" spans="1:16" ht="54.75" customHeight="1" x14ac:dyDescent="0.25">
      <c r="A91" s="115">
        <v>83</v>
      </c>
      <c r="B91" s="75" t="str">
        <f>'2. Sammanställning'!F90</f>
        <v/>
      </c>
      <c r="C91" s="75" t="str">
        <f>'2. Sammanställning'!H90</f>
        <v/>
      </c>
      <c r="D91" s="75">
        <f>'2. Sammanställning'!I90</f>
        <v>0</v>
      </c>
      <c r="E91" s="75" t="str">
        <f>'2. Sammanställning'!U90</f>
        <v/>
      </c>
      <c r="F91" s="159"/>
      <c r="G91" s="159"/>
      <c r="H91" s="159"/>
      <c r="I91" s="159"/>
      <c r="J91" s="159"/>
      <c r="K91" s="159"/>
      <c r="L91" s="159"/>
      <c r="M91" s="159"/>
      <c r="N91" s="159"/>
      <c r="O91" s="159"/>
      <c r="P91" s="159"/>
    </row>
    <row r="92" spans="1:16" ht="54.75" customHeight="1" x14ac:dyDescent="0.25">
      <c r="A92" s="115">
        <v>84</v>
      </c>
      <c r="B92" s="75" t="str">
        <f>'2. Sammanställning'!F91</f>
        <v/>
      </c>
      <c r="C92" s="75" t="str">
        <f>'2. Sammanställning'!H91</f>
        <v/>
      </c>
      <c r="D92" s="75">
        <f>'2. Sammanställning'!I91</f>
        <v>0</v>
      </c>
      <c r="E92" s="75" t="str">
        <f>'2. Sammanställning'!U91</f>
        <v/>
      </c>
      <c r="F92" s="159"/>
      <c r="G92" s="159"/>
      <c r="H92" s="159"/>
      <c r="I92" s="159"/>
      <c r="J92" s="159"/>
      <c r="K92" s="159"/>
      <c r="L92" s="159"/>
      <c r="M92" s="159"/>
      <c r="N92" s="159"/>
      <c r="O92" s="159"/>
      <c r="P92" s="159"/>
    </row>
    <row r="93" spans="1:16" ht="54.75" customHeight="1" x14ac:dyDescent="0.25">
      <c r="A93" s="115">
        <v>85</v>
      </c>
      <c r="B93" s="75" t="str">
        <f>'2. Sammanställning'!F92</f>
        <v/>
      </c>
      <c r="C93" s="75" t="str">
        <f>'2. Sammanställning'!H92</f>
        <v/>
      </c>
      <c r="D93" s="75">
        <f>'2. Sammanställning'!I92</f>
        <v>0</v>
      </c>
      <c r="E93" s="75" t="str">
        <f>'2. Sammanställning'!U92</f>
        <v/>
      </c>
      <c r="F93" s="159"/>
      <c r="G93" s="159"/>
      <c r="H93" s="159"/>
      <c r="I93" s="159"/>
      <c r="J93" s="159"/>
      <c r="K93" s="159"/>
      <c r="L93" s="159"/>
      <c r="M93" s="159"/>
      <c r="N93" s="159"/>
      <c r="O93" s="159"/>
      <c r="P93" s="159"/>
    </row>
    <row r="94" spans="1:16" ht="54.75" customHeight="1" x14ac:dyDescent="0.25">
      <c r="A94" s="115">
        <v>86</v>
      </c>
      <c r="B94" s="75" t="str">
        <f>'2. Sammanställning'!F93</f>
        <v/>
      </c>
      <c r="C94" s="75" t="str">
        <f>'2. Sammanställning'!H93</f>
        <v/>
      </c>
      <c r="D94" s="75">
        <f>'2. Sammanställning'!I93</f>
        <v>0</v>
      </c>
      <c r="E94" s="75" t="str">
        <f>'2. Sammanställning'!U93</f>
        <v/>
      </c>
      <c r="F94" s="159"/>
      <c r="G94" s="159"/>
      <c r="H94" s="159"/>
      <c r="I94" s="159"/>
      <c r="J94" s="159"/>
      <c r="K94" s="159"/>
      <c r="L94" s="159"/>
      <c r="M94" s="159"/>
      <c r="N94" s="159"/>
      <c r="O94" s="159"/>
      <c r="P94" s="159"/>
    </row>
    <row r="95" spans="1:16" ht="54.75" customHeight="1" x14ac:dyDescent="0.25">
      <c r="A95" s="115">
        <v>87</v>
      </c>
      <c r="B95" s="75" t="str">
        <f>'2. Sammanställning'!F94</f>
        <v/>
      </c>
      <c r="C95" s="75" t="str">
        <f>'2. Sammanställning'!H94</f>
        <v/>
      </c>
      <c r="D95" s="75">
        <f>'2. Sammanställning'!I94</f>
        <v>0</v>
      </c>
      <c r="E95" s="75" t="str">
        <f>'2. Sammanställning'!U94</f>
        <v/>
      </c>
      <c r="F95" s="159"/>
      <c r="G95" s="159"/>
      <c r="H95" s="159"/>
      <c r="I95" s="159"/>
      <c r="J95" s="159"/>
      <c r="K95" s="159"/>
      <c r="L95" s="159"/>
      <c r="M95" s="159"/>
      <c r="N95" s="159"/>
      <c r="O95" s="159"/>
      <c r="P95" s="159"/>
    </row>
    <row r="96" spans="1:16" ht="54.75" customHeight="1" x14ac:dyDescent="0.25">
      <c r="A96" s="115">
        <v>88</v>
      </c>
      <c r="B96" s="75" t="str">
        <f>'2. Sammanställning'!F95</f>
        <v/>
      </c>
      <c r="C96" s="75" t="str">
        <f>'2. Sammanställning'!H95</f>
        <v/>
      </c>
      <c r="D96" s="75">
        <f>'2. Sammanställning'!I95</f>
        <v>0</v>
      </c>
      <c r="E96" s="75" t="str">
        <f>'2. Sammanställning'!U95</f>
        <v/>
      </c>
      <c r="F96" s="159"/>
      <c r="G96" s="159"/>
      <c r="H96" s="159"/>
      <c r="I96" s="159"/>
      <c r="J96" s="159"/>
      <c r="K96" s="159"/>
      <c r="L96" s="159"/>
      <c r="M96" s="159"/>
      <c r="N96" s="159"/>
      <c r="O96" s="159"/>
      <c r="P96" s="159"/>
    </row>
    <row r="97" spans="1:16" ht="54.75" customHeight="1" x14ac:dyDescent="0.25">
      <c r="A97" s="115">
        <v>89</v>
      </c>
      <c r="B97" s="75" t="str">
        <f>'2. Sammanställning'!F96</f>
        <v/>
      </c>
      <c r="C97" s="75" t="str">
        <f>'2. Sammanställning'!H96</f>
        <v/>
      </c>
      <c r="D97" s="75">
        <f>'2. Sammanställning'!I96</f>
        <v>0</v>
      </c>
      <c r="E97" s="75" t="str">
        <f>'2. Sammanställning'!U96</f>
        <v/>
      </c>
      <c r="F97" s="159"/>
      <c r="G97" s="159"/>
      <c r="H97" s="159"/>
      <c r="I97" s="159"/>
      <c r="J97" s="159"/>
      <c r="K97" s="159"/>
      <c r="L97" s="159"/>
      <c r="M97" s="159"/>
      <c r="N97" s="159"/>
      <c r="O97" s="159"/>
      <c r="P97" s="159"/>
    </row>
    <row r="98" spans="1:16" ht="54.75" customHeight="1" x14ac:dyDescent="0.25">
      <c r="A98" s="115">
        <v>90</v>
      </c>
      <c r="B98" s="75" t="str">
        <f>'2. Sammanställning'!F97</f>
        <v/>
      </c>
      <c r="C98" s="75" t="str">
        <f>'2. Sammanställning'!H97</f>
        <v/>
      </c>
      <c r="D98" s="75">
        <f>'2. Sammanställning'!I97</f>
        <v>0</v>
      </c>
      <c r="E98" s="75" t="str">
        <f>'2. Sammanställning'!U97</f>
        <v/>
      </c>
      <c r="F98" s="159"/>
      <c r="G98" s="159"/>
      <c r="H98" s="159"/>
      <c r="I98" s="159"/>
      <c r="J98" s="159"/>
      <c r="K98" s="159"/>
      <c r="L98" s="159"/>
      <c r="M98" s="159"/>
      <c r="N98" s="159"/>
      <c r="O98" s="159"/>
      <c r="P98" s="159"/>
    </row>
    <row r="99" spans="1:16" ht="54.75" customHeight="1" x14ac:dyDescent="0.25">
      <c r="A99" s="115">
        <v>91</v>
      </c>
      <c r="B99" s="75" t="str">
        <f>'2. Sammanställning'!F98</f>
        <v/>
      </c>
      <c r="C99" s="75" t="str">
        <f>'2. Sammanställning'!H98</f>
        <v/>
      </c>
      <c r="D99" s="75">
        <f>'2. Sammanställning'!I98</f>
        <v>0</v>
      </c>
      <c r="E99" s="75" t="str">
        <f>'2. Sammanställning'!U98</f>
        <v/>
      </c>
      <c r="F99" s="159"/>
      <c r="G99" s="159"/>
      <c r="H99" s="159"/>
      <c r="I99" s="159"/>
      <c r="J99" s="159"/>
      <c r="K99" s="159"/>
      <c r="L99" s="159"/>
      <c r="M99" s="159"/>
      <c r="N99" s="159"/>
      <c r="O99" s="159"/>
      <c r="P99" s="159"/>
    </row>
    <row r="100" spans="1:16" ht="54.75" customHeight="1" x14ac:dyDescent="0.25">
      <c r="A100" s="115">
        <v>92</v>
      </c>
      <c r="B100" s="75" t="str">
        <f>'2. Sammanställning'!F99</f>
        <v/>
      </c>
      <c r="C100" s="75" t="str">
        <f>'2. Sammanställning'!H99</f>
        <v/>
      </c>
      <c r="D100" s="75">
        <f>'2. Sammanställning'!I99</f>
        <v>0</v>
      </c>
      <c r="E100" s="75" t="str">
        <f>'2. Sammanställning'!U99</f>
        <v/>
      </c>
      <c r="F100" s="159"/>
      <c r="G100" s="159"/>
      <c r="H100" s="159"/>
      <c r="I100" s="159"/>
      <c r="J100" s="159"/>
      <c r="K100" s="159"/>
      <c r="L100" s="159"/>
      <c r="M100" s="159"/>
      <c r="N100" s="159"/>
      <c r="O100" s="159"/>
      <c r="P100" s="159"/>
    </row>
    <row r="101" spans="1:16" ht="54.75" customHeight="1" x14ac:dyDescent="0.25">
      <c r="A101" s="115">
        <v>93</v>
      </c>
      <c r="B101" s="75" t="str">
        <f>'2. Sammanställning'!F100</f>
        <v/>
      </c>
      <c r="C101" s="75" t="str">
        <f>'2. Sammanställning'!H100</f>
        <v/>
      </c>
      <c r="D101" s="75">
        <f>'2. Sammanställning'!I100</f>
        <v>0</v>
      </c>
      <c r="E101" s="75" t="str">
        <f>'2. Sammanställning'!U100</f>
        <v/>
      </c>
      <c r="F101" s="159"/>
      <c r="G101" s="159"/>
      <c r="H101" s="159"/>
      <c r="I101" s="159"/>
      <c r="J101" s="159"/>
      <c r="K101" s="159"/>
      <c r="L101" s="159"/>
      <c r="M101" s="159"/>
      <c r="N101" s="159"/>
      <c r="O101" s="159"/>
      <c r="P101" s="159"/>
    </row>
    <row r="102" spans="1:16" ht="54.75" customHeight="1" x14ac:dyDescent="0.25">
      <c r="A102" s="115">
        <v>94</v>
      </c>
      <c r="B102" s="75" t="str">
        <f>'2. Sammanställning'!F101</f>
        <v/>
      </c>
      <c r="C102" s="75" t="str">
        <f>'2. Sammanställning'!H101</f>
        <v/>
      </c>
      <c r="D102" s="75">
        <f>'2. Sammanställning'!I101</f>
        <v>0</v>
      </c>
      <c r="E102" s="75" t="str">
        <f>'2. Sammanställning'!U101</f>
        <v/>
      </c>
      <c r="F102" s="159"/>
      <c r="G102" s="159"/>
      <c r="H102" s="159"/>
      <c r="I102" s="159"/>
      <c r="J102" s="159"/>
      <c r="K102" s="159"/>
      <c r="L102" s="159"/>
      <c r="M102" s="159"/>
      <c r="N102" s="159"/>
      <c r="O102" s="159"/>
      <c r="P102" s="159"/>
    </row>
    <row r="103" spans="1:16" ht="54.75" customHeight="1" x14ac:dyDescent="0.25">
      <c r="A103" s="115">
        <v>95</v>
      </c>
      <c r="B103" s="75" t="str">
        <f>'2. Sammanställning'!F102</f>
        <v/>
      </c>
      <c r="C103" s="75" t="str">
        <f>'2. Sammanställning'!H102</f>
        <v/>
      </c>
      <c r="D103" s="75">
        <f>'2. Sammanställning'!I102</f>
        <v>0</v>
      </c>
      <c r="E103" s="75" t="str">
        <f>'2. Sammanställning'!U102</f>
        <v/>
      </c>
      <c r="F103" s="159"/>
      <c r="G103" s="159"/>
      <c r="H103" s="159"/>
      <c r="I103" s="159"/>
      <c r="J103" s="159"/>
      <c r="K103" s="159"/>
      <c r="L103" s="159"/>
      <c r="M103" s="159"/>
      <c r="N103" s="159"/>
      <c r="O103" s="159"/>
      <c r="P103" s="159"/>
    </row>
    <row r="104" spans="1:16" ht="54.75" customHeight="1" x14ac:dyDescent="0.25">
      <c r="A104" s="115">
        <v>96</v>
      </c>
      <c r="B104" s="75" t="str">
        <f>'2. Sammanställning'!F103</f>
        <v/>
      </c>
      <c r="C104" s="75" t="str">
        <f>'2. Sammanställning'!H103</f>
        <v/>
      </c>
      <c r="D104" s="75">
        <f>'2. Sammanställning'!I103</f>
        <v>0</v>
      </c>
      <c r="E104" s="75" t="str">
        <f>'2. Sammanställning'!U103</f>
        <v/>
      </c>
      <c r="F104" s="159"/>
      <c r="G104" s="159"/>
      <c r="H104" s="159"/>
      <c r="I104" s="159"/>
      <c r="J104" s="159"/>
      <c r="K104" s="159"/>
      <c r="L104" s="159"/>
      <c r="M104" s="159"/>
      <c r="N104" s="159"/>
      <c r="O104" s="159"/>
      <c r="P104" s="159"/>
    </row>
    <row r="105" spans="1:16" ht="54.75" customHeight="1" x14ac:dyDescent="0.25">
      <c r="A105" s="115">
        <v>97</v>
      </c>
      <c r="B105" s="75" t="str">
        <f>'2. Sammanställning'!F104</f>
        <v/>
      </c>
      <c r="C105" s="75" t="str">
        <f>'2. Sammanställning'!H104</f>
        <v/>
      </c>
      <c r="D105" s="75">
        <f>'2. Sammanställning'!I104</f>
        <v>0</v>
      </c>
      <c r="E105" s="75" t="str">
        <f>'2. Sammanställning'!U104</f>
        <v/>
      </c>
      <c r="F105" s="159"/>
      <c r="G105" s="159"/>
      <c r="H105" s="159"/>
      <c r="I105" s="159"/>
      <c r="J105" s="159"/>
      <c r="K105" s="159"/>
      <c r="L105" s="159"/>
      <c r="M105" s="159"/>
      <c r="N105" s="159"/>
      <c r="O105" s="159"/>
      <c r="P105" s="159"/>
    </row>
    <row r="106" spans="1:16" ht="54.75" customHeight="1" x14ac:dyDescent="0.25">
      <c r="A106" s="115">
        <v>98</v>
      </c>
      <c r="B106" s="75" t="str">
        <f>'2. Sammanställning'!F105</f>
        <v/>
      </c>
      <c r="C106" s="75" t="str">
        <f>'2. Sammanställning'!H105</f>
        <v/>
      </c>
      <c r="D106" s="75">
        <f>'2. Sammanställning'!I105</f>
        <v>0</v>
      </c>
      <c r="E106" s="75" t="str">
        <f>'2. Sammanställning'!U105</f>
        <v/>
      </c>
      <c r="F106" s="159"/>
      <c r="G106" s="159"/>
      <c r="H106" s="159"/>
      <c r="I106" s="159"/>
      <c r="J106" s="159"/>
      <c r="K106" s="159"/>
      <c r="L106" s="159"/>
      <c r="M106" s="159"/>
      <c r="N106" s="159"/>
      <c r="O106" s="159"/>
      <c r="P106" s="159"/>
    </row>
    <row r="107" spans="1:16" ht="54.75" customHeight="1" x14ac:dyDescent="0.25">
      <c r="A107" s="115">
        <v>99</v>
      </c>
      <c r="B107" s="75" t="str">
        <f>'2. Sammanställning'!F106</f>
        <v/>
      </c>
      <c r="C107" s="75" t="str">
        <f>'2. Sammanställning'!H106</f>
        <v/>
      </c>
      <c r="D107" s="75">
        <f>'2. Sammanställning'!I106</f>
        <v>0</v>
      </c>
      <c r="E107" s="75" t="str">
        <f>'2. Sammanställning'!U106</f>
        <v/>
      </c>
      <c r="F107" s="159"/>
      <c r="G107" s="159"/>
      <c r="H107" s="159"/>
      <c r="I107" s="159"/>
      <c r="J107" s="159"/>
      <c r="K107" s="159"/>
      <c r="L107" s="159"/>
      <c r="M107" s="159"/>
      <c r="N107" s="159"/>
      <c r="O107" s="159"/>
      <c r="P107" s="159"/>
    </row>
    <row r="108" spans="1:16" ht="54.75" customHeight="1" x14ac:dyDescent="0.25">
      <c r="A108" s="115">
        <v>100</v>
      </c>
      <c r="B108" s="75" t="str">
        <f>'2. Sammanställning'!F107</f>
        <v/>
      </c>
      <c r="C108" s="75" t="str">
        <f>'2. Sammanställning'!H107</f>
        <v/>
      </c>
      <c r="D108" s="75">
        <f>'2. Sammanställning'!I107</f>
        <v>0</v>
      </c>
      <c r="E108" s="75" t="str">
        <f>'2. Sammanställning'!U107</f>
        <v/>
      </c>
      <c r="F108" s="159"/>
      <c r="G108" s="159"/>
      <c r="H108" s="159"/>
      <c r="I108" s="159"/>
      <c r="J108" s="159"/>
      <c r="K108" s="159"/>
      <c r="L108" s="159"/>
      <c r="M108" s="159"/>
      <c r="N108" s="159"/>
      <c r="O108" s="159"/>
      <c r="P108" s="159"/>
    </row>
  </sheetData>
  <sheetProtection sheet="1" objects="1" scenarios="1" selectLockedCells="1"/>
  <autoFilter ref="A8:P108" xr:uid="{00000000-0009-0000-0000-000009000000}"/>
  <mergeCells count="2">
    <mergeCell ref="A7:E7"/>
    <mergeCell ref="L3:M3"/>
  </mergeCells>
  <phoneticPr fontId="14" type="noConversion"/>
  <pageMargins left="0.7" right="0.7" top="0.75" bottom="0.75" header="0.3" footer="0.3"/>
  <pageSetup paperSize="9" scale="60" fitToHeight="0" orientation="landscape" r:id="rId1"/>
  <headerFooter>
    <oddFooter>&amp;L8. FortLöpande Tillsyn (FLT)&amp;C©DEKRA Industrial AB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417" r:id="rId4" name="Button 33">
              <controlPr defaultSize="0" print="0" autoFill="0" autoPict="0" macro="[0]!Button243_Click">
                <anchor moveWithCells="1" sizeWithCells="1">
                  <from>
                    <xdr:col>17</xdr:col>
                    <xdr:colOff>38100</xdr:colOff>
                    <xdr:row>6</xdr:row>
                    <xdr:rowOff>0</xdr:rowOff>
                  </from>
                  <to>
                    <xdr:col>19</xdr:col>
                    <xdr:colOff>171450</xdr:colOff>
                    <xdr:row>6</xdr:row>
                    <xdr:rowOff>400050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5EC1652F-5630-45F2-B252-6BBAE0E4650A}">
          <x14:formula1>
            <xm:f>OFFSET(Data!$C$3:$C$8,0,0,COUNTA(Data!$C$3:$C$8),1)</xm:f>
          </x14:formula1>
          <xm:sqref>F9:P108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E2BE4-BF29-4F10-9AE6-0CCB9CBFE87D}">
  <sheetPr codeName="Sheet17"/>
  <dimension ref="A1:P58"/>
  <sheetViews>
    <sheetView showZeros="0" topLeftCell="A20" zoomScaleNormal="100" zoomScaleSheetLayoutView="70" workbookViewId="0">
      <selection activeCell="C37" sqref="C37:J38"/>
    </sheetView>
  </sheetViews>
  <sheetFormatPr defaultColWidth="9.28515625" defaultRowHeight="15" x14ac:dyDescent="0.25"/>
  <cols>
    <col min="1" max="10" width="8.7109375" customWidth="1"/>
    <col min="12" max="12" width="9.28515625" customWidth="1"/>
    <col min="13" max="13" width="15.28515625" customWidth="1"/>
  </cols>
  <sheetData>
    <row r="1" spans="1:16" ht="13.15" customHeight="1" thickBot="1" x14ac:dyDescent="0.3">
      <c r="A1" s="635" t="s">
        <v>465</v>
      </c>
      <c r="B1" s="636"/>
      <c r="C1" s="636"/>
      <c r="D1" s="636"/>
      <c r="E1" s="636"/>
      <c r="F1" s="636"/>
      <c r="G1" s="636"/>
      <c r="H1" s="636"/>
      <c r="I1" s="636"/>
      <c r="J1" s="637"/>
      <c r="L1" s="625" t="s">
        <v>916</v>
      </c>
      <c r="M1" s="625"/>
    </row>
    <row r="2" spans="1:16" ht="16.149999999999999" customHeight="1" x14ac:dyDescent="0.25">
      <c r="A2" s="638" t="s">
        <v>0</v>
      </c>
      <c r="B2" s="639"/>
      <c r="C2" s="640" t="str">
        <f>'0. Innehåll'!$B$5</f>
        <v>Klippsjövägen</v>
      </c>
      <c r="D2" s="641"/>
      <c r="E2" s="641"/>
      <c r="F2" s="641"/>
      <c r="G2" s="641"/>
      <c r="H2" s="641"/>
      <c r="I2" s="641"/>
      <c r="J2" s="642"/>
      <c r="L2" s="625"/>
      <c r="M2" s="625"/>
    </row>
    <row r="3" spans="1:16" ht="24" customHeight="1" x14ac:dyDescent="0.25">
      <c r="A3" s="643" t="s">
        <v>460</v>
      </c>
      <c r="B3" s="644"/>
      <c r="C3" s="609"/>
      <c r="D3" s="645"/>
      <c r="E3" s="645"/>
      <c r="F3" s="645"/>
      <c r="G3" s="645"/>
      <c r="H3" s="645"/>
      <c r="I3" s="645"/>
      <c r="J3" s="646"/>
      <c r="L3" s="626"/>
      <c r="M3" s="626"/>
    </row>
    <row r="4" spans="1:16" ht="13.15" customHeight="1" x14ac:dyDescent="0.25">
      <c r="A4" s="647" t="s">
        <v>627</v>
      </c>
      <c r="B4" s="648"/>
      <c r="C4" s="653"/>
      <c r="D4" s="654"/>
      <c r="E4" s="654"/>
      <c r="F4" s="654"/>
      <c r="G4" s="654"/>
      <c r="H4" s="654"/>
      <c r="I4" s="654"/>
      <c r="J4" s="655"/>
      <c r="L4" s="627">
        <v>1</v>
      </c>
      <c r="M4" s="628"/>
    </row>
    <row r="5" spans="1:16" ht="13.15" customHeight="1" x14ac:dyDescent="0.25">
      <c r="A5" s="649"/>
      <c r="B5" s="650"/>
      <c r="C5" s="656"/>
      <c r="D5" s="657"/>
      <c r="E5" s="657"/>
      <c r="F5" s="657"/>
      <c r="G5" s="657"/>
      <c r="H5" s="657"/>
      <c r="I5" s="657"/>
      <c r="J5" s="658"/>
    </row>
    <row r="6" spans="1:16" ht="13.15" customHeight="1" x14ac:dyDescent="0.25">
      <c r="A6" s="649"/>
      <c r="B6" s="650"/>
      <c r="C6" s="656"/>
      <c r="D6" s="657"/>
      <c r="E6" s="657"/>
      <c r="F6" s="657"/>
      <c r="G6" s="657"/>
      <c r="H6" s="657"/>
      <c r="I6" s="657"/>
      <c r="J6" s="658"/>
    </row>
    <row r="7" spans="1:16" ht="13.15" customHeight="1" x14ac:dyDescent="0.25">
      <c r="A7" s="651"/>
      <c r="B7" s="652"/>
      <c r="C7" s="659"/>
      <c r="D7" s="660"/>
      <c r="E7" s="660"/>
      <c r="F7" s="660"/>
      <c r="G7" s="660"/>
      <c r="H7" s="660"/>
      <c r="I7" s="660"/>
      <c r="J7" s="661"/>
    </row>
    <row r="8" spans="1:16" ht="13.15" customHeight="1" x14ac:dyDescent="0.25">
      <c r="A8" s="647" t="s">
        <v>466</v>
      </c>
      <c r="B8" s="648"/>
      <c r="C8" s="598"/>
      <c r="D8" s="599"/>
      <c r="E8" s="599"/>
      <c r="F8" s="599"/>
      <c r="G8" s="599"/>
      <c r="H8" s="599"/>
      <c r="I8" s="599"/>
      <c r="J8" s="600"/>
    </row>
    <row r="9" spans="1:16" ht="13.15" customHeight="1" x14ac:dyDescent="0.25">
      <c r="A9" s="649"/>
      <c r="B9" s="650"/>
      <c r="C9" s="601"/>
      <c r="D9" s="601"/>
      <c r="E9" s="601"/>
      <c r="F9" s="601"/>
      <c r="G9" s="601"/>
      <c r="H9" s="601"/>
      <c r="I9" s="601"/>
      <c r="J9" s="602"/>
      <c r="K9" s="77"/>
      <c r="L9" s="77"/>
      <c r="M9" s="77"/>
      <c r="N9" s="77"/>
      <c r="O9" s="77"/>
      <c r="P9" s="77"/>
    </row>
    <row r="10" spans="1:16" ht="13.15" customHeight="1" x14ac:dyDescent="0.25">
      <c r="A10" s="649"/>
      <c r="B10" s="650"/>
      <c r="C10" s="601"/>
      <c r="D10" s="601"/>
      <c r="E10" s="601"/>
      <c r="F10" s="601"/>
      <c r="G10" s="601"/>
      <c r="H10" s="601"/>
      <c r="I10" s="601"/>
      <c r="J10" s="602"/>
      <c r="K10" s="77"/>
      <c r="L10" s="77"/>
      <c r="M10" s="77"/>
      <c r="N10" s="77"/>
      <c r="O10" s="77"/>
      <c r="P10" s="77"/>
    </row>
    <row r="11" spans="1:16" ht="13.15" customHeight="1" thickBot="1" x14ac:dyDescent="0.3">
      <c r="A11" s="662"/>
      <c r="B11" s="663"/>
      <c r="C11" s="603"/>
      <c r="D11" s="603"/>
      <c r="E11" s="603"/>
      <c r="F11" s="603"/>
      <c r="G11" s="603"/>
      <c r="H11" s="603"/>
      <c r="I11" s="603"/>
      <c r="J11" s="604"/>
      <c r="K11" s="77"/>
      <c r="L11" s="77"/>
      <c r="M11" s="77"/>
      <c r="N11" s="77"/>
      <c r="O11" s="77"/>
      <c r="P11" s="77"/>
    </row>
    <row r="12" spans="1:16" ht="10.9" customHeight="1" thickBot="1" x14ac:dyDescent="0.3">
      <c r="A12" s="619"/>
      <c r="B12" s="620"/>
      <c r="C12" s="620"/>
      <c r="D12" s="620"/>
      <c r="E12" s="620"/>
      <c r="F12" s="621"/>
      <c r="G12" s="621"/>
      <c r="H12" s="621"/>
      <c r="I12" s="621"/>
      <c r="J12" s="622"/>
      <c r="K12" s="77"/>
      <c r="L12" s="77"/>
      <c r="M12" s="77"/>
      <c r="N12" s="77"/>
      <c r="O12" s="77"/>
      <c r="P12" s="77"/>
    </row>
    <row r="13" spans="1:16" ht="15.75" thickBot="1" x14ac:dyDescent="0.3">
      <c r="A13" s="629" t="s">
        <v>467</v>
      </c>
      <c r="B13" s="630"/>
      <c r="C13" s="631"/>
      <c r="D13" s="299" t="s">
        <v>507</v>
      </c>
      <c r="E13" s="300" t="s">
        <v>468</v>
      </c>
      <c r="F13" s="632" t="s">
        <v>628</v>
      </c>
      <c r="G13" s="633"/>
      <c r="H13" s="633"/>
      <c r="I13" s="633"/>
      <c r="J13" s="634"/>
      <c r="K13" s="77"/>
      <c r="L13" s="77"/>
      <c r="M13" s="77"/>
      <c r="N13" s="77"/>
      <c r="O13" s="77"/>
      <c r="P13" s="77"/>
    </row>
    <row r="14" spans="1:16" ht="13.15" customHeight="1" x14ac:dyDescent="0.25">
      <c r="A14" s="623" t="s">
        <v>469</v>
      </c>
      <c r="B14" s="624"/>
      <c r="C14" s="624"/>
      <c r="D14" s="383"/>
      <c r="E14" s="383"/>
      <c r="F14" s="664"/>
      <c r="G14" s="665"/>
      <c r="H14" s="665"/>
      <c r="I14" s="666"/>
      <c r="J14" s="667"/>
      <c r="K14" s="77"/>
      <c r="L14" s="77"/>
      <c r="M14" s="301"/>
      <c r="N14" s="77"/>
      <c r="O14" s="77"/>
      <c r="P14" s="77"/>
    </row>
    <row r="15" spans="1:16" ht="13.15" customHeight="1" x14ac:dyDescent="0.25">
      <c r="A15" s="596" t="s">
        <v>13</v>
      </c>
      <c r="B15" s="597"/>
      <c r="C15" s="597"/>
      <c r="D15" s="384"/>
      <c r="E15" s="383"/>
      <c r="F15" s="608"/>
      <c r="G15" s="609"/>
      <c r="H15" s="609"/>
      <c r="I15" s="610"/>
      <c r="J15" s="611"/>
      <c r="K15" s="77"/>
      <c r="L15" s="77"/>
      <c r="M15" s="77"/>
      <c r="N15" s="77"/>
      <c r="O15" s="77"/>
      <c r="P15" s="77"/>
    </row>
    <row r="16" spans="1:16" ht="13.15" customHeight="1" x14ac:dyDescent="0.25">
      <c r="A16" s="596" t="s">
        <v>470</v>
      </c>
      <c r="B16" s="597"/>
      <c r="C16" s="597"/>
      <c r="D16" s="384"/>
      <c r="E16" s="383"/>
      <c r="F16" s="608"/>
      <c r="G16" s="609"/>
      <c r="H16" s="609"/>
      <c r="I16" s="610"/>
      <c r="J16" s="611"/>
      <c r="K16" s="77"/>
      <c r="L16" s="77"/>
      <c r="M16" s="77"/>
      <c r="N16" s="77"/>
      <c r="O16" s="77"/>
      <c r="P16" s="77"/>
    </row>
    <row r="17" spans="1:16" ht="13.15" customHeight="1" x14ac:dyDescent="0.25">
      <c r="A17" s="596" t="s">
        <v>471</v>
      </c>
      <c r="B17" s="597"/>
      <c r="C17" s="597"/>
      <c r="D17" s="384"/>
      <c r="E17" s="383"/>
      <c r="F17" s="615"/>
      <c r="G17" s="616"/>
      <c r="H17" s="616"/>
      <c r="I17" s="617"/>
      <c r="J17" s="618"/>
      <c r="K17" s="77"/>
      <c r="L17" s="77"/>
      <c r="M17" s="77"/>
      <c r="N17" s="77"/>
      <c r="O17" s="77"/>
      <c r="P17" s="77"/>
    </row>
    <row r="18" spans="1:16" ht="13.15" customHeight="1" x14ac:dyDescent="0.25">
      <c r="A18" s="596" t="s">
        <v>472</v>
      </c>
      <c r="B18" s="597"/>
      <c r="C18" s="597"/>
      <c r="D18" s="384"/>
      <c r="E18" s="383"/>
      <c r="F18" s="605"/>
      <c r="G18" s="606"/>
      <c r="H18" s="606"/>
      <c r="I18" s="606"/>
      <c r="J18" s="607"/>
      <c r="K18" s="77"/>
      <c r="L18" s="77"/>
      <c r="M18" s="77"/>
      <c r="N18" s="77"/>
      <c r="O18" s="77"/>
      <c r="P18" s="77"/>
    </row>
    <row r="19" spans="1:16" ht="13.15" customHeight="1" x14ac:dyDescent="0.25">
      <c r="A19" s="612" t="s">
        <v>686</v>
      </c>
      <c r="B19" s="613"/>
      <c r="C19" s="614"/>
      <c r="D19" s="384"/>
      <c r="E19" s="383"/>
      <c r="F19" s="605"/>
      <c r="G19" s="606"/>
      <c r="H19" s="606"/>
      <c r="I19" s="606"/>
      <c r="J19" s="607"/>
      <c r="K19" s="77"/>
      <c r="L19" s="77"/>
      <c r="M19" s="77"/>
      <c r="N19" s="77"/>
      <c r="O19" s="77"/>
      <c r="P19" s="77"/>
    </row>
    <row r="20" spans="1:16" ht="13.15" customHeight="1" x14ac:dyDescent="0.25">
      <c r="A20" s="612" t="s">
        <v>687</v>
      </c>
      <c r="B20" s="613"/>
      <c r="C20" s="614"/>
      <c r="D20" s="384"/>
      <c r="E20" s="383"/>
      <c r="F20" s="605"/>
      <c r="G20" s="606"/>
      <c r="H20" s="606"/>
      <c r="I20" s="606"/>
      <c r="J20" s="607"/>
      <c r="K20" s="77"/>
      <c r="L20" s="77"/>
      <c r="M20" s="77"/>
      <c r="N20" s="77"/>
      <c r="O20" s="77"/>
      <c r="P20" s="77"/>
    </row>
    <row r="21" spans="1:16" ht="13.15" customHeight="1" x14ac:dyDescent="0.25">
      <c r="A21" s="596" t="s">
        <v>477</v>
      </c>
      <c r="B21" s="597"/>
      <c r="C21" s="597"/>
      <c r="D21" s="384"/>
      <c r="E21" s="383"/>
      <c r="F21" s="605"/>
      <c r="G21" s="606"/>
      <c r="H21" s="606"/>
      <c r="I21" s="606"/>
      <c r="J21" s="607"/>
      <c r="K21" s="77"/>
      <c r="L21" s="77"/>
      <c r="M21" s="77"/>
      <c r="N21" s="77"/>
      <c r="O21" s="77"/>
      <c r="P21" s="77"/>
    </row>
    <row r="22" spans="1:16" ht="13.15" customHeight="1" x14ac:dyDescent="0.25">
      <c r="A22" s="575" t="s">
        <v>473</v>
      </c>
      <c r="B22" s="576"/>
      <c r="C22" s="576"/>
      <c r="D22" s="384"/>
      <c r="E22" s="383"/>
      <c r="F22" s="605"/>
      <c r="G22" s="606"/>
      <c r="H22" s="606"/>
      <c r="I22" s="606"/>
      <c r="J22" s="607"/>
      <c r="K22" s="77"/>
      <c r="L22" s="77"/>
      <c r="M22" s="77"/>
      <c r="N22" s="77"/>
      <c r="O22" s="77"/>
      <c r="P22" s="77"/>
    </row>
    <row r="23" spans="1:16" ht="13.15" customHeight="1" x14ac:dyDescent="0.25">
      <c r="A23" s="575" t="s">
        <v>478</v>
      </c>
      <c r="B23" s="576"/>
      <c r="C23" s="576"/>
      <c r="D23" s="384"/>
      <c r="E23" s="383"/>
      <c r="F23" s="577"/>
      <c r="G23" s="578"/>
      <c r="H23" s="578"/>
      <c r="I23" s="578"/>
      <c r="J23" s="579"/>
      <c r="K23" s="77"/>
      <c r="L23" s="77"/>
      <c r="M23" s="77"/>
      <c r="N23" s="77"/>
      <c r="O23" s="77"/>
      <c r="P23" s="77"/>
    </row>
    <row r="24" spans="1:16" ht="15.75" thickBot="1" x14ac:dyDescent="0.3">
      <c r="A24" s="592"/>
      <c r="B24" s="593"/>
      <c r="C24" s="593"/>
      <c r="D24" s="593"/>
      <c r="E24" s="593"/>
      <c r="F24" s="594"/>
      <c r="G24" s="594"/>
      <c r="H24" s="594"/>
      <c r="I24" s="594"/>
      <c r="J24" s="595"/>
      <c r="K24" s="77"/>
      <c r="L24" s="77"/>
      <c r="M24" s="77"/>
      <c r="N24" s="77"/>
      <c r="O24" s="77"/>
      <c r="P24" s="77"/>
    </row>
    <row r="25" spans="1:16" ht="13.15" customHeight="1" thickBot="1" x14ac:dyDescent="0.3">
      <c r="A25" s="589" t="s">
        <v>474</v>
      </c>
      <c r="B25" s="590"/>
      <c r="C25" s="591"/>
      <c r="D25" s="580"/>
      <c r="E25" s="580"/>
      <c r="F25" s="580"/>
      <c r="G25" s="302" t="s">
        <v>21</v>
      </c>
      <c r="H25" s="581"/>
      <c r="I25" s="582"/>
      <c r="J25" s="583"/>
      <c r="K25" s="77"/>
      <c r="L25" s="77"/>
      <c r="M25" s="77"/>
      <c r="N25" s="77"/>
      <c r="O25" s="77"/>
      <c r="P25" s="77"/>
    </row>
    <row r="26" spans="1:16" ht="7.15" customHeight="1" x14ac:dyDescent="0.25">
      <c r="A26" s="584" t="s">
        <v>629</v>
      </c>
      <c r="B26" s="585"/>
      <c r="C26" s="586"/>
      <c r="D26" s="587"/>
      <c r="E26" s="587"/>
      <c r="F26" s="587"/>
      <c r="G26" s="587"/>
      <c r="H26" s="587"/>
      <c r="I26" s="587"/>
      <c r="J26" s="588"/>
      <c r="K26" s="77"/>
      <c r="L26" s="77"/>
      <c r="M26" s="77"/>
      <c r="N26" s="77"/>
      <c r="O26" s="77"/>
      <c r="P26" s="77"/>
    </row>
    <row r="27" spans="1:16" ht="7.15" customHeight="1" x14ac:dyDescent="0.25">
      <c r="A27" s="557"/>
      <c r="B27" s="558"/>
      <c r="C27" s="571"/>
      <c r="D27" s="571"/>
      <c r="E27" s="571"/>
      <c r="F27" s="571"/>
      <c r="G27" s="571"/>
      <c r="H27" s="571"/>
      <c r="I27" s="571"/>
      <c r="J27" s="572"/>
      <c r="K27" s="77"/>
      <c r="L27" s="77"/>
      <c r="M27" s="77"/>
      <c r="N27" s="77"/>
      <c r="O27" s="77"/>
      <c r="P27" s="77"/>
    </row>
    <row r="28" spans="1:16" ht="7.15" customHeight="1" x14ac:dyDescent="0.25">
      <c r="A28" s="559"/>
      <c r="B28" s="560"/>
      <c r="C28" s="573"/>
      <c r="D28" s="573"/>
      <c r="E28" s="573"/>
      <c r="F28" s="573"/>
      <c r="G28" s="573"/>
      <c r="H28" s="573"/>
      <c r="I28" s="573"/>
      <c r="J28" s="574"/>
      <c r="K28" s="77"/>
      <c r="L28" s="77"/>
      <c r="M28" s="77"/>
      <c r="N28" s="77"/>
      <c r="O28" s="77"/>
      <c r="P28" s="77"/>
    </row>
    <row r="29" spans="1:16" ht="7.15" customHeight="1" x14ac:dyDescent="0.25">
      <c r="A29" s="555" t="s">
        <v>22</v>
      </c>
      <c r="B29" s="556"/>
      <c r="C29" s="561"/>
      <c r="D29" s="562"/>
      <c r="E29" s="562"/>
      <c r="F29" s="562"/>
      <c r="G29" s="562"/>
      <c r="H29" s="562"/>
      <c r="I29" s="562"/>
      <c r="J29" s="563"/>
      <c r="K29" s="77"/>
      <c r="L29" s="77"/>
      <c r="M29" s="77"/>
      <c r="N29" s="77"/>
      <c r="O29" s="77"/>
      <c r="P29" s="77"/>
    </row>
    <row r="30" spans="1:16" ht="7.15" customHeight="1" x14ac:dyDescent="0.25">
      <c r="A30" s="557"/>
      <c r="B30" s="558"/>
      <c r="C30" s="564"/>
      <c r="D30" s="564"/>
      <c r="E30" s="564"/>
      <c r="F30" s="564"/>
      <c r="G30" s="564"/>
      <c r="H30" s="564"/>
      <c r="I30" s="564"/>
      <c r="J30" s="565"/>
      <c r="K30" s="77"/>
      <c r="L30" s="77"/>
      <c r="M30" s="77"/>
      <c r="N30" s="77"/>
      <c r="O30" s="77"/>
      <c r="P30" s="77"/>
    </row>
    <row r="31" spans="1:16" ht="7.15" customHeight="1" x14ac:dyDescent="0.25">
      <c r="A31" s="559"/>
      <c r="B31" s="560"/>
      <c r="C31" s="566"/>
      <c r="D31" s="566"/>
      <c r="E31" s="566"/>
      <c r="F31" s="566"/>
      <c r="G31" s="566"/>
      <c r="H31" s="566"/>
      <c r="I31" s="566"/>
      <c r="J31" s="567"/>
      <c r="K31" s="77"/>
      <c r="L31" s="77"/>
      <c r="M31" s="77"/>
      <c r="N31" s="77"/>
      <c r="O31" s="77"/>
      <c r="P31" s="77"/>
    </row>
    <row r="32" spans="1:16" ht="7.15" customHeight="1" x14ac:dyDescent="0.25">
      <c r="A32" s="555" t="s">
        <v>23</v>
      </c>
      <c r="B32" s="556"/>
      <c r="C32" s="568"/>
      <c r="D32" s="569"/>
      <c r="E32" s="569"/>
      <c r="F32" s="569"/>
      <c r="G32" s="569"/>
      <c r="H32" s="569"/>
      <c r="I32" s="569"/>
      <c r="J32" s="570"/>
      <c r="K32" s="77"/>
      <c r="L32" s="77"/>
      <c r="M32" s="77"/>
      <c r="N32" s="77"/>
      <c r="O32" s="77"/>
      <c r="P32" s="77"/>
    </row>
    <row r="33" spans="1:16" ht="7.15" customHeight="1" x14ac:dyDescent="0.25">
      <c r="A33" s="557"/>
      <c r="B33" s="558"/>
      <c r="C33" s="571"/>
      <c r="D33" s="571"/>
      <c r="E33" s="571"/>
      <c r="F33" s="571"/>
      <c r="G33" s="571"/>
      <c r="H33" s="571"/>
      <c r="I33" s="571"/>
      <c r="J33" s="572"/>
      <c r="K33" s="77"/>
      <c r="L33" s="77"/>
      <c r="M33" s="77"/>
      <c r="N33" s="77"/>
      <c r="O33" s="77"/>
      <c r="P33" s="77"/>
    </row>
    <row r="34" spans="1:16" ht="7.15" customHeight="1" x14ac:dyDescent="0.25">
      <c r="A34" s="559"/>
      <c r="B34" s="560"/>
      <c r="C34" s="573"/>
      <c r="D34" s="573"/>
      <c r="E34" s="573"/>
      <c r="F34" s="573"/>
      <c r="G34" s="573"/>
      <c r="H34" s="573"/>
      <c r="I34" s="573"/>
      <c r="J34" s="574"/>
      <c r="K34" s="77"/>
      <c r="L34" s="77"/>
      <c r="M34" s="77"/>
      <c r="N34" s="77"/>
      <c r="O34" s="77"/>
      <c r="P34" s="77"/>
    </row>
    <row r="35" spans="1:16" ht="13.15" customHeight="1" thickBot="1" x14ac:dyDescent="0.3">
      <c r="A35" s="550" t="s">
        <v>630</v>
      </c>
      <c r="B35" s="551"/>
      <c r="C35" s="551"/>
      <c r="D35" s="551"/>
      <c r="E35" s="552"/>
      <c r="F35" s="553"/>
      <c r="G35" s="553"/>
      <c r="H35" s="553"/>
      <c r="I35" s="553"/>
      <c r="J35" s="554"/>
      <c r="K35" s="77"/>
      <c r="L35" s="77"/>
      <c r="M35" s="77"/>
      <c r="N35" s="77"/>
      <c r="O35" s="77"/>
      <c r="P35" s="77"/>
    </row>
    <row r="36" spans="1:16" ht="13.15" customHeight="1" x14ac:dyDescent="0.25">
      <c r="A36" s="536" t="s">
        <v>475</v>
      </c>
      <c r="B36" s="537"/>
      <c r="C36" s="537"/>
      <c r="D36" s="537"/>
      <c r="E36" s="537"/>
      <c r="F36" s="538"/>
      <c r="G36" s="538"/>
      <c r="H36" s="538"/>
      <c r="I36" s="538"/>
      <c r="J36" s="539"/>
      <c r="K36" s="77"/>
      <c r="L36" s="77"/>
      <c r="M36" s="77"/>
      <c r="N36" s="77"/>
      <c r="O36" s="77"/>
      <c r="P36" s="77"/>
    </row>
    <row r="37" spans="1:16" ht="13.15" customHeight="1" x14ac:dyDescent="0.25">
      <c r="A37" s="540" t="s">
        <v>476</v>
      </c>
      <c r="B37" s="541"/>
      <c r="C37" s="542"/>
      <c r="D37" s="542"/>
      <c r="E37" s="542"/>
      <c r="F37" s="542"/>
      <c r="G37" s="542"/>
      <c r="H37" s="542"/>
      <c r="I37" s="542"/>
      <c r="J37" s="543"/>
      <c r="K37" s="77"/>
      <c r="L37" s="77"/>
      <c r="M37" s="77"/>
      <c r="N37" s="77"/>
      <c r="O37" s="77"/>
      <c r="P37" s="77"/>
    </row>
    <row r="38" spans="1:16" ht="13.15" customHeight="1" x14ac:dyDescent="0.25">
      <c r="A38" s="540"/>
      <c r="B38" s="541"/>
      <c r="C38" s="542"/>
      <c r="D38" s="542"/>
      <c r="E38" s="542"/>
      <c r="F38" s="542"/>
      <c r="G38" s="542"/>
      <c r="H38" s="542"/>
      <c r="I38" s="542"/>
      <c r="J38" s="543"/>
      <c r="K38" s="77"/>
      <c r="L38" s="77"/>
      <c r="M38" s="77"/>
      <c r="N38" s="77"/>
      <c r="O38" s="77"/>
      <c r="P38" s="77"/>
    </row>
    <row r="39" spans="1:16" ht="13.15" customHeight="1" x14ac:dyDescent="0.25">
      <c r="A39" s="544" t="s">
        <v>25</v>
      </c>
      <c r="B39" s="545"/>
      <c r="C39" s="542"/>
      <c r="D39" s="542"/>
      <c r="E39" s="542"/>
      <c r="F39" s="542"/>
      <c r="G39" s="542"/>
      <c r="H39" s="545" t="s">
        <v>21</v>
      </c>
      <c r="I39" s="542"/>
      <c r="J39" s="543"/>
      <c r="K39" s="77"/>
      <c r="L39" s="77"/>
      <c r="M39" s="77"/>
      <c r="N39" s="77"/>
      <c r="O39" s="77"/>
      <c r="P39" s="77"/>
    </row>
    <row r="40" spans="1:16" ht="13.15" customHeight="1" thickBot="1" x14ac:dyDescent="0.3">
      <c r="A40" s="546"/>
      <c r="B40" s="547"/>
      <c r="C40" s="548"/>
      <c r="D40" s="548"/>
      <c r="E40" s="548"/>
      <c r="F40" s="548"/>
      <c r="G40" s="548"/>
      <c r="H40" s="547"/>
      <c r="I40" s="548"/>
      <c r="J40" s="549"/>
      <c r="K40" s="77"/>
      <c r="L40" s="77"/>
      <c r="M40" s="77"/>
      <c r="N40" s="77"/>
      <c r="O40" s="77"/>
      <c r="P40" s="77"/>
    </row>
    <row r="41" spans="1:16" ht="13.15" customHeight="1" thickBot="1" x14ac:dyDescent="0.3">
      <c r="A41" s="533"/>
      <c r="B41" s="534"/>
      <c r="C41" s="534"/>
      <c r="D41" s="534"/>
      <c r="E41" s="534"/>
      <c r="F41" s="534"/>
      <c r="G41" s="534"/>
      <c r="H41" s="534"/>
      <c r="I41" s="534"/>
      <c r="J41" s="535"/>
      <c r="K41" s="77"/>
      <c r="L41" s="77"/>
      <c r="M41" s="77"/>
      <c r="N41" s="77"/>
      <c r="O41" s="77"/>
      <c r="P41" s="77"/>
    </row>
    <row r="42" spans="1:16" ht="12" customHeight="1" x14ac:dyDescent="0.25">
      <c r="A42" s="524" t="s">
        <v>294</v>
      </c>
      <c r="B42" s="525"/>
      <c r="C42" s="525"/>
      <c r="D42" s="525"/>
      <c r="E42" s="525"/>
      <c r="F42" s="525"/>
      <c r="G42" s="525"/>
      <c r="H42" s="525"/>
      <c r="I42" s="525"/>
      <c r="J42" s="526"/>
      <c r="K42" s="77"/>
      <c r="L42" s="77"/>
      <c r="M42" s="77"/>
      <c r="N42" s="77"/>
      <c r="O42" s="77"/>
      <c r="P42" s="77"/>
    </row>
    <row r="43" spans="1:16" ht="12" customHeight="1" x14ac:dyDescent="0.25">
      <c r="A43" s="527"/>
      <c r="B43" s="528"/>
      <c r="C43" s="528"/>
      <c r="D43" s="528"/>
      <c r="E43" s="528"/>
      <c r="F43" s="528"/>
      <c r="G43" s="528"/>
      <c r="H43" s="528"/>
      <c r="I43" s="528"/>
      <c r="J43" s="529"/>
      <c r="K43" s="77"/>
      <c r="L43" s="77"/>
      <c r="M43" s="77"/>
      <c r="N43" s="77"/>
      <c r="O43" s="77"/>
      <c r="P43" s="77"/>
    </row>
    <row r="44" spans="1:16" ht="12" customHeight="1" x14ac:dyDescent="0.25">
      <c r="A44" s="527"/>
      <c r="B44" s="528"/>
      <c r="C44" s="528"/>
      <c r="D44" s="528"/>
      <c r="E44" s="528"/>
      <c r="F44" s="528"/>
      <c r="G44" s="528"/>
      <c r="H44" s="528"/>
      <c r="I44" s="528"/>
      <c r="J44" s="529"/>
      <c r="K44" s="77"/>
      <c r="L44" s="77"/>
      <c r="M44" s="77"/>
      <c r="N44" s="77"/>
      <c r="O44" s="77"/>
      <c r="P44" s="77"/>
    </row>
    <row r="45" spans="1:16" ht="12" customHeight="1" x14ac:dyDescent="0.25">
      <c r="A45" s="527"/>
      <c r="B45" s="528"/>
      <c r="C45" s="528"/>
      <c r="D45" s="528"/>
      <c r="E45" s="528"/>
      <c r="F45" s="528"/>
      <c r="G45" s="528"/>
      <c r="H45" s="528"/>
      <c r="I45" s="528"/>
      <c r="J45" s="529"/>
      <c r="K45" s="77"/>
      <c r="L45" s="77"/>
      <c r="M45" s="77"/>
      <c r="N45" s="77"/>
      <c r="O45" s="77"/>
      <c r="P45" s="77"/>
    </row>
    <row r="46" spans="1:16" ht="12" customHeight="1" x14ac:dyDescent="0.25">
      <c r="A46" s="527"/>
      <c r="B46" s="528"/>
      <c r="C46" s="528"/>
      <c r="D46" s="528"/>
      <c r="E46" s="528"/>
      <c r="F46" s="528"/>
      <c r="G46" s="528"/>
      <c r="H46" s="528"/>
      <c r="I46" s="528"/>
      <c r="J46" s="529"/>
      <c r="K46" s="77"/>
      <c r="L46" s="77"/>
      <c r="M46" s="77"/>
      <c r="N46" s="77"/>
      <c r="O46" s="77"/>
      <c r="P46" s="77"/>
    </row>
    <row r="47" spans="1:16" ht="12" customHeight="1" x14ac:dyDescent="0.25">
      <c r="A47" s="527"/>
      <c r="B47" s="528"/>
      <c r="C47" s="528"/>
      <c r="D47" s="528"/>
      <c r="E47" s="528"/>
      <c r="F47" s="528"/>
      <c r="G47" s="528"/>
      <c r="H47" s="528"/>
      <c r="I47" s="528"/>
      <c r="J47" s="529"/>
      <c r="K47" s="77"/>
      <c r="L47" s="77"/>
      <c r="M47" s="77"/>
      <c r="N47" s="77"/>
      <c r="O47" s="77"/>
      <c r="P47" s="77"/>
    </row>
    <row r="48" spans="1:16" ht="12" customHeight="1" x14ac:dyDescent="0.25">
      <c r="A48" s="527"/>
      <c r="B48" s="528"/>
      <c r="C48" s="528"/>
      <c r="D48" s="528"/>
      <c r="E48" s="528"/>
      <c r="F48" s="528"/>
      <c r="G48" s="528"/>
      <c r="H48" s="528"/>
      <c r="I48" s="528"/>
      <c r="J48" s="529"/>
      <c r="K48" s="77"/>
      <c r="L48" s="77"/>
      <c r="M48" s="77"/>
      <c r="N48" s="77"/>
      <c r="O48" s="77"/>
      <c r="P48" s="77"/>
    </row>
    <row r="49" spans="1:16" ht="12" customHeight="1" x14ac:dyDescent="0.25">
      <c r="A49" s="527"/>
      <c r="B49" s="528"/>
      <c r="C49" s="528"/>
      <c r="D49" s="528"/>
      <c r="E49" s="528"/>
      <c r="F49" s="528"/>
      <c r="G49" s="528"/>
      <c r="H49" s="528"/>
      <c r="I49" s="528"/>
      <c r="J49" s="529"/>
      <c r="K49" s="77"/>
      <c r="L49" s="77"/>
      <c r="M49" s="77"/>
      <c r="N49" s="77"/>
      <c r="O49" s="77"/>
      <c r="P49" s="77"/>
    </row>
    <row r="50" spans="1:16" ht="12" customHeight="1" x14ac:dyDescent="0.25">
      <c r="A50" s="527"/>
      <c r="B50" s="528"/>
      <c r="C50" s="528"/>
      <c r="D50" s="528"/>
      <c r="E50" s="528"/>
      <c r="F50" s="528"/>
      <c r="G50" s="528"/>
      <c r="H50" s="528"/>
      <c r="I50" s="528"/>
      <c r="J50" s="529"/>
      <c r="K50" s="77"/>
      <c r="L50" s="77"/>
      <c r="M50" s="77"/>
      <c r="N50" s="77"/>
      <c r="O50" s="77"/>
      <c r="P50" s="77"/>
    </row>
    <row r="51" spans="1:16" ht="12" customHeight="1" x14ac:dyDescent="0.25">
      <c r="A51" s="527"/>
      <c r="B51" s="528"/>
      <c r="C51" s="528"/>
      <c r="D51" s="528"/>
      <c r="E51" s="528"/>
      <c r="F51" s="528"/>
      <c r="G51" s="528"/>
      <c r="H51" s="528"/>
      <c r="I51" s="528"/>
      <c r="J51" s="529"/>
      <c r="K51" s="77"/>
      <c r="L51" s="77"/>
      <c r="M51" s="77"/>
      <c r="N51" s="77"/>
      <c r="O51" s="77"/>
      <c r="P51" s="77"/>
    </row>
    <row r="52" spans="1:16" ht="12" customHeight="1" x14ac:dyDescent="0.25">
      <c r="A52" s="527"/>
      <c r="B52" s="528"/>
      <c r="C52" s="528"/>
      <c r="D52" s="528"/>
      <c r="E52" s="528"/>
      <c r="F52" s="528"/>
      <c r="G52" s="528"/>
      <c r="H52" s="528"/>
      <c r="I52" s="528"/>
      <c r="J52" s="529"/>
      <c r="K52" s="77"/>
      <c r="L52" s="77"/>
      <c r="M52" s="77"/>
      <c r="N52" s="77"/>
      <c r="O52" s="77"/>
      <c r="P52" s="77"/>
    </row>
    <row r="53" spans="1:16" ht="12" customHeight="1" x14ac:dyDescent="0.25">
      <c r="A53" s="527"/>
      <c r="B53" s="528"/>
      <c r="C53" s="528"/>
      <c r="D53" s="528"/>
      <c r="E53" s="528"/>
      <c r="F53" s="528"/>
      <c r="G53" s="528"/>
      <c r="H53" s="528"/>
      <c r="I53" s="528"/>
      <c r="J53" s="529"/>
      <c r="K53" s="77"/>
      <c r="L53" s="77"/>
      <c r="M53" s="77"/>
      <c r="N53" s="77"/>
      <c r="O53" s="77"/>
      <c r="P53" s="77"/>
    </row>
    <row r="54" spans="1:16" ht="12" customHeight="1" x14ac:dyDescent="0.25">
      <c r="A54" s="527"/>
      <c r="B54" s="528"/>
      <c r="C54" s="528"/>
      <c r="D54" s="528"/>
      <c r="E54" s="528"/>
      <c r="F54" s="528"/>
      <c r="G54" s="528"/>
      <c r="H54" s="528"/>
      <c r="I54" s="528"/>
      <c r="J54" s="529"/>
      <c r="K54" s="77"/>
      <c r="L54" s="77"/>
      <c r="M54" s="77"/>
      <c r="N54" s="77"/>
      <c r="O54" s="77"/>
      <c r="P54" s="77"/>
    </row>
    <row r="55" spans="1:16" ht="12" customHeight="1" x14ac:dyDescent="0.25">
      <c r="A55" s="527"/>
      <c r="B55" s="528"/>
      <c r="C55" s="528"/>
      <c r="D55" s="528"/>
      <c r="E55" s="528"/>
      <c r="F55" s="528"/>
      <c r="G55" s="528"/>
      <c r="H55" s="528"/>
      <c r="I55" s="528"/>
      <c r="J55" s="529"/>
      <c r="K55" s="77"/>
      <c r="L55" s="77"/>
      <c r="M55" s="77"/>
      <c r="N55" s="77"/>
      <c r="O55" s="77"/>
      <c r="P55" s="77"/>
    </row>
    <row r="56" spans="1:16" ht="12" customHeight="1" x14ac:dyDescent="0.25">
      <c r="A56" s="527"/>
      <c r="B56" s="528"/>
      <c r="C56" s="528"/>
      <c r="D56" s="528"/>
      <c r="E56" s="528"/>
      <c r="F56" s="528"/>
      <c r="G56" s="528"/>
      <c r="H56" s="528"/>
      <c r="I56" s="528"/>
      <c r="J56" s="529"/>
      <c r="K56" s="77"/>
      <c r="L56" s="77"/>
      <c r="M56" s="77"/>
      <c r="N56" s="77"/>
      <c r="O56" s="77"/>
      <c r="P56" s="77"/>
    </row>
    <row r="57" spans="1:16" ht="12" customHeight="1" x14ac:dyDescent="0.25">
      <c r="A57" s="527"/>
      <c r="B57" s="528"/>
      <c r="C57" s="528"/>
      <c r="D57" s="528"/>
      <c r="E57" s="528"/>
      <c r="F57" s="528"/>
      <c r="G57" s="528"/>
      <c r="H57" s="528"/>
      <c r="I57" s="528"/>
      <c r="J57" s="529"/>
      <c r="K57" s="77"/>
      <c r="L57" s="77"/>
      <c r="M57" s="77"/>
      <c r="N57" s="77"/>
      <c r="O57" s="77"/>
      <c r="P57" s="77"/>
    </row>
    <row r="58" spans="1:16" ht="12" customHeight="1" thickBot="1" x14ac:dyDescent="0.3">
      <c r="A58" s="530"/>
      <c r="B58" s="531"/>
      <c r="C58" s="531"/>
      <c r="D58" s="531"/>
      <c r="E58" s="531"/>
      <c r="F58" s="531"/>
      <c r="G58" s="531"/>
      <c r="H58" s="531"/>
      <c r="I58" s="531"/>
      <c r="J58" s="532"/>
      <c r="K58" s="77"/>
      <c r="L58" s="77"/>
      <c r="M58" s="77"/>
      <c r="N58" s="77"/>
      <c r="O58" s="77"/>
      <c r="P58" s="77"/>
    </row>
  </sheetData>
  <dataConsolidate/>
  <mergeCells count="55">
    <mergeCell ref="A12:J12"/>
    <mergeCell ref="A14:C14"/>
    <mergeCell ref="F15:J15"/>
    <mergeCell ref="L1:M3"/>
    <mergeCell ref="L4:M4"/>
    <mergeCell ref="A13:C13"/>
    <mergeCell ref="F13:J13"/>
    <mergeCell ref="A1:J1"/>
    <mergeCell ref="A2:B2"/>
    <mergeCell ref="C2:J2"/>
    <mergeCell ref="A3:B3"/>
    <mergeCell ref="C3:J3"/>
    <mergeCell ref="A4:B7"/>
    <mergeCell ref="C4:J7"/>
    <mergeCell ref="A8:B11"/>
    <mergeCell ref="F14:J14"/>
    <mergeCell ref="A15:C15"/>
    <mergeCell ref="C8:J11"/>
    <mergeCell ref="A22:C22"/>
    <mergeCell ref="F22:J22"/>
    <mergeCell ref="F16:J16"/>
    <mergeCell ref="A18:C18"/>
    <mergeCell ref="F18:J18"/>
    <mergeCell ref="A19:C19"/>
    <mergeCell ref="F19:J19"/>
    <mergeCell ref="A20:C20"/>
    <mergeCell ref="F20:J20"/>
    <mergeCell ref="A21:C21"/>
    <mergeCell ref="F21:J21"/>
    <mergeCell ref="A17:C17"/>
    <mergeCell ref="F17:J17"/>
    <mergeCell ref="A16:C16"/>
    <mergeCell ref="A23:C23"/>
    <mergeCell ref="F23:J23"/>
    <mergeCell ref="D25:F25"/>
    <mergeCell ref="H25:J25"/>
    <mergeCell ref="A26:B28"/>
    <mergeCell ref="C26:J28"/>
    <mergeCell ref="A25:C25"/>
    <mergeCell ref="A24:J24"/>
    <mergeCell ref="A35:D35"/>
    <mergeCell ref="E35:J35"/>
    <mergeCell ref="A29:B31"/>
    <mergeCell ref="C29:J31"/>
    <mergeCell ref="A32:B34"/>
    <mergeCell ref="C32:J34"/>
    <mergeCell ref="A42:J58"/>
    <mergeCell ref="A41:J41"/>
    <mergeCell ref="A36:J36"/>
    <mergeCell ref="A37:B38"/>
    <mergeCell ref="C37:J38"/>
    <mergeCell ref="A39:B40"/>
    <mergeCell ref="C39:G40"/>
    <mergeCell ref="H39:H40"/>
    <mergeCell ref="I39:J40"/>
  </mergeCells>
  <dataValidations count="1">
    <dataValidation allowBlank="1" showInputMessage="1" sqref="C2:J2" xr:uid="{F708F57A-72B3-4715-91F0-809B5FEF3C8C}"/>
  </dataValidations>
  <pageMargins left="0.70866141732283472" right="0.70866141732283472" top="0.74803149606299213" bottom="0.74803149606299213" header="0.31496062992125984" footer="0.3149606299212598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9025" r:id="rId4" name="Button 1">
              <controlPr defaultSize="0" print="0" autoFill="0" autoPict="0" macro="[0]!Button239_Click">
                <anchor moveWithCells="1" sizeWithCells="1">
                  <from>
                    <xdr:col>11</xdr:col>
                    <xdr:colOff>38100</xdr:colOff>
                    <xdr:row>5</xdr:row>
                    <xdr:rowOff>38100</xdr:rowOff>
                  </from>
                  <to>
                    <xdr:col>12</xdr:col>
                    <xdr:colOff>457200</xdr:colOff>
                    <xdr:row>7</xdr:row>
                    <xdr:rowOff>19050</xdr:rowOff>
                  </to>
                </anchor>
              </controlPr>
            </control>
          </mc:Choice>
        </mc:AlternateContent>
        <mc:AlternateContent xmlns:mc="http://schemas.openxmlformats.org/markup-compatibility/2006">
          <mc:Choice Requires="x14">
            <control shapeId="129027" r:id="rId5" name="Button 3">
              <controlPr defaultSize="0" print="0" autoFill="0" autoPict="0" macro="[0]!Button249_Click">
                <anchor moveWithCells="1" sizeWithCells="1">
                  <from>
                    <xdr:col>11</xdr:col>
                    <xdr:colOff>38100</xdr:colOff>
                    <xdr:row>10</xdr:row>
                    <xdr:rowOff>19050</xdr:rowOff>
                  </from>
                  <to>
                    <xdr:col>12</xdr:col>
                    <xdr:colOff>838200</xdr:colOff>
                    <xdr:row>12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r:uid="{2D89A4EE-F021-4788-93AB-96881895CE6A}">
          <x14:formula1>
            <xm:f>OFFSET(Data!$AX$4:$AX$103,0,0,COUNTA(Data!$AX$4:$AX$103),1)</xm:f>
          </x14:formula1>
          <xm:sqref>C4:J7</xm:sqref>
        </x14:dataValidation>
        <x14:dataValidation type="list" allowBlank="1" showInputMessage="1" showErrorMessage="1" xr:uid="{49A74749-A068-4811-A9BB-6FCAEFFABECB}">
          <x14:formula1>
            <xm:f>OFFSET(Data!$AY$4:$AY$13,0,0,COUNTA(Data!$AY$4:$AY$13),1)</xm:f>
          </x14:formula1>
          <xm:sqref>L4:M4</xm:sqref>
        </x14:dataValidation>
        <x14:dataValidation type="list" allowBlank="1" showInputMessage="1" xr:uid="{76BFE0A8-51A9-4100-B6B1-FDD0D310D53E}">
          <x14:formula1>
            <xm:f>OFFSET(Data!$C$3:$C$8,0,0,COUNTA(Data!$C$3:$C$8),1)</xm:f>
          </x14:formula1>
          <xm:sqref>E14:E23</xm:sqref>
        </x14:dataValidation>
        <x14:dataValidation type="list" allowBlank="1" showInputMessage="1" xr:uid="{95CEABD0-729C-41B3-846E-A7A509DCB5C3}">
          <x14:formula1>
            <xm:f>Data!$AV$4:$AV$5</xm:f>
          </x14:formula1>
          <xm:sqref>D14:D23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D9370-B271-4D09-9CA1-F643106E35FA}">
  <sheetPr codeName="Sheet16">
    <pageSetUpPr fitToPage="1"/>
  </sheetPr>
  <dimension ref="A1:P3300"/>
  <sheetViews>
    <sheetView topLeftCell="A212" zoomScale="110" zoomScaleNormal="110" workbookViewId="0">
      <selection activeCell="B233" sqref="B233:C233"/>
    </sheetView>
  </sheetViews>
  <sheetFormatPr defaultColWidth="9.28515625" defaultRowHeight="15" x14ac:dyDescent="0.25"/>
  <cols>
    <col min="1" max="1" width="15.28515625" customWidth="1"/>
    <col min="2" max="3" width="10.7109375" customWidth="1"/>
    <col min="4" max="12" width="5.7109375" customWidth="1"/>
    <col min="13" max="13" width="9.28515625" customWidth="1"/>
  </cols>
  <sheetData>
    <row r="1" spans="1:16" ht="20.25" customHeight="1" thickBot="1" x14ac:dyDescent="0.3">
      <c r="A1" s="692" t="s">
        <v>504</v>
      </c>
      <c r="B1" s="693"/>
      <c r="C1" s="693"/>
      <c r="D1" s="693"/>
      <c r="E1" s="693"/>
      <c r="F1" s="693"/>
      <c r="G1" s="693"/>
      <c r="H1" s="693"/>
      <c r="I1" s="693"/>
      <c r="J1" s="693"/>
      <c r="K1" s="693"/>
      <c r="L1" s="694"/>
    </row>
    <row r="2" spans="1:16" ht="25.15" customHeight="1" x14ac:dyDescent="0.25">
      <c r="A2" s="168" t="s">
        <v>551</v>
      </c>
      <c r="B2" s="695" t="s">
        <v>841</v>
      </c>
      <c r="C2" s="696"/>
      <c r="D2" s="697"/>
      <c r="E2" s="698"/>
      <c r="F2" s="698"/>
      <c r="G2" s="698"/>
      <c r="H2" s="698"/>
      <c r="I2" s="698"/>
      <c r="J2" s="698"/>
      <c r="K2" s="698"/>
      <c r="L2" s="699"/>
    </row>
    <row r="3" spans="1:16" ht="20.25" customHeight="1" x14ac:dyDescent="0.25">
      <c r="A3" s="700" t="s">
        <v>0</v>
      </c>
      <c r="B3" s="701"/>
      <c r="C3" s="701"/>
      <c r="D3" s="702" t="s">
        <v>705</v>
      </c>
      <c r="E3" s="702"/>
      <c r="F3" s="702"/>
      <c r="G3" s="702"/>
      <c r="H3" s="702"/>
      <c r="I3" s="702"/>
      <c r="J3" s="702"/>
      <c r="K3" s="702"/>
      <c r="L3" s="703"/>
    </row>
    <row r="4" spans="1:16" ht="20.25" customHeight="1" x14ac:dyDescent="0.25">
      <c r="A4" s="700" t="s">
        <v>460</v>
      </c>
      <c r="B4" s="701"/>
      <c r="C4" s="701"/>
      <c r="D4" s="702"/>
      <c r="E4" s="702"/>
      <c r="F4" s="702"/>
      <c r="G4" s="702"/>
      <c r="H4" s="702"/>
      <c r="I4" s="702"/>
      <c r="J4" s="702"/>
      <c r="K4" s="702"/>
      <c r="L4" s="703"/>
    </row>
    <row r="5" spans="1:16" ht="20.25" customHeight="1" x14ac:dyDescent="0.25">
      <c r="A5" s="700" t="s">
        <v>905</v>
      </c>
      <c r="B5" s="701"/>
      <c r="C5" s="701"/>
      <c r="D5" s="702">
        <v>620</v>
      </c>
      <c r="E5" s="702"/>
      <c r="F5" s="702"/>
      <c r="G5" s="702"/>
      <c r="H5" s="702"/>
      <c r="I5" s="702"/>
      <c r="J5" s="702"/>
      <c r="K5" s="702"/>
      <c r="L5" s="703"/>
      <c r="P5" s="12"/>
    </row>
    <row r="6" spans="1:16" ht="20.25" customHeight="1" x14ac:dyDescent="0.25">
      <c r="A6" s="700" t="s">
        <v>1</v>
      </c>
      <c r="B6" s="701"/>
      <c r="C6" s="701"/>
      <c r="D6" s="702" t="s">
        <v>707</v>
      </c>
      <c r="E6" s="702"/>
      <c r="F6" s="702"/>
      <c r="G6" s="702"/>
      <c r="H6" s="702"/>
      <c r="I6" s="702"/>
      <c r="J6" s="702"/>
      <c r="K6" s="702"/>
      <c r="L6" s="703"/>
    </row>
    <row r="7" spans="1:16" ht="20.25" customHeight="1" x14ac:dyDescent="0.25">
      <c r="A7" s="704" t="s">
        <v>520</v>
      </c>
      <c r="B7" s="705"/>
      <c r="C7" s="705"/>
      <c r="D7" s="702" t="s">
        <v>541</v>
      </c>
      <c r="E7" s="702"/>
      <c r="F7" s="702"/>
      <c r="G7" s="702"/>
      <c r="H7" s="702"/>
      <c r="I7" s="702"/>
      <c r="J7" s="702"/>
      <c r="K7" s="702"/>
      <c r="L7" s="703"/>
    </row>
    <row r="8" spans="1:16" ht="15" customHeight="1" x14ac:dyDescent="0.25">
      <c r="A8" s="704" t="s">
        <v>505</v>
      </c>
      <c r="B8" s="705"/>
      <c r="C8" s="705"/>
      <c r="D8" s="706"/>
      <c r="E8" s="706"/>
      <c r="F8" s="706"/>
      <c r="G8" s="706"/>
      <c r="H8" s="706"/>
      <c r="I8" s="706"/>
      <c r="J8" s="706"/>
      <c r="K8" s="706"/>
      <c r="L8" s="707"/>
    </row>
    <row r="9" spans="1:16" ht="15" customHeight="1" x14ac:dyDescent="0.25">
      <c r="A9" s="704"/>
      <c r="B9" s="705"/>
      <c r="C9" s="705"/>
      <c r="D9" s="706"/>
      <c r="E9" s="706"/>
      <c r="F9" s="706"/>
      <c r="G9" s="706"/>
      <c r="H9" s="706"/>
      <c r="I9" s="706"/>
      <c r="J9" s="706"/>
      <c r="K9" s="706"/>
      <c r="L9" s="707"/>
    </row>
    <row r="10" spans="1:16" ht="15" customHeight="1" x14ac:dyDescent="0.25">
      <c r="A10" s="704"/>
      <c r="B10" s="705"/>
      <c r="C10" s="705"/>
      <c r="D10" s="706"/>
      <c r="E10" s="706"/>
      <c r="F10" s="706"/>
      <c r="G10" s="706"/>
      <c r="H10" s="706"/>
      <c r="I10" s="706"/>
      <c r="J10" s="706"/>
      <c r="K10" s="706"/>
      <c r="L10" s="707"/>
    </row>
    <row r="11" spans="1:16" ht="19.149999999999999" customHeight="1" x14ac:dyDescent="0.25">
      <c r="A11" s="761" t="s">
        <v>506</v>
      </c>
      <c r="B11" s="762"/>
      <c r="C11" s="762"/>
      <c r="D11" s="762"/>
      <c r="E11" s="763"/>
      <c r="F11" s="764" t="s">
        <v>507</v>
      </c>
      <c r="G11" s="763"/>
      <c r="H11" s="764" t="s">
        <v>508</v>
      </c>
      <c r="I11" s="762"/>
      <c r="J11" s="762"/>
      <c r="K11" s="762"/>
      <c r="L11" s="765"/>
    </row>
    <row r="12" spans="1:16" ht="30" customHeight="1" x14ac:dyDescent="0.25">
      <c r="A12" s="749" t="s">
        <v>509</v>
      </c>
      <c r="B12" s="750"/>
      <c r="C12" s="750"/>
      <c r="D12" s="750"/>
      <c r="E12" s="750"/>
      <c r="F12" s="751" t="s">
        <v>59</v>
      </c>
      <c r="G12" s="752"/>
      <c r="H12" s="769"/>
      <c r="I12" s="713"/>
      <c r="J12" s="713"/>
      <c r="K12" s="714"/>
      <c r="L12" s="715"/>
    </row>
    <row r="13" spans="1:16" ht="30" customHeight="1" x14ac:dyDescent="0.25">
      <c r="A13" s="749" t="s">
        <v>510</v>
      </c>
      <c r="B13" s="750"/>
      <c r="C13" s="750"/>
      <c r="D13" s="750"/>
      <c r="E13" s="750"/>
      <c r="F13" s="710" t="s">
        <v>59</v>
      </c>
      <c r="G13" s="711"/>
      <c r="H13" s="771"/>
      <c r="I13" s="772"/>
      <c r="J13" s="772"/>
      <c r="K13" s="772"/>
      <c r="L13" s="773"/>
    </row>
    <row r="14" spans="1:16" ht="30" customHeight="1" x14ac:dyDescent="0.25">
      <c r="A14" s="749" t="s">
        <v>511</v>
      </c>
      <c r="B14" s="750"/>
      <c r="C14" s="750"/>
      <c r="D14" s="750"/>
      <c r="E14" s="750"/>
      <c r="F14" s="710" t="s">
        <v>59</v>
      </c>
      <c r="G14" s="711"/>
      <c r="H14" s="769"/>
      <c r="I14" s="713"/>
      <c r="J14" s="713"/>
      <c r="K14" s="714"/>
      <c r="L14" s="715"/>
    </row>
    <row r="15" spans="1:16" ht="30" customHeight="1" x14ac:dyDescent="0.25">
      <c r="A15" s="756" t="s">
        <v>512</v>
      </c>
      <c r="B15" s="757"/>
      <c r="C15" s="757"/>
      <c r="D15" s="757"/>
      <c r="E15" s="757"/>
      <c r="F15" s="710" t="s">
        <v>620</v>
      </c>
      <c r="G15" s="711"/>
      <c r="H15" s="770"/>
      <c r="I15" s="713"/>
      <c r="J15" s="713"/>
      <c r="K15" s="714"/>
      <c r="L15" s="715"/>
    </row>
    <row r="16" spans="1:16" ht="30" customHeight="1" x14ac:dyDescent="0.25">
      <c r="A16" s="759" t="s">
        <v>513</v>
      </c>
      <c r="B16" s="760"/>
      <c r="C16" s="760"/>
      <c r="D16" s="760"/>
      <c r="E16" s="760"/>
      <c r="F16" s="710" t="s">
        <v>620</v>
      </c>
      <c r="G16" s="711"/>
      <c r="H16" s="770"/>
      <c r="I16" s="713"/>
      <c r="J16" s="713"/>
      <c r="K16" s="714"/>
      <c r="L16" s="715"/>
    </row>
    <row r="17" spans="1:12" ht="30" customHeight="1" x14ac:dyDescent="0.25">
      <c r="A17" s="708" t="s">
        <v>514</v>
      </c>
      <c r="B17" s="709"/>
      <c r="C17" s="709"/>
      <c r="D17" s="709"/>
      <c r="E17" s="709"/>
      <c r="F17" s="710" t="s">
        <v>59</v>
      </c>
      <c r="G17" s="711"/>
      <c r="H17" s="769"/>
      <c r="I17" s="713"/>
      <c r="J17" s="713"/>
      <c r="K17" s="714"/>
      <c r="L17" s="715"/>
    </row>
    <row r="18" spans="1:12" ht="30" customHeight="1" x14ac:dyDescent="0.25">
      <c r="A18" s="708" t="s">
        <v>515</v>
      </c>
      <c r="B18" s="709"/>
      <c r="C18" s="709"/>
      <c r="D18" s="709"/>
      <c r="E18" s="709"/>
      <c r="F18" s="710" t="s">
        <v>58</v>
      </c>
      <c r="G18" s="711"/>
      <c r="H18" s="769"/>
      <c r="I18" s="713"/>
      <c r="J18" s="713"/>
      <c r="K18" s="714"/>
      <c r="L18" s="715"/>
    </row>
    <row r="19" spans="1:12" ht="30" customHeight="1" x14ac:dyDescent="0.25">
      <c r="A19" s="708" t="s">
        <v>516</v>
      </c>
      <c r="B19" s="709"/>
      <c r="C19" s="709"/>
      <c r="D19" s="709"/>
      <c r="E19" s="709"/>
      <c r="F19" s="710" t="s">
        <v>620</v>
      </c>
      <c r="G19" s="711"/>
      <c r="H19" s="767"/>
      <c r="I19" s="717"/>
      <c r="J19" s="717"/>
      <c r="K19" s="717"/>
      <c r="L19" s="718"/>
    </row>
    <row r="20" spans="1:12" ht="30" customHeight="1" thickBot="1" x14ac:dyDescent="0.3">
      <c r="A20" s="719" t="s">
        <v>647</v>
      </c>
      <c r="B20" s="720"/>
      <c r="C20" s="720"/>
      <c r="D20" s="720"/>
      <c r="E20" s="720"/>
      <c r="F20" s="721" t="s">
        <v>59</v>
      </c>
      <c r="G20" s="722"/>
      <c r="H20" s="768"/>
      <c r="I20" s="724"/>
      <c r="J20" s="724"/>
      <c r="K20" s="725"/>
      <c r="L20" s="726"/>
    </row>
    <row r="21" spans="1:12" ht="20.25" customHeight="1" x14ac:dyDescent="0.25">
      <c r="A21" s="727" t="s">
        <v>518</v>
      </c>
      <c r="B21" s="728"/>
      <c r="C21" s="728"/>
      <c r="D21" s="728"/>
      <c r="E21" s="728"/>
      <c r="F21" s="728"/>
      <c r="G21" s="728"/>
      <c r="H21" s="728"/>
      <c r="I21" s="728"/>
      <c r="J21" s="728"/>
      <c r="K21" s="729"/>
      <c r="L21" s="730"/>
    </row>
    <row r="22" spans="1:12" ht="30" customHeight="1" x14ac:dyDescent="0.25">
      <c r="A22" s="731"/>
      <c r="B22" s="732"/>
      <c r="C22" s="732"/>
      <c r="D22" s="732"/>
      <c r="E22" s="732"/>
      <c r="F22" s="732"/>
      <c r="G22" s="732"/>
      <c r="H22" s="732"/>
      <c r="I22" s="732"/>
      <c r="J22" s="732"/>
      <c r="K22" s="733"/>
      <c r="L22" s="734"/>
    </row>
    <row r="23" spans="1:12" ht="30" customHeight="1" thickBot="1" x14ac:dyDescent="0.3">
      <c r="A23" s="735"/>
      <c r="B23" s="736"/>
      <c r="C23" s="736"/>
      <c r="D23" s="736"/>
      <c r="E23" s="736"/>
      <c r="F23" s="736"/>
      <c r="G23" s="736"/>
      <c r="H23" s="736"/>
      <c r="I23" s="736"/>
      <c r="J23" s="736"/>
      <c r="K23" s="737"/>
      <c r="L23" s="738"/>
    </row>
    <row r="24" spans="1:12" ht="19.149999999999999" customHeight="1" x14ac:dyDescent="0.25">
      <c r="A24" s="739" t="s">
        <v>519</v>
      </c>
      <c r="B24" s="740"/>
      <c r="C24" s="740"/>
      <c r="D24" s="740"/>
      <c r="E24" s="741"/>
      <c r="F24" s="741"/>
      <c r="G24" s="741"/>
      <c r="H24" s="741"/>
      <c r="I24" s="741"/>
      <c r="J24" s="741"/>
      <c r="K24" s="742"/>
      <c r="L24" s="743"/>
    </row>
    <row r="25" spans="1:12" ht="19.149999999999999" customHeight="1" x14ac:dyDescent="0.25">
      <c r="A25" s="744" t="s">
        <v>591</v>
      </c>
      <c r="B25" s="745"/>
      <c r="C25" s="745"/>
      <c r="D25" s="745"/>
      <c r="E25" s="674" t="s">
        <v>24</v>
      </c>
      <c r="F25" s="676" t="s">
        <v>832</v>
      </c>
      <c r="G25" s="676"/>
      <c r="H25" s="676"/>
      <c r="I25" s="677"/>
      <c r="J25" s="680" t="s">
        <v>21</v>
      </c>
      <c r="K25" s="746">
        <v>44991</v>
      </c>
      <c r="L25" s="682"/>
    </row>
    <row r="26" spans="1:12" ht="19.149999999999999" customHeight="1" x14ac:dyDescent="0.25">
      <c r="A26" s="747" t="s">
        <v>592</v>
      </c>
      <c r="B26" s="748"/>
      <c r="C26" s="748" t="s">
        <v>593</v>
      </c>
      <c r="D26" s="748"/>
      <c r="E26" s="675"/>
      <c r="F26" s="678"/>
      <c r="G26" s="678"/>
      <c r="H26" s="678"/>
      <c r="I26" s="679"/>
      <c r="J26" s="681"/>
      <c r="K26" s="678"/>
      <c r="L26" s="683"/>
    </row>
    <row r="27" spans="1:12" ht="19.149999999999999" customHeight="1" x14ac:dyDescent="0.25">
      <c r="A27" s="668" t="s">
        <v>842</v>
      </c>
      <c r="B27" s="669"/>
      <c r="C27" s="670"/>
      <c r="D27" s="671"/>
      <c r="E27" s="674" t="s">
        <v>25</v>
      </c>
      <c r="F27" s="676"/>
      <c r="G27" s="676"/>
      <c r="H27" s="676"/>
      <c r="I27" s="677"/>
      <c r="J27" s="680" t="s">
        <v>371</v>
      </c>
      <c r="K27" s="676" t="s">
        <v>843</v>
      </c>
      <c r="L27" s="682"/>
    </row>
    <row r="28" spans="1:12" ht="19.149999999999999" customHeight="1" x14ac:dyDescent="0.25">
      <c r="A28" s="668"/>
      <c r="B28" s="669"/>
      <c r="C28" s="672"/>
      <c r="D28" s="673"/>
      <c r="E28" s="675"/>
      <c r="F28" s="678"/>
      <c r="G28" s="678"/>
      <c r="H28" s="678"/>
      <c r="I28" s="679"/>
      <c r="J28" s="681"/>
      <c r="K28" s="678"/>
      <c r="L28" s="683"/>
    </row>
    <row r="29" spans="1:12" ht="19.149999999999999" customHeight="1" x14ac:dyDescent="0.25">
      <c r="A29" s="684" t="s">
        <v>594</v>
      </c>
      <c r="B29" s="687" t="s">
        <v>610</v>
      </c>
      <c r="C29" s="688"/>
      <c r="D29" s="688"/>
      <c r="E29" s="688"/>
      <c r="F29" s="688"/>
      <c r="G29" s="688"/>
      <c r="H29" s="688"/>
      <c r="I29" s="688"/>
      <c r="J29" s="688"/>
      <c r="K29" s="688"/>
      <c r="L29" s="689"/>
    </row>
    <row r="30" spans="1:12" ht="19.149999999999999" customHeight="1" x14ac:dyDescent="0.25">
      <c r="A30" s="685"/>
      <c r="B30" s="688"/>
      <c r="C30" s="688"/>
      <c r="D30" s="688"/>
      <c r="E30" s="688"/>
      <c r="F30" s="688"/>
      <c r="G30" s="688"/>
      <c r="H30" s="688"/>
      <c r="I30" s="688"/>
      <c r="J30" s="688"/>
      <c r="K30" s="688"/>
      <c r="L30" s="689"/>
    </row>
    <row r="31" spans="1:12" ht="19.149999999999999" customHeight="1" x14ac:dyDescent="0.25">
      <c r="A31" s="685"/>
      <c r="B31" s="688"/>
      <c r="C31" s="688"/>
      <c r="D31" s="688"/>
      <c r="E31" s="688"/>
      <c r="F31" s="688"/>
      <c r="G31" s="688"/>
      <c r="H31" s="688"/>
      <c r="I31" s="688"/>
      <c r="J31" s="688"/>
      <c r="K31" s="688"/>
      <c r="L31" s="689"/>
    </row>
    <row r="32" spans="1:12" ht="19.149999999999999" customHeight="1" thickBot="1" x14ac:dyDescent="0.3">
      <c r="A32" s="686"/>
      <c r="B32" s="690"/>
      <c r="C32" s="690"/>
      <c r="D32" s="690"/>
      <c r="E32" s="690"/>
      <c r="F32" s="690"/>
      <c r="G32" s="690"/>
      <c r="H32" s="690"/>
      <c r="I32" s="690"/>
      <c r="J32" s="690"/>
      <c r="K32" s="690"/>
      <c r="L32" s="691"/>
    </row>
    <row r="33" spans="1:12" ht="20.25" customHeight="1" thickBot="1" x14ac:dyDescent="0.3"/>
    <row r="34" spans="1:12" ht="20.25" customHeight="1" thickBot="1" x14ac:dyDescent="0.3">
      <c r="A34" s="692" t="s">
        <v>504</v>
      </c>
      <c r="B34" s="693"/>
      <c r="C34" s="693"/>
      <c r="D34" s="693"/>
      <c r="E34" s="693"/>
      <c r="F34" s="693"/>
      <c r="G34" s="693"/>
      <c r="H34" s="693"/>
      <c r="I34" s="693"/>
      <c r="J34" s="693"/>
      <c r="K34" s="693"/>
      <c r="L34" s="694"/>
    </row>
    <row r="35" spans="1:12" ht="25.15" customHeight="1" x14ac:dyDescent="0.25">
      <c r="A35" s="168" t="s">
        <v>551</v>
      </c>
      <c r="B35" s="695" t="s">
        <v>840</v>
      </c>
      <c r="C35" s="696"/>
      <c r="D35" s="697"/>
      <c r="E35" s="698"/>
      <c r="F35" s="698"/>
      <c r="G35" s="698"/>
      <c r="H35" s="698"/>
      <c r="I35" s="698"/>
      <c r="J35" s="698"/>
      <c r="K35" s="698"/>
      <c r="L35" s="699"/>
    </row>
    <row r="36" spans="1:12" ht="20.25" customHeight="1" x14ac:dyDescent="0.25">
      <c r="A36" s="700" t="s">
        <v>0</v>
      </c>
      <c r="B36" s="701"/>
      <c r="C36" s="701"/>
      <c r="D36" s="702" t="s">
        <v>705</v>
      </c>
      <c r="E36" s="702"/>
      <c r="F36" s="702"/>
      <c r="G36" s="702"/>
      <c r="H36" s="702"/>
      <c r="I36" s="702"/>
      <c r="J36" s="702"/>
      <c r="K36" s="702"/>
      <c r="L36" s="703"/>
    </row>
    <row r="37" spans="1:12" ht="20.25" customHeight="1" x14ac:dyDescent="0.25">
      <c r="A37" s="700" t="s">
        <v>460</v>
      </c>
      <c r="B37" s="701"/>
      <c r="C37" s="701"/>
      <c r="D37" s="702"/>
      <c r="E37" s="702"/>
      <c r="F37" s="702"/>
      <c r="G37" s="702"/>
      <c r="H37" s="702"/>
      <c r="I37" s="702"/>
      <c r="J37" s="702"/>
      <c r="K37" s="702"/>
      <c r="L37" s="703"/>
    </row>
    <row r="38" spans="1:12" ht="20.25" customHeight="1" x14ac:dyDescent="0.25">
      <c r="A38" s="700" t="s">
        <v>905</v>
      </c>
      <c r="B38" s="701"/>
      <c r="C38" s="701"/>
      <c r="D38" s="702">
        <v>375</v>
      </c>
      <c r="E38" s="702"/>
      <c r="F38" s="702"/>
      <c r="G38" s="702"/>
      <c r="H38" s="702"/>
      <c r="I38" s="702"/>
      <c r="J38" s="702"/>
      <c r="K38" s="702"/>
      <c r="L38" s="703"/>
    </row>
    <row r="39" spans="1:12" ht="20.25" customHeight="1" x14ac:dyDescent="0.25">
      <c r="A39" s="700" t="s">
        <v>1</v>
      </c>
      <c r="B39" s="701"/>
      <c r="C39" s="701"/>
      <c r="D39" s="702" t="s">
        <v>712</v>
      </c>
      <c r="E39" s="702"/>
      <c r="F39" s="702"/>
      <c r="G39" s="702"/>
      <c r="H39" s="702"/>
      <c r="I39" s="702"/>
      <c r="J39" s="702"/>
      <c r="K39" s="702"/>
      <c r="L39" s="703"/>
    </row>
    <row r="40" spans="1:12" ht="20.25" customHeight="1" x14ac:dyDescent="0.25">
      <c r="A40" s="704" t="s">
        <v>520</v>
      </c>
      <c r="B40" s="705"/>
      <c r="C40" s="705"/>
      <c r="D40" s="702" t="s">
        <v>67</v>
      </c>
      <c r="E40" s="702"/>
      <c r="F40" s="702"/>
      <c r="G40" s="702"/>
      <c r="H40" s="702"/>
      <c r="I40" s="702"/>
      <c r="J40" s="702"/>
      <c r="K40" s="702"/>
      <c r="L40" s="703"/>
    </row>
    <row r="41" spans="1:12" ht="15" customHeight="1" x14ac:dyDescent="0.25">
      <c r="A41" s="704" t="s">
        <v>505</v>
      </c>
      <c r="B41" s="705"/>
      <c r="C41" s="705"/>
      <c r="D41" s="706"/>
      <c r="E41" s="706"/>
      <c r="F41" s="706"/>
      <c r="G41" s="706"/>
      <c r="H41" s="706"/>
      <c r="I41" s="706"/>
      <c r="J41" s="706"/>
      <c r="K41" s="706"/>
      <c r="L41" s="707"/>
    </row>
    <row r="42" spans="1:12" ht="15" customHeight="1" x14ac:dyDescent="0.25">
      <c r="A42" s="704"/>
      <c r="B42" s="705"/>
      <c r="C42" s="705"/>
      <c r="D42" s="706"/>
      <c r="E42" s="706"/>
      <c r="F42" s="706"/>
      <c r="G42" s="706"/>
      <c r="H42" s="706"/>
      <c r="I42" s="706"/>
      <c r="J42" s="706"/>
      <c r="K42" s="706"/>
      <c r="L42" s="707"/>
    </row>
    <row r="43" spans="1:12" ht="15" customHeight="1" x14ac:dyDescent="0.25">
      <c r="A43" s="704"/>
      <c r="B43" s="705"/>
      <c r="C43" s="705"/>
      <c r="D43" s="706"/>
      <c r="E43" s="706"/>
      <c r="F43" s="706"/>
      <c r="G43" s="706"/>
      <c r="H43" s="706"/>
      <c r="I43" s="706"/>
      <c r="J43" s="706"/>
      <c r="K43" s="706"/>
      <c r="L43" s="707"/>
    </row>
    <row r="44" spans="1:12" ht="19.149999999999999" customHeight="1" x14ac:dyDescent="0.25">
      <c r="A44" s="761" t="s">
        <v>506</v>
      </c>
      <c r="B44" s="762"/>
      <c r="C44" s="762"/>
      <c r="D44" s="762"/>
      <c r="E44" s="763"/>
      <c r="F44" s="764" t="s">
        <v>507</v>
      </c>
      <c r="G44" s="763"/>
      <c r="H44" s="764" t="s">
        <v>508</v>
      </c>
      <c r="I44" s="762"/>
      <c r="J44" s="762"/>
      <c r="K44" s="762"/>
      <c r="L44" s="765"/>
    </row>
    <row r="45" spans="1:12" ht="30" customHeight="1" x14ac:dyDescent="0.25">
      <c r="A45" s="749" t="s">
        <v>509</v>
      </c>
      <c r="B45" s="750"/>
      <c r="C45" s="750"/>
      <c r="D45" s="750"/>
      <c r="E45" s="750"/>
      <c r="F45" s="751" t="s">
        <v>620</v>
      </c>
      <c r="G45" s="752"/>
      <c r="H45" s="712"/>
      <c r="I45" s="713"/>
      <c r="J45" s="713"/>
      <c r="K45" s="714"/>
      <c r="L45" s="715"/>
    </row>
    <row r="46" spans="1:12" ht="30" customHeight="1" x14ac:dyDescent="0.25">
      <c r="A46" s="749" t="s">
        <v>510</v>
      </c>
      <c r="B46" s="750"/>
      <c r="C46" s="750"/>
      <c r="D46" s="750"/>
      <c r="E46" s="750"/>
      <c r="F46" s="710" t="s">
        <v>620</v>
      </c>
      <c r="G46" s="711"/>
      <c r="H46" s="753"/>
      <c r="I46" s="754"/>
      <c r="J46" s="754"/>
      <c r="K46" s="754"/>
      <c r="L46" s="755"/>
    </row>
    <row r="47" spans="1:12" ht="30" customHeight="1" x14ac:dyDescent="0.25">
      <c r="A47" s="749" t="s">
        <v>511</v>
      </c>
      <c r="B47" s="750"/>
      <c r="C47" s="750"/>
      <c r="D47" s="750"/>
      <c r="E47" s="750"/>
      <c r="F47" s="710" t="s">
        <v>620</v>
      </c>
      <c r="G47" s="711"/>
      <c r="H47" s="712"/>
      <c r="I47" s="713"/>
      <c r="J47" s="713"/>
      <c r="K47" s="714"/>
      <c r="L47" s="715"/>
    </row>
    <row r="48" spans="1:12" ht="30" customHeight="1" x14ac:dyDescent="0.25">
      <c r="A48" s="756" t="s">
        <v>512</v>
      </c>
      <c r="B48" s="757"/>
      <c r="C48" s="757"/>
      <c r="D48" s="757"/>
      <c r="E48" s="757"/>
      <c r="F48" s="710" t="s">
        <v>620</v>
      </c>
      <c r="G48" s="711"/>
      <c r="H48" s="758"/>
      <c r="I48" s="713"/>
      <c r="J48" s="713"/>
      <c r="K48" s="714"/>
      <c r="L48" s="715"/>
    </row>
    <row r="49" spans="1:12" ht="30" customHeight="1" x14ac:dyDescent="0.25">
      <c r="A49" s="759" t="s">
        <v>513</v>
      </c>
      <c r="B49" s="760"/>
      <c r="C49" s="760"/>
      <c r="D49" s="760"/>
      <c r="E49" s="760"/>
      <c r="F49" s="710" t="s">
        <v>59</v>
      </c>
      <c r="G49" s="711"/>
      <c r="H49" s="758"/>
      <c r="I49" s="713"/>
      <c r="J49" s="713"/>
      <c r="K49" s="714"/>
      <c r="L49" s="715"/>
    </row>
    <row r="50" spans="1:12" ht="30" customHeight="1" x14ac:dyDescent="0.25">
      <c r="A50" s="708" t="s">
        <v>514</v>
      </c>
      <c r="B50" s="709"/>
      <c r="C50" s="709"/>
      <c r="D50" s="709"/>
      <c r="E50" s="709"/>
      <c r="F50" s="710" t="s">
        <v>59</v>
      </c>
      <c r="G50" s="711"/>
      <c r="H50" s="712"/>
      <c r="I50" s="713"/>
      <c r="J50" s="713"/>
      <c r="K50" s="714"/>
      <c r="L50" s="715"/>
    </row>
    <row r="51" spans="1:12" ht="30" customHeight="1" x14ac:dyDescent="0.25">
      <c r="A51" s="708" t="s">
        <v>515</v>
      </c>
      <c r="B51" s="709"/>
      <c r="C51" s="709"/>
      <c r="D51" s="709"/>
      <c r="E51" s="709"/>
      <c r="F51" s="710" t="s">
        <v>58</v>
      </c>
      <c r="G51" s="711"/>
      <c r="H51" s="712"/>
      <c r="I51" s="713"/>
      <c r="J51" s="713"/>
      <c r="K51" s="714"/>
      <c r="L51" s="715"/>
    </row>
    <row r="52" spans="1:12" ht="30" customHeight="1" x14ac:dyDescent="0.25">
      <c r="A52" s="708" t="s">
        <v>516</v>
      </c>
      <c r="B52" s="709"/>
      <c r="C52" s="709"/>
      <c r="D52" s="709"/>
      <c r="E52" s="709"/>
      <c r="F52" s="710" t="s">
        <v>620</v>
      </c>
      <c r="G52" s="711"/>
      <c r="H52" s="716"/>
      <c r="I52" s="717"/>
      <c r="J52" s="717"/>
      <c r="K52" s="717"/>
      <c r="L52" s="718"/>
    </row>
    <row r="53" spans="1:12" ht="30" customHeight="1" thickBot="1" x14ac:dyDescent="0.3">
      <c r="A53" s="719" t="s">
        <v>517</v>
      </c>
      <c r="B53" s="720"/>
      <c r="C53" s="720"/>
      <c r="D53" s="720"/>
      <c r="E53" s="720"/>
      <c r="F53" s="721" t="s">
        <v>620</v>
      </c>
      <c r="G53" s="722"/>
      <c r="H53" s="723"/>
      <c r="I53" s="724"/>
      <c r="J53" s="724"/>
      <c r="K53" s="725"/>
      <c r="L53" s="726"/>
    </row>
    <row r="54" spans="1:12" ht="20.25" customHeight="1" x14ac:dyDescent="0.25">
      <c r="A54" s="727" t="s">
        <v>518</v>
      </c>
      <c r="B54" s="728"/>
      <c r="C54" s="728"/>
      <c r="D54" s="728"/>
      <c r="E54" s="728"/>
      <c r="F54" s="728"/>
      <c r="G54" s="728"/>
      <c r="H54" s="728"/>
      <c r="I54" s="728"/>
      <c r="J54" s="728"/>
      <c r="K54" s="729"/>
      <c r="L54" s="730"/>
    </row>
    <row r="55" spans="1:12" ht="30" customHeight="1" x14ac:dyDescent="0.25">
      <c r="A55" s="731"/>
      <c r="B55" s="732"/>
      <c r="C55" s="732"/>
      <c r="D55" s="732"/>
      <c r="E55" s="732"/>
      <c r="F55" s="732"/>
      <c r="G55" s="732"/>
      <c r="H55" s="732"/>
      <c r="I55" s="732"/>
      <c r="J55" s="732"/>
      <c r="K55" s="733"/>
      <c r="L55" s="734"/>
    </row>
    <row r="56" spans="1:12" ht="30" customHeight="1" thickBot="1" x14ac:dyDescent="0.3">
      <c r="A56" s="735"/>
      <c r="B56" s="736"/>
      <c r="C56" s="736"/>
      <c r="D56" s="736"/>
      <c r="E56" s="736"/>
      <c r="F56" s="736"/>
      <c r="G56" s="736"/>
      <c r="H56" s="736"/>
      <c r="I56" s="736"/>
      <c r="J56" s="736"/>
      <c r="K56" s="737"/>
      <c r="L56" s="738"/>
    </row>
    <row r="57" spans="1:12" ht="19.149999999999999" customHeight="1" x14ac:dyDescent="0.25">
      <c r="A57" s="739" t="s">
        <v>519</v>
      </c>
      <c r="B57" s="740"/>
      <c r="C57" s="740"/>
      <c r="D57" s="740"/>
      <c r="E57" s="741"/>
      <c r="F57" s="741"/>
      <c r="G57" s="741"/>
      <c r="H57" s="741"/>
      <c r="I57" s="741"/>
      <c r="J57" s="741"/>
      <c r="K57" s="742"/>
      <c r="L57" s="743"/>
    </row>
    <row r="58" spans="1:12" ht="19.149999999999999" customHeight="1" x14ac:dyDescent="0.25">
      <c r="A58" s="744" t="s">
        <v>591</v>
      </c>
      <c r="B58" s="745"/>
      <c r="C58" s="745"/>
      <c r="D58" s="745"/>
      <c r="E58" s="674" t="s">
        <v>24</v>
      </c>
      <c r="F58" s="676" t="s">
        <v>832</v>
      </c>
      <c r="G58" s="676"/>
      <c r="H58" s="676"/>
      <c r="I58" s="677"/>
      <c r="J58" s="680" t="s">
        <v>21</v>
      </c>
      <c r="K58" s="746">
        <v>44991</v>
      </c>
      <c r="L58" s="682"/>
    </row>
    <row r="59" spans="1:12" ht="19.149999999999999" customHeight="1" x14ac:dyDescent="0.25">
      <c r="A59" s="747" t="s">
        <v>592</v>
      </c>
      <c r="B59" s="748"/>
      <c r="C59" s="748" t="s">
        <v>593</v>
      </c>
      <c r="D59" s="748"/>
      <c r="E59" s="675"/>
      <c r="F59" s="678"/>
      <c r="G59" s="678"/>
      <c r="H59" s="678"/>
      <c r="I59" s="679"/>
      <c r="J59" s="681"/>
      <c r="K59" s="678"/>
      <c r="L59" s="683"/>
    </row>
    <row r="60" spans="1:12" ht="19.149999999999999" customHeight="1" x14ac:dyDescent="0.25">
      <c r="A60" s="668" t="s">
        <v>903</v>
      </c>
      <c r="B60" s="669"/>
      <c r="C60" s="766">
        <v>45900</v>
      </c>
      <c r="D60" s="671"/>
      <c r="E60" s="674" t="s">
        <v>25</v>
      </c>
      <c r="F60" s="676"/>
      <c r="G60" s="676"/>
      <c r="H60" s="676"/>
      <c r="I60" s="677"/>
      <c r="J60" s="680" t="s">
        <v>371</v>
      </c>
      <c r="K60" s="676" t="s">
        <v>843</v>
      </c>
      <c r="L60" s="682"/>
    </row>
    <row r="61" spans="1:12" ht="19.149999999999999" customHeight="1" x14ac:dyDescent="0.25">
      <c r="A61" s="668"/>
      <c r="B61" s="669"/>
      <c r="C61" s="672"/>
      <c r="D61" s="673"/>
      <c r="E61" s="675"/>
      <c r="F61" s="678"/>
      <c r="G61" s="678"/>
      <c r="H61" s="678"/>
      <c r="I61" s="679"/>
      <c r="J61" s="681"/>
      <c r="K61" s="678"/>
      <c r="L61" s="683"/>
    </row>
    <row r="62" spans="1:12" ht="19.149999999999999" customHeight="1" x14ac:dyDescent="0.25">
      <c r="A62" s="684" t="s">
        <v>594</v>
      </c>
      <c r="B62" s="687" t="s">
        <v>845</v>
      </c>
      <c r="C62" s="688"/>
      <c r="D62" s="688"/>
      <c r="E62" s="688"/>
      <c r="F62" s="688"/>
      <c r="G62" s="688"/>
      <c r="H62" s="688"/>
      <c r="I62" s="688"/>
      <c r="J62" s="688"/>
      <c r="K62" s="688"/>
      <c r="L62" s="689"/>
    </row>
    <row r="63" spans="1:12" ht="19.149999999999999" customHeight="1" x14ac:dyDescent="0.25">
      <c r="A63" s="685"/>
      <c r="B63" s="688"/>
      <c r="C63" s="688"/>
      <c r="D63" s="688"/>
      <c r="E63" s="688"/>
      <c r="F63" s="688"/>
      <c r="G63" s="688"/>
      <c r="H63" s="688"/>
      <c r="I63" s="688"/>
      <c r="J63" s="688"/>
      <c r="K63" s="688"/>
      <c r="L63" s="689"/>
    </row>
    <row r="64" spans="1:12" ht="19.149999999999999" customHeight="1" x14ac:dyDescent="0.25">
      <c r="A64" s="685"/>
      <c r="B64" s="688"/>
      <c r="C64" s="688"/>
      <c r="D64" s="688"/>
      <c r="E64" s="688"/>
      <c r="F64" s="688"/>
      <c r="G64" s="688"/>
      <c r="H64" s="688"/>
      <c r="I64" s="688"/>
      <c r="J64" s="688"/>
      <c r="K64" s="688"/>
      <c r="L64" s="689"/>
    </row>
    <row r="65" spans="1:12" ht="19.149999999999999" customHeight="1" thickBot="1" x14ac:dyDescent="0.3">
      <c r="A65" s="686"/>
      <c r="B65" s="690"/>
      <c r="C65" s="690"/>
      <c r="D65" s="690"/>
      <c r="E65" s="690"/>
      <c r="F65" s="690"/>
      <c r="G65" s="690"/>
      <c r="H65" s="690"/>
      <c r="I65" s="690"/>
      <c r="J65" s="690"/>
      <c r="K65" s="690"/>
      <c r="L65" s="691"/>
    </row>
    <row r="66" spans="1:12" ht="20.25" customHeight="1" thickBot="1" x14ac:dyDescent="0.3"/>
    <row r="67" spans="1:12" ht="20.25" customHeight="1" thickBot="1" x14ac:dyDescent="0.3">
      <c r="A67" s="692" t="s">
        <v>504</v>
      </c>
      <c r="B67" s="693"/>
      <c r="C67" s="693"/>
      <c r="D67" s="693"/>
      <c r="E67" s="693"/>
      <c r="F67" s="693"/>
      <c r="G67" s="693"/>
      <c r="H67" s="693"/>
      <c r="I67" s="693"/>
      <c r="J67" s="693"/>
      <c r="K67" s="693"/>
      <c r="L67" s="694"/>
    </row>
    <row r="68" spans="1:12" ht="25.15" customHeight="1" x14ac:dyDescent="0.25">
      <c r="A68" s="168" t="s">
        <v>551</v>
      </c>
      <c r="B68" s="695" t="s">
        <v>844</v>
      </c>
      <c r="C68" s="696"/>
      <c r="D68" s="697"/>
      <c r="E68" s="698"/>
      <c r="F68" s="698"/>
      <c r="G68" s="698"/>
      <c r="H68" s="698"/>
      <c r="I68" s="698"/>
      <c r="J68" s="698"/>
      <c r="K68" s="698"/>
      <c r="L68" s="699"/>
    </row>
    <row r="69" spans="1:12" ht="20.25" customHeight="1" x14ac:dyDescent="0.25">
      <c r="A69" s="700" t="s">
        <v>0</v>
      </c>
      <c r="B69" s="701"/>
      <c r="C69" s="701"/>
      <c r="D69" s="702" t="s">
        <v>705</v>
      </c>
      <c r="E69" s="702"/>
      <c r="F69" s="702"/>
      <c r="G69" s="702"/>
      <c r="H69" s="702"/>
      <c r="I69" s="702"/>
      <c r="J69" s="702"/>
      <c r="K69" s="702"/>
      <c r="L69" s="703"/>
    </row>
    <row r="70" spans="1:12" ht="20.25" customHeight="1" x14ac:dyDescent="0.25">
      <c r="A70" s="700" t="s">
        <v>460</v>
      </c>
      <c r="B70" s="701"/>
      <c r="C70" s="701"/>
      <c r="D70" s="702"/>
      <c r="E70" s="702"/>
      <c r="F70" s="702"/>
      <c r="G70" s="702"/>
      <c r="H70" s="702"/>
      <c r="I70" s="702"/>
      <c r="J70" s="702"/>
      <c r="K70" s="702"/>
      <c r="L70" s="703"/>
    </row>
    <row r="71" spans="1:12" ht="20.25" customHeight="1" x14ac:dyDescent="0.25">
      <c r="A71" s="700" t="s">
        <v>905</v>
      </c>
      <c r="B71" s="701"/>
      <c r="C71" s="701"/>
      <c r="D71" s="702">
        <v>376</v>
      </c>
      <c r="E71" s="702"/>
      <c r="F71" s="702"/>
      <c r="G71" s="702"/>
      <c r="H71" s="702"/>
      <c r="I71" s="702"/>
      <c r="J71" s="702"/>
      <c r="K71" s="702"/>
      <c r="L71" s="703"/>
    </row>
    <row r="72" spans="1:12" ht="20.25" customHeight="1" x14ac:dyDescent="0.25">
      <c r="A72" s="700" t="s">
        <v>1</v>
      </c>
      <c r="B72" s="701"/>
      <c r="C72" s="701"/>
      <c r="D72" s="702" t="s">
        <v>717</v>
      </c>
      <c r="E72" s="702"/>
      <c r="F72" s="702"/>
      <c r="G72" s="702"/>
      <c r="H72" s="702"/>
      <c r="I72" s="702"/>
      <c r="J72" s="702"/>
      <c r="K72" s="702"/>
      <c r="L72" s="703"/>
    </row>
    <row r="73" spans="1:12" ht="20.25" customHeight="1" x14ac:dyDescent="0.25">
      <c r="A73" s="704" t="s">
        <v>520</v>
      </c>
      <c r="B73" s="705"/>
      <c r="C73" s="705"/>
      <c r="D73" s="702" t="s">
        <v>585</v>
      </c>
      <c r="E73" s="702"/>
      <c r="F73" s="702"/>
      <c r="G73" s="702"/>
      <c r="H73" s="702"/>
      <c r="I73" s="702"/>
      <c r="J73" s="702"/>
      <c r="K73" s="702"/>
      <c r="L73" s="703"/>
    </row>
    <row r="74" spans="1:12" ht="15" customHeight="1" x14ac:dyDescent="0.25">
      <c r="A74" s="704" t="s">
        <v>505</v>
      </c>
      <c r="B74" s="705"/>
      <c r="C74" s="705"/>
      <c r="D74" s="706"/>
      <c r="E74" s="706"/>
      <c r="F74" s="706"/>
      <c r="G74" s="706"/>
      <c r="H74" s="706"/>
      <c r="I74" s="706"/>
      <c r="J74" s="706"/>
      <c r="K74" s="706"/>
      <c r="L74" s="707"/>
    </row>
    <row r="75" spans="1:12" ht="15" customHeight="1" x14ac:dyDescent="0.25">
      <c r="A75" s="704"/>
      <c r="B75" s="705"/>
      <c r="C75" s="705"/>
      <c r="D75" s="706"/>
      <c r="E75" s="706"/>
      <c r="F75" s="706"/>
      <c r="G75" s="706"/>
      <c r="H75" s="706"/>
      <c r="I75" s="706"/>
      <c r="J75" s="706"/>
      <c r="K75" s="706"/>
      <c r="L75" s="707"/>
    </row>
    <row r="76" spans="1:12" ht="15" customHeight="1" x14ac:dyDescent="0.25">
      <c r="A76" s="704"/>
      <c r="B76" s="705"/>
      <c r="C76" s="705"/>
      <c r="D76" s="706"/>
      <c r="E76" s="706"/>
      <c r="F76" s="706"/>
      <c r="G76" s="706"/>
      <c r="H76" s="706"/>
      <c r="I76" s="706"/>
      <c r="J76" s="706"/>
      <c r="K76" s="706"/>
      <c r="L76" s="707"/>
    </row>
    <row r="77" spans="1:12" ht="19.149999999999999" customHeight="1" x14ac:dyDescent="0.25">
      <c r="A77" s="761" t="s">
        <v>506</v>
      </c>
      <c r="B77" s="762"/>
      <c r="C77" s="762"/>
      <c r="D77" s="762"/>
      <c r="E77" s="763"/>
      <c r="F77" s="764" t="s">
        <v>507</v>
      </c>
      <c r="G77" s="763"/>
      <c r="H77" s="764" t="s">
        <v>508</v>
      </c>
      <c r="I77" s="762"/>
      <c r="J77" s="762"/>
      <c r="K77" s="762"/>
      <c r="L77" s="765"/>
    </row>
    <row r="78" spans="1:12" ht="30" customHeight="1" x14ac:dyDescent="0.25">
      <c r="A78" s="749" t="s">
        <v>509</v>
      </c>
      <c r="B78" s="750"/>
      <c r="C78" s="750"/>
      <c r="D78" s="750"/>
      <c r="E78" s="750"/>
      <c r="F78" s="751" t="s">
        <v>620</v>
      </c>
      <c r="G78" s="752"/>
      <c r="H78" s="712"/>
      <c r="I78" s="713"/>
      <c r="J78" s="713"/>
      <c r="K78" s="714"/>
      <c r="L78" s="715"/>
    </row>
    <row r="79" spans="1:12" ht="30" customHeight="1" x14ac:dyDescent="0.25">
      <c r="A79" s="749" t="s">
        <v>510</v>
      </c>
      <c r="B79" s="750"/>
      <c r="C79" s="750"/>
      <c r="D79" s="750"/>
      <c r="E79" s="750"/>
      <c r="F79" s="710" t="s">
        <v>620</v>
      </c>
      <c r="G79" s="711"/>
      <c r="H79" s="753"/>
      <c r="I79" s="754"/>
      <c r="J79" s="754"/>
      <c r="K79" s="754"/>
      <c r="L79" s="755"/>
    </row>
    <row r="80" spans="1:12" ht="30" customHeight="1" x14ac:dyDescent="0.25">
      <c r="A80" s="749" t="s">
        <v>511</v>
      </c>
      <c r="B80" s="750"/>
      <c r="C80" s="750"/>
      <c r="D80" s="750"/>
      <c r="E80" s="750"/>
      <c r="F80" s="710" t="s">
        <v>620</v>
      </c>
      <c r="G80" s="711"/>
      <c r="H80" s="712"/>
      <c r="I80" s="713"/>
      <c r="J80" s="713"/>
      <c r="K80" s="714"/>
      <c r="L80" s="715"/>
    </row>
    <row r="81" spans="1:12" ht="30" customHeight="1" x14ac:dyDescent="0.25">
      <c r="A81" s="756" t="s">
        <v>512</v>
      </c>
      <c r="B81" s="757"/>
      <c r="C81" s="757"/>
      <c r="D81" s="757"/>
      <c r="E81" s="757"/>
      <c r="F81" s="710" t="s">
        <v>59</v>
      </c>
      <c r="G81" s="711"/>
      <c r="H81" s="758"/>
      <c r="I81" s="713"/>
      <c r="J81" s="713"/>
      <c r="K81" s="714"/>
      <c r="L81" s="715"/>
    </row>
    <row r="82" spans="1:12" ht="30" customHeight="1" x14ac:dyDescent="0.25">
      <c r="A82" s="759" t="s">
        <v>513</v>
      </c>
      <c r="B82" s="760"/>
      <c r="C82" s="760"/>
      <c r="D82" s="760"/>
      <c r="E82" s="760"/>
      <c r="F82" s="710" t="s">
        <v>620</v>
      </c>
      <c r="G82" s="711"/>
      <c r="H82" s="758"/>
      <c r="I82" s="713"/>
      <c r="J82" s="713"/>
      <c r="K82" s="714"/>
      <c r="L82" s="715"/>
    </row>
    <row r="83" spans="1:12" ht="30" customHeight="1" x14ac:dyDescent="0.25">
      <c r="A83" s="708" t="s">
        <v>514</v>
      </c>
      <c r="B83" s="709"/>
      <c r="C83" s="709"/>
      <c r="D83" s="709"/>
      <c r="E83" s="709"/>
      <c r="F83" s="710" t="s">
        <v>620</v>
      </c>
      <c r="G83" s="711"/>
      <c r="H83" s="712"/>
      <c r="I83" s="713"/>
      <c r="J83" s="713"/>
      <c r="K83" s="714"/>
      <c r="L83" s="715"/>
    </row>
    <row r="84" spans="1:12" ht="30" customHeight="1" x14ac:dyDescent="0.25">
      <c r="A84" s="708" t="s">
        <v>515</v>
      </c>
      <c r="B84" s="709"/>
      <c r="C84" s="709"/>
      <c r="D84" s="709"/>
      <c r="E84" s="709"/>
      <c r="F84" s="710" t="s">
        <v>58</v>
      </c>
      <c r="G84" s="711"/>
      <c r="H84" s="712"/>
      <c r="I84" s="713"/>
      <c r="J84" s="713"/>
      <c r="K84" s="714"/>
      <c r="L84" s="715"/>
    </row>
    <row r="85" spans="1:12" ht="30" customHeight="1" x14ac:dyDescent="0.25">
      <c r="A85" s="708" t="s">
        <v>516</v>
      </c>
      <c r="B85" s="709"/>
      <c r="C85" s="709"/>
      <c r="D85" s="709"/>
      <c r="E85" s="709"/>
      <c r="F85" s="710" t="s">
        <v>620</v>
      </c>
      <c r="G85" s="711"/>
      <c r="H85" s="716"/>
      <c r="I85" s="717"/>
      <c r="J85" s="717"/>
      <c r="K85" s="717"/>
      <c r="L85" s="718"/>
    </row>
    <row r="86" spans="1:12" ht="30" customHeight="1" thickBot="1" x14ac:dyDescent="0.3">
      <c r="A86" s="719" t="s">
        <v>517</v>
      </c>
      <c r="B86" s="720"/>
      <c r="C86" s="720"/>
      <c r="D86" s="720"/>
      <c r="E86" s="720"/>
      <c r="F86" s="721" t="s">
        <v>620</v>
      </c>
      <c r="G86" s="722"/>
      <c r="H86" s="723"/>
      <c r="I86" s="724"/>
      <c r="J86" s="724"/>
      <c r="K86" s="725"/>
      <c r="L86" s="726"/>
    </row>
    <row r="87" spans="1:12" ht="20.25" customHeight="1" x14ac:dyDescent="0.25">
      <c r="A87" s="727" t="s">
        <v>518</v>
      </c>
      <c r="B87" s="728"/>
      <c r="C87" s="728"/>
      <c r="D87" s="728"/>
      <c r="E87" s="728"/>
      <c r="F87" s="728"/>
      <c r="G87" s="728"/>
      <c r="H87" s="728"/>
      <c r="I87" s="728"/>
      <c r="J87" s="728"/>
      <c r="K87" s="729"/>
      <c r="L87" s="730"/>
    </row>
    <row r="88" spans="1:12" ht="30" customHeight="1" x14ac:dyDescent="0.25">
      <c r="A88" s="731"/>
      <c r="B88" s="732"/>
      <c r="C88" s="732"/>
      <c r="D88" s="732"/>
      <c r="E88" s="732"/>
      <c r="F88" s="732"/>
      <c r="G88" s="732"/>
      <c r="H88" s="732"/>
      <c r="I88" s="732"/>
      <c r="J88" s="732"/>
      <c r="K88" s="733"/>
      <c r="L88" s="734"/>
    </row>
    <row r="89" spans="1:12" ht="30" customHeight="1" thickBot="1" x14ac:dyDescent="0.3">
      <c r="A89" s="735"/>
      <c r="B89" s="736"/>
      <c r="C89" s="736"/>
      <c r="D89" s="736"/>
      <c r="E89" s="736"/>
      <c r="F89" s="736"/>
      <c r="G89" s="736"/>
      <c r="H89" s="736"/>
      <c r="I89" s="736"/>
      <c r="J89" s="736"/>
      <c r="K89" s="737"/>
      <c r="L89" s="738"/>
    </row>
    <row r="90" spans="1:12" ht="19.149999999999999" customHeight="1" x14ac:dyDescent="0.25">
      <c r="A90" s="739" t="s">
        <v>519</v>
      </c>
      <c r="B90" s="740"/>
      <c r="C90" s="740"/>
      <c r="D90" s="740"/>
      <c r="E90" s="741"/>
      <c r="F90" s="741"/>
      <c r="G90" s="741"/>
      <c r="H90" s="741"/>
      <c r="I90" s="741"/>
      <c r="J90" s="741"/>
      <c r="K90" s="742"/>
      <c r="L90" s="743"/>
    </row>
    <row r="91" spans="1:12" ht="19.149999999999999" customHeight="1" x14ac:dyDescent="0.25">
      <c r="A91" s="744" t="s">
        <v>591</v>
      </c>
      <c r="B91" s="745"/>
      <c r="C91" s="745"/>
      <c r="D91" s="745"/>
      <c r="E91" s="674" t="s">
        <v>24</v>
      </c>
      <c r="F91" s="676" t="s">
        <v>832</v>
      </c>
      <c r="G91" s="676"/>
      <c r="H91" s="676"/>
      <c r="I91" s="677"/>
      <c r="J91" s="680" t="s">
        <v>21</v>
      </c>
      <c r="K91" s="746">
        <v>44991</v>
      </c>
      <c r="L91" s="682"/>
    </row>
    <row r="92" spans="1:12" ht="19.149999999999999" customHeight="1" x14ac:dyDescent="0.25">
      <c r="A92" s="747" t="s">
        <v>592</v>
      </c>
      <c r="B92" s="748"/>
      <c r="C92" s="748" t="s">
        <v>593</v>
      </c>
      <c r="D92" s="748"/>
      <c r="E92" s="675"/>
      <c r="F92" s="678"/>
      <c r="G92" s="678"/>
      <c r="H92" s="678"/>
      <c r="I92" s="679"/>
      <c r="J92" s="681"/>
      <c r="K92" s="678"/>
      <c r="L92" s="683"/>
    </row>
    <row r="93" spans="1:12" ht="19.149999999999999" customHeight="1" x14ac:dyDescent="0.25">
      <c r="A93" s="668"/>
      <c r="B93" s="669"/>
      <c r="C93" s="766">
        <v>45930</v>
      </c>
      <c r="D93" s="671"/>
      <c r="E93" s="674" t="s">
        <v>25</v>
      </c>
      <c r="F93" s="676"/>
      <c r="G93" s="676"/>
      <c r="H93" s="676"/>
      <c r="I93" s="677"/>
      <c r="J93" s="680" t="s">
        <v>371</v>
      </c>
      <c r="K93" s="676" t="s">
        <v>843</v>
      </c>
      <c r="L93" s="682"/>
    </row>
    <row r="94" spans="1:12" ht="19.149999999999999" customHeight="1" x14ac:dyDescent="0.25">
      <c r="A94" s="668"/>
      <c r="B94" s="669"/>
      <c r="C94" s="672"/>
      <c r="D94" s="673"/>
      <c r="E94" s="675"/>
      <c r="F94" s="678"/>
      <c r="G94" s="678"/>
      <c r="H94" s="678"/>
      <c r="I94" s="679"/>
      <c r="J94" s="681"/>
      <c r="K94" s="678"/>
      <c r="L94" s="683"/>
    </row>
    <row r="95" spans="1:12" ht="19.149999999999999" customHeight="1" x14ac:dyDescent="0.25">
      <c r="A95" s="684" t="s">
        <v>594</v>
      </c>
      <c r="B95" s="687" t="s">
        <v>845</v>
      </c>
      <c r="C95" s="688"/>
      <c r="D95" s="688"/>
      <c r="E95" s="688"/>
      <c r="F95" s="688"/>
      <c r="G95" s="688"/>
      <c r="H95" s="688"/>
      <c r="I95" s="688"/>
      <c r="J95" s="688"/>
      <c r="K95" s="688"/>
      <c r="L95" s="689"/>
    </row>
    <row r="96" spans="1:12" ht="19.149999999999999" customHeight="1" x14ac:dyDescent="0.25">
      <c r="A96" s="685"/>
      <c r="B96" s="688"/>
      <c r="C96" s="688"/>
      <c r="D96" s="688"/>
      <c r="E96" s="688"/>
      <c r="F96" s="688"/>
      <c r="G96" s="688"/>
      <c r="H96" s="688"/>
      <c r="I96" s="688"/>
      <c r="J96" s="688"/>
      <c r="K96" s="688"/>
      <c r="L96" s="689"/>
    </row>
    <row r="97" spans="1:12" ht="19.149999999999999" customHeight="1" x14ac:dyDescent="0.25">
      <c r="A97" s="685"/>
      <c r="B97" s="688"/>
      <c r="C97" s="688"/>
      <c r="D97" s="688"/>
      <c r="E97" s="688"/>
      <c r="F97" s="688"/>
      <c r="G97" s="688"/>
      <c r="H97" s="688"/>
      <c r="I97" s="688"/>
      <c r="J97" s="688"/>
      <c r="K97" s="688"/>
      <c r="L97" s="689"/>
    </row>
    <row r="98" spans="1:12" ht="19.149999999999999" customHeight="1" thickBot="1" x14ac:dyDescent="0.3">
      <c r="A98" s="686"/>
      <c r="B98" s="690"/>
      <c r="C98" s="690"/>
      <c r="D98" s="690"/>
      <c r="E98" s="690"/>
      <c r="F98" s="690"/>
      <c r="G98" s="690"/>
      <c r="H98" s="690"/>
      <c r="I98" s="690"/>
      <c r="J98" s="690"/>
      <c r="K98" s="690"/>
      <c r="L98" s="691"/>
    </row>
    <row r="99" spans="1:12" ht="20.25" customHeight="1" thickBot="1" x14ac:dyDescent="0.3"/>
    <row r="100" spans="1:12" ht="20.25" customHeight="1" thickBot="1" x14ac:dyDescent="0.3">
      <c r="A100" s="692" t="s">
        <v>504</v>
      </c>
      <c r="B100" s="693"/>
      <c r="C100" s="693"/>
      <c r="D100" s="693"/>
      <c r="E100" s="693"/>
      <c r="F100" s="693"/>
      <c r="G100" s="693"/>
      <c r="H100" s="693"/>
      <c r="I100" s="693"/>
      <c r="J100" s="693"/>
      <c r="K100" s="693"/>
      <c r="L100" s="694"/>
    </row>
    <row r="101" spans="1:12" ht="25.15" customHeight="1" x14ac:dyDescent="0.25">
      <c r="A101" s="168" t="s">
        <v>551</v>
      </c>
      <c r="B101" s="695" t="s">
        <v>846</v>
      </c>
      <c r="C101" s="696"/>
      <c r="D101" s="697"/>
      <c r="E101" s="698"/>
      <c r="F101" s="698"/>
      <c r="G101" s="698"/>
      <c r="H101" s="698"/>
      <c r="I101" s="698"/>
      <c r="J101" s="698"/>
      <c r="K101" s="698"/>
      <c r="L101" s="699"/>
    </row>
    <row r="102" spans="1:12" ht="20.25" customHeight="1" x14ac:dyDescent="0.25">
      <c r="A102" s="700" t="s">
        <v>0</v>
      </c>
      <c r="B102" s="701"/>
      <c r="C102" s="701"/>
      <c r="D102" s="702" t="s">
        <v>705</v>
      </c>
      <c r="E102" s="702"/>
      <c r="F102" s="702"/>
      <c r="G102" s="702"/>
      <c r="H102" s="702"/>
      <c r="I102" s="702"/>
      <c r="J102" s="702"/>
      <c r="K102" s="702"/>
      <c r="L102" s="703"/>
    </row>
    <row r="103" spans="1:12" ht="20.25" customHeight="1" x14ac:dyDescent="0.25">
      <c r="A103" s="700" t="s">
        <v>460</v>
      </c>
      <c r="B103" s="701"/>
      <c r="C103" s="701"/>
      <c r="D103" s="702"/>
      <c r="E103" s="702"/>
      <c r="F103" s="702"/>
      <c r="G103" s="702"/>
      <c r="H103" s="702"/>
      <c r="I103" s="702"/>
      <c r="J103" s="702"/>
      <c r="K103" s="702"/>
      <c r="L103" s="703"/>
    </row>
    <row r="104" spans="1:12" ht="20.25" customHeight="1" x14ac:dyDescent="0.25">
      <c r="A104" s="700" t="s">
        <v>905</v>
      </c>
      <c r="B104" s="701"/>
      <c r="C104" s="701"/>
      <c r="D104" s="702">
        <v>345</v>
      </c>
      <c r="E104" s="702"/>
      <c r="F104" s="702"/>
      <c r="G104" s="702"/>
      <c r="H104" s="702"/>
      <c r="I104" s="702"/>
      <c r="J104" s="702"/>
      <c r="K104" s="702"/>
      <c r="L104" s="703"/>
    </row>
    <row r="105" spans="1:12" ht="20.25" customHeight="1" x14ac:dyDescent="0.25">
      <c r="A105" s="700" t="s">
        <v>1</v>
      </c>
      <c r="B105" s="701"/>
      <c r="C105" s="701"/>
      <c r="D105" s="702" t="s">
        <v>720</v>
      </c>
      <c r="E105" s="702"/>
      <c r="F105" s="702"/>
      <c r="G105" s="702"/>
      <c r="H105" s="702"/>
      <c r="I105" s="702"/>
      <c r="J105" s="702"/>
      <c r="K105" s="702"/>
      <c r="L105" s="703"/>
    </row>
    <row r="106" spans="1:12" ht="20.25" customHeight="1" x14ac:dyDescent="0.25">
      <c r="A106" s="704" t="s">
        <v>520</v>
      </c>
      <c r="B106" s="705"/>
      <c r="C106" s="705"/>
      <c r="D106" s="702" t="s">
        <v>69</v>
      </c>
      <c r="E106" s="702"/>
      <c r="F106" s="702"/>
      <c r="G106" s="702"/>
      <c r="H106" s="702"/>
      <c r="I106" s="702"/>
      <c r="J106" s="702"/>
      <c r="K106" s="702"/>
      <c r="L106" s="703"/>
    </row>
    <row r="107" spans="1:12" ht="15" customHeight="1" x14ac:dyDescent="0.25">
      <c r="A107" s="704" t="s">
        <v>505</v>
      </c>
      <c r="B107" s="705"/>
      <c r="C107" s="705"/>
      <c r="D107" s="706" t="s">
        <v>847</v>
      </c>
      <c r="E107" s="706"/>
      <c r="F107" s="706"/>
      <c r="G107" s="706"/>
      <c r="H107" s="706"/>
      <c r="I107" s="706"/>
      <c r="J107" s="706"/>
      <c r="K107" s="706"/>
      <c r="L107" s="707"/>
    </row>
    <row r="108" spans="1:12" ht="15" customHeight="1" x14ac:dyDescent="0.25">
      <c r="A108" s="704"/>
      <c r="B108" s="705"/>
      <c r="C108" s="705"/>
      <c r="D108" s="706"/>
      <c r="E108" s="706"/>
      <c r="F108" s="706"/>
      <c r="G108" s="706"/>
      <c r="H108" s="706"/>
      <c r="I108" s="706"/>
      <c r="J108" s="706"/>
      <c r="K108" s="706"/>
      <c r="L108" s="707"/>
    </row>
    <row r="109" spans="1:12" ht="15" customHeight="1" x14ac:dyDescent="0.25">
      <c r="A109" s="704"/>
      <c r="B109" s="705"/>
      <c r="C109" s="705"/>
      <c r="D109" s="706"/>
      <c r="E109" s="706"/>
      <c r="F109" s="706"/>
      <c r="G109" s="706"/>
      <c r="H109" s="706"/>
      <c r="I109" s="706"/>
      <c r="J109" s="706"/>
      <c r="K109" s="706"/>
      <c r="L109" s="707"/>
    </row>
    <row r="110" spans="1:12" ht="19.149999999999999" customHeight="1" x14ac:dyDescent="0.25">
      <c r="A110" s="761" t="s">
        <v>506</v>
      </c>
      <c r="B110" s="762"/>
      <c r="C110" s="762"/>
      <c r="D110" s="762"/>
      <c r="E110" s="763"/>
      <c r="F110" s="764" t="s">
        <v>507</v>
      </c>
      <c r="G110" s="763"/>
      <c r="H110" s="764" t="s">
        <v>508</v>
      </c>
      <c r="I110" s="762"/>
      <c r="J110" s="762"/>
      <c r="K110" s="762"/>
      <c r="L110" s="765"/>
    </row>
    <row r="111" spans="1:12" ht="30" customHeight="1" x14ac:dyDescent="0.25">
      <c r="A111" s="749" t="s">
        <v>509</v>
      </c>
      <c r="B111" s="750"/>
      <c r="C111" s="750"/>
      <c r="D111" s="750"/>
      <c r="E111" s="750"/>
      <c r="F111" s="751" t="s">
        <v>620</v>
      </c>
      <c r="G111" s="752"/>
      <c r="H111" s="712"/>
      <c r="I111" s="713"/>
      <c r="J111" s="713"/>
      <c r="K111" s="714"/>
      <c r="L111" s="715"/>
    </row>
    <row r="112" spans="1:12" ht="30" customHeight="1" x14ac:dyDescent="0.25">
      <c r="A112" s="749" t="s">
        <v>510</v>
      </c>
      <c r="B112" s="750"/>
      <c r="C112" s="750"/>
      <c r="D112" s="750"/>
      <c r="E112" s="750"/>
      <c r="F112" s="710" t="s">
        <v>620</v>
      </c>
      <c r="G112" s="711"/>
      <c r="H112" s="753"/>
      <c r="I112" s="754"/>
      <c r="J112" s="754"/>
      <c r="K112" s="754"/>
      <c r="L112" s="755"/>
    </row>
    <row r="113" spans="1:12" ht="30" customHeight="1" x14ac:dyDescent="0.25">
      <c r="A113" s="749" t="s">
        <v>511</v>
      </c>
      <c r="B113" s="750"/>
      <c r="C113" s="750"/>
      <c r="D113" s="750"/>
      <c r="E113" s="750"/>
      <c r="F113" s="710" t="s">
        <v>620</v>
      </c>
      <c r="G113" s="711"/>
      <c r="H113" s="712"/>
      <c r="I113" s="713"/>
      <c r="J113" s="713"/>
      <c r="K113" s="714"/>
      <c r="L113" s="715"/>
    </row>
    <row r="114" spans="1:12" ht="30" customHeight="1" x14ac:dyDescent="0.25">
      <c r="A114" s="756" t="s">
        <v>512</v>
      </c>
      <c r="B114" s="757"/>
      <c r="C114" s="757"/>
      <c r="D114" s="757"/>
      <c r="E114" s="757"/>
      <c r="F114" s="710" t="s">
        <v>620</v>
      </c>
      <c r="G114" s="711"/>
      <c r="H114" s="758"/>
      <c r="I114" s="713"/>
      <c r="J114" s="713"/>
      <c r="K114" s="714"/>
      <c r="L114" s="715"/>
    </row>
    <row r="115" spans="1:12" ht="30" customHeight="1" x14ac:dyDescent="0.25">
      <c r="A115" s="759" t="s">
        <v>513</v>
      </c>
      <c r="B115" s="760"/>
      <c r="C115" s="760"/>
      <c r="D115" s="760"/>
      <c r="E115" s="760"/>
      <c r="F115" s="710" t="s">
        <v>620</v>
      </c>
      <c r="G115" s="711"/>
      <c r="H115" s="758"/>
      <c r="I115" s="713"/>
      <c r="J115" s="713"/>
      <c r="K115" s="714"/>
      <c r="L115" s="715"/>
    </row>
    <row r="116" spans="1:12" ht="30" customHeight="1" x14ac:dyDescent="0.25">
      <c r="A116" s="708" t="s">
        <v>514</v>
      </c>
      <c r="B116" s="709"/>
      <c r="C116" s="709"/>
      <c r="D116" s="709"/>
      <c r="E116" s="709"/>
      <c r="F116" s="710" t="s">
        <v>620</v>
      </c>
      <c r="G116" s="711"/>
      <c r="H116" s="712"/>
      <c r="I116" s="713"/>
      <c r="J116" s="713"/>
      <c r="K116" s="714"/>
      <c r="L116" s="715"/>
    </row>
    <row r="117" spans="1:12" ht="30" customHeight="1" x14ac:dyDescent="0.25">
      <c r="A117" s="708" t="s">
        <v>515</v>
      </c>
      <c r="B117" s="709"/>
      <c r="C117" s="709"/>
      <c r="D117" s="709"/>
      <c r="E117" s="709"/>
      <c r="F117" s="710" t="s">
        <v>620</v>
      </c>
      <c r="G117" s="711"/>
      <c r="H117" s="712"/>
      <c r="I117" s="713"/>
      <c r="J117" s="713"/>
      <c r="K117" s="714"/>
      <c r="L117" s="715"/>
    </row>
    <row r="118" spans="1:12" ht="30" customHeight="1" x14ac:dyDescent="0.25">
      <c r="A118" s="708" t="s">
        <v>516</v>
      </c>
      <c r="B118" s="709"/>
      <c r="C118" s="709"/>
      <c r="D118" s="709"/>
      <c r="E118" s="709"/>
      <c r="F118" s="710" t="s">
        <v>620</v>
      </c>
      <c r="G118" s="711"/>
      <c r="H118" s="716"/>
      <c r="I118" s="717"/>
      <c r="J118" s="717"/>
      <c r="K118" s="717"/>
      <c r="L118" s="718"/>
    </row>
    <row r="119" spans="1:12" ht="30" customHeight="1" thickBot="1" x14ac:dyDescent="0.3">
      <c r="A119" s="719" t="s">
        <v>517</v>
      </c>
      <c r="B119" s="720"/>
      <c r="C119" s="720"/>
      <c r="D119" s="720"/>
      <c r="E119" s="720"/>
      <c r="F119" s="721" t="s">
        <v>620</v>
      </c>
      <c r="G119" s="722"/>
      <c r="H119" s="723"/>
      <c r="I119" s="724"/>
      <c r="J119" s="724"/>
      <c r="K119" s="725"/>
      <c r="L119" s="726"/>
    </row>
    <row r="120" spans="1:12" ht="20.25" customHeight="1" x14ac:dyDescent="0.25">
      <c r="A120" s="727" t="s">
        <v>518</v>
      </c>
      <c r="B120" s="728"/>
      <c r="C120" s="728"/>
      <c r="D120" s="728"/>
      <c r="E120" s="728"/>
      <c r="F120" s="728"/>
      <c r="G120" s="728"/>
      <c r="H120" s="728"/>
      <c r="I120" s="728"/>
      <c r="J120" s="728"/>
      <c r="K120" s="729"/>
      <c r="L120" s="730"/>
    </row>
    <row r="121" spans="1:12" ht="30" customHeight="1" x14ac:dyDescent="0.25">
      <c r="A121" s="731"/>
      <c r="B121" s="732"/>
      <c r="C121" s="732"/>
      <c r="D121" s="732"/>
      <c r="E121" s="732"/>
      <c r="F121" s="732"/>
      <c r="G121" s="732"/>
      <c r="H121" s="732"/>
      <c r="I121" s="732"/>
      <c r="J121" s="732"/>
      <c r="K121" s="733"/>
      <c r="L121" s="734"/>
    </row>
    <row r="122" spans="1:12" ht="30" customHeight="1" thickBot="1" x14ac:dyDescent="0.3">
      <c r="A122" s="735"/>
      <c r="B122" s="736"/>
      <c r="C122" s="736"/>
      <c r="D122" s="736"/>
      <c r="E122" s="736"/>
      <c r="F122" s="736"/>
      <c r="G122" s="736"/>
      <c r="H122" s="736"/>
      <c r="I122" s="736"/>
      <c r="J122" s="736"/>
      <c r="K122" s="737"/>
      <c r="L122" s="738"/>
    </row>
    <row r="123" spans="1:12" ht="19.149999999999999" customHeight="1" x14ac:dyDescent="0.25">
      <c r="A123" s="739" t="s">
        <v>519</v>
      </c>
      <c r="B123" s="740"/>
      <c r="C123" s="740"/>
      <c r="D123" s="740"/>
      <c r="E123" s="741"/>
      <c r="F123" s="741"/>
      <c r="G123" s="741"/>
      <c r="H123" s="741"/>
      <c r="I123" s="741"/>
      <c r="J123" s="741"/>
      <c r="K123" s="742"/>
      <c r="L123" s="743"/>
    </row>
    <row r="124" spans="1:12" ht="19.149999999999999" customHeight="1" x14ac:dyDescent="0.25">
      <c r="A124" s="744" t="s">
        <v>591</v>
      </c>
      <c r="B124" s="745"/>
      <c r="C124" s="745"/>
      <c r="D124" s="745"/>
      <c r="E124" s="674" t="s">
        <v>24</v>
      </c>
      <c r="F124" s="676" t="s">
        <v>832</v>
      </c>
      <c r="G124" s="676"/>
      <c r="H124" s="676"/>
      <c r="I124" s="677"/>
      <c r="J124" s="680" t="s">
        <v>21</v>
      </c>
      <c r="K124" s="746">
        <v>44991</v>
      </c>
      <c r="L124" s="682"/>
    </row>
    <row r="125" spans="1:12" ht="19.149999999999999" customHeight="1" x14ac:dyDescent="0.25">
      <c r="A125" s="747" t="s">
        <v>592</v>
      </c>
      <c r="B125" s="748"/>
      <c r="C125" s="748" t="s">
        <v>593</v>
      </c>
      <c r="D125" s="748"/>
      <c r="E125" s="675"/>
      <c r="F125" s="678"/>
      <c r="G125" s="678"/>
      <c r="H125" s="678"/>
      <c r="I125" s="679"/>
      <c r="J125" s="681"/>
      <c r="K125" s="678"/>
      <c r="L125" s="683"/>
    </row>
    <row r="126" spans="1:12" ht="19.149999999999999" customHeight="1" x14ac:dyDescent="0.25">
      <c r="A126" s="668" t="s">
        <v>880</v>
      </c>
      <c r="B126" s="669"/>
      <c r="C126" s="766">
        <v>45717</v>
      </c>
      <c r="D126" s="671"/>
      <c r="E126" s="674" t="s">
        <v>25</v>
      </c>
      <c r="F126" s="676"/>
      <c r="G126" s="676"/>
      <c r="H126" s="676"/>
      <c r="I126" s="677"/>
      <c r="J126" s="680" t="s">
        <v>371</v>
      </c>
      <c r="K126" s="676" t="s">
        <v>843</v>
      </c>
      <c r="L126" s="682"/>
    </row>
    <row r="127" spans="1:12" ht="19.149999999999999" customHeight="1" x14ac:dyDescent="0.25">
      <c r="A127" s="668"/>
      <c r="B127" s="669"/>
      <c r="C127" s="672"/>
      <c r="D127" s="673"/>
      <c r="E127" s="675"/>
      <c r="F127" s="678"/>
      <c r="G127" s="678"/>
      <c r="H127" s="678"/>
      <c r="I127" s="679"/>
      <c r="J127" s="681"/>
      <c r="K127" s="678"/>
      <c r="L127" s="683"/>
    </row>
    <row r="128" spans="1:12" ht="19.149999999999999" customHeight="1" x14ac:dyDescent="0.25">
      <c r="A128" s="684" t="s">
        <v>594</v>
      </c>
      <c r="B128" s="687" t="s">
        <v>845</v>
      </c>
      <c r="C128" s="688"/>
      <c r="D128" s="688"/>
      <c r="E128" s="688"/>
      <c r="F128" s="688"/>
      <c r="G128" s="688"/>
      <c r="H128" s="688"/>
      <c r="I128" s="688"/>
      <c r="J128" s="688"/>
      <c r="K128" s="688"/>
      <c r="L128" s="689"/>
    </row>
    <row r="129" spans="1:12" ht="19.149999999999999" customHeight="1" x14ac:dyDescent="0.25">
      <c r="A129" s="685"/>
      <c r="B129" s="688"/>
      <c r="C129" s="688"/>
      <c r="D129" s="688"/>
      <c r="E129" s="688"/>
      <c r="F129" s="688"/>
      <c r="G129" s="688"/>
      <c r="H129" s="688"/>
      <c r="I129" s="688"/>
      <c r="J129" s="688"/>
      <c r="K129" s="688"/>
      <c r="L129" s="689"/>
    </row>
    <row r="130" spans="1:12" ht="19.149999999999999" customHeight="1" x14ac:dyDescent="0.25">
      <c r="A130" s="685"/>
      <c r="B130" s="688"/>
      <c r="C130" s="688"/>
      <c r="D130" s="688"/>
      <c r="E130" s="688"/>
      <c r="F130" s="688"/>
      <c r="G130" s="688"/>
      <c r="H130" s="688"/>
      <c r="I130" s="688"/>
      <c r="J130" s="688"/>
      <c r="K130" s="688"/>
      <c r="L130" s="689"/>
    </row>
    <row r="131" spans="1:12" ht="19.149999999999999" customHeight="1" thickBot="1" x14ac:dyDescent="0.3">
      <c r="A131" s="686"/>
      <c r="B131" s="690"/>
      <c r="C131" s="690"/>
      <c r="D131" s="690"/>
      <c r="E131" s="690"/>
      <c r="F131" s="690"/>
      <c r="G131" s="690"/>
      <c r="H131" s="690"/>
      <c r="I131" s="690"/>
      <c r="J131" s="690"/>
      <c r="K131" s="690"/>
      <c r="L131" s="691"/>
    </row>
    <row r="132" spans="1:12" ht="20.25" customHeight="1" thickBot="1" x14ac:dyDescent="0.3"/>
    <row r="133" spans="1:12" ht="20.25" customHeight="1" thickBot="1" x14ac:dyDescent="0.3">
      <c r="A133" s="692" t="s">
        <v>504</v>
      </c>
      <c r="B133" s="693"/>
      <c r="C133" s="693"/>
      <c r="D133" s="693"/>
      <c r="E133" s="693"/>
      <c r="F133" s="693"/>
      <c r="G133" s="693"/>
      <c r="H133" s="693"/>
      <c r="I133" s="693"/>
      <c r="J133" s="693"/>
      <c r="K133" s="693"/>
      <c r="L133" s="694"/>
    </row>
    <row r="134" spans="1:12" ht="25.15" customHeight="1" x14ac:dyDescent="0.25">
      <c r="A134" s="168" t="s">
        <v>551</v>
      </c>
      <c r="B134" s="695" t="s">
        <v>851</v>
      </c>
      <c r="C134" s="696"/>
      <c r="D134" s="697"/>
      <c r="E134" s="698"/>
      <c r="F134" s="698"/>
      <c r="G134" s="698"/>
      <c r="H134" s="698"/>
      <c r="I134" s="698"/>
      <c r="J134" s="698"/>
      <c r="K134" s="698"/>
      <c r="L134" s="699"/>
    </row>
    <row r="135" spans="1:12" ht="20.25" customHeight="1" x14ac:dyDescent="0.25">
      <c r="A135" s="700" t="s">
        <v>0</v>
      </c>
      <c r="B135" s="701"/>
      <c r="C135" s="701"/>
      <c r="D135" s="702" t="s">
        <v>705</v>
      </c>
      <c r="E135" s="702"/>
      <c r="F135" s="702"/>
      <c r="G135" s="702"/>
      <c r="H135" s="702"/>
      <c r="I135" s="702"/>
      <c r="J135" s="702"/>
      <c r="K135" s="702"/>
      <c r="L135" s="703"/>
    </row>
    <row r="136" spans="1:12" ht="20.25" customHeight="1" x14ac:dyDescent="0.25">
      <c r="A136" s="700" t="s">
        <v>460</v>
      </c>
      <c r="B136" s="701"/>
      <c r="C136" s="701"/>
      <c r="D136" s="702"/>
      <c r="E136" s="702"/>
      <c r="F136" s="702"/>
      <c r="G136" s="702"/>
      <c r="H136" s="702"/>
      <c r="I136" s="702"/>
      <c r="J136" s="702"/>
      <c r="K136" s="702"/>
      <c r="L136" s="703"/>
    </row>
    <row r="137" spans="1:12" ht="20.25" customHeight="1" x14ac:dyDescent="0.25">
      <c r="A137" s="700" t="s">
        <v>905</v>
      </c>
      <c r="B137" s="701"/>
      <c r="C137" s="701"/>
      <c r="D137" s="702">
        <v>377</v>
      </c>
      <c r="E137" s="702"/>
      <c r="F137" s="702"/>
      <c r="G137" s="702"/>
      <c r="H137" s="702"/>
      <c r="I137" s="702"/>
      <c r="J137" s="702"/>
      <c r="K137" s="702"/>
      <c r="L137" s="703"/>
    </row>
    <row r="138" spans="1:12" ht="20.25" customHeight="1" x14ac:dyDescent="0.25">
      <c r="A138" s="700" t="s">
        <v>1</v>
      </c>
      <c r="B138" s="701"/>
      <c r="C138" s="701"/>
      <c r="D138" s="702" t="s">
        <v>724</v>
      </c>
      <c r="E138" s="702"/>
      <c r="F138" s="702"/>
      <c r="G138" s="702"/>
      <c r="H138" s="702"/>
      <c r="I138" s="702"/>
      <c r="J138" s="702"/>
      <c r="K138" s="702"/>
      <c r="L138" s="703"/>
    </row>
    <row r="139" spans="1:12" ht="20.25" customHeight="1" x14ac:dyDescent="0.25">
      <c r="A139" s="704" t="s">
        <v>520</v>
      </c>
      <c r="B139" s="705"/>
      <c r="C139" s="705"/>
      <c r="D139" s="702" t="s">
        <v>298</v>
      </c>
      <c r="E139" s="702"/>
      <c r="F139" s="702"/>
      <c r="G139" s="702"/>
      <c r="H139" s="702"/>
      <c r="I139" s="702"/>
      <c r="J139" s="702"/>
      <c r="K139" s="702"/>
      <c r="L139" s="703"/>
    </row>
    <row r="140" spans="1:12" ht="15" customHeight="1" x14ac:dyDescent="0.25">
      <c r="A140" s="704" t="s">
        <v>505</v>
      </c>
      <c r="B140" s="705"/>
      <c r="C140" s="705"/>
      <c r="D140" s="706"/>
      <c r="E140" s="706"/>
      <c r="F140" s="706"/>
      <c r="G140" s="706"/>
      <c r="H140" s="706"/>
      <c r="I140" s="706"/>
      <c r="J140" s="706"/>
      <c r="K140" s="706"/>
      <c r="L140" s="707"/>
    </row>
    <row r="141" spans="1:12" ht="15" customHeight="1" x14ac:dyDescent="0.25">
      <c r="A141" s="704"/>
      <c r="B141" s="705"/>
      <c r="C141" s="705"/>
      <c r="D141" s="706"/>
      <c r="E141" s="706"/>
      <c r="F141" s="706"/>
      <c r="G141" s="706"/>
      <c r="H141" s="706"/>
      <c r="I141" s="706"/>
      <c r="J141" s="706"/>
      <c r="K141" s="706"/>
      <c r="L141" s="707"/>
    </row>
    <row r="142" spans="1:12" ht="15" customHeight="1" x14ac:dyDescent="0.25">
      <c r="A142" s="704"/>
      <c r="B142" s="705"/>
      <c r="C142" s="705"/>
      <c r="D142" s="706"/>
      <c r="E142" s="706"/>
      <c r="F142" s="706"/>
      <c r="G142" s="706"/>
      <c r="H142" s="706"/>
      <c r="I142" s="706"/>
      <c r="J142" s="706"/>
      <c r="K142" s="706"/>
      <c r="L142" s="707"/>
    </row>
    <row r="143" spans="1:12" ht="19.149999999999999" customHeight="1" x14ac:dyDescent="0.25">
      <c r="A143" s="761" t="s">
        <v>506</v>
      </c>
      <c r="B143" s="762"/>
      <c r="C143" s="762"/>
      <c r="D143" s="762"/>
      <c r="E143" s="763"/>
      <c r="F143" s="764" t="s">
        <v>507</v>
      </c>
      <c r="G143" s="763"/>
      <c r="H143" s="764" t="s">
        <v>508</v>
      </c>
      <c r="I143" s="762"/>
      <c r="J143" s="762"/>
      <c r="K143" s="762"/>
      <c r="L143" s="765"/>
    </row>
    <row r="144" spans="1:12" ht="30" customHeight="1" x14ac:dyDescent="0.25">
      <c r="A144" s="749" t="s">
        <v>509</v>
      </c>
      <c r="B144" s="750"/>
      <c r="C144" s="750"/>
      <c r="D144" s="750"/>
      <c r="E144" s="750"/>
      <c r="F144" s="751" t="s">
        <v>59</v>
      </c>
      <c r="G144" s="752"/>
      <c r="H144" s="712"/>
      <c r="I144" s="713"/>
      <c r="J144" s="713"/>
      <c r="K144" s="714"/>
      <c r="L144" s="715"/>
    </row>
    <row r="145" spans="1:12" ht="30" customHeight="1" x14ac:dyDescent="0.25">
      <c r="A145" s="749" t="s">
        <v>510</v>
      </c>
      <c r="B145" s="750"/>
      <c r="C145" s="750"/>
      <c r="D145" s="750"/>
      <c r="E145" s="750"/>
      <c r="F145" s="710" t="s">
        <v>59</v>
      </c>
      <c r="G145" s="711"/>
      <c r="H145" s="753"/>
      <c r="I145" s="754"/>
      <c r="J145" s="754"/>
      <c r="K145" s="754"/>
      <c r="L145" s="755"/>
    </row>
    <row r="146" spans="1:12" ht="30" customHeight="1" x14ac:dyDescent="0.25">
      <c r="A146" s="749" t="s">
        <v>511</v>
      </c>
      <c r="B146" s="750"/>
      <c r="C146" s="750"/>
      <c r="D146" s="750"/>
      <c r="E146" s="750"/>
      <c r="F146" s="710" t="s">
        <v>59</v>
      </c>
      <c r="G146" s="711"/>
      <c r="H146" s="712"/>
      <c r="I146" s="713"/>
      <c r="J146" s="713"/>
      <c r="K146" s="714"/>
      <c r="L146" s="715"/>
    </row>
    <row r="147" spans="1:12" ht="30" customHeight="1" x14ac:dyDescent="0.25">
      <c r="A147" s="756" t="s">
        <v>512</v>
      </c>
      <c r="B147" s="757"/>
      <c r="C147" s="757"/>
      <c r="D147" s="757"/>
      <c r="E147" s="757"/>
      <c r="F147" s="710" t="s">
        <v>59</v>
      </c>
      <c r="G147" s="711"/>
      <c r="H147" s="758"/>
      <c r="I147" s="713"/>
      <c r="J147" s="713"/>
      <c r="K147" s="714"/>
      <c r="L147" s="715"/>
    </row>
    <row r="148" spans="1:12" ht="30" customHeight="1" x14ac:dyDescent="0.25">
      <c r="A148" s="759" t="s">
        <v>513</v>
      </c>
      <c r="B148" s="760"/>
      <c r="C148" s="760"/>
      <c r="D148" s="760"/>
      <c r="E148" s="760"/>
      <c r="F148" s="710" t="s">
        <v>59</v>
      </c>
      <c r="G148" s="711"/>
      <c r="H148" s="758"/>
      <c r="I148" s="713"/>
      <c r="J148" s="713"/>
      <c r="K148" s="714"/>
      <c r="L148" s="715"/>
    </row>
    <row r="149" spans="1:12" ht="30" customHeight="1" x14ac:dyDescent="0.25">
      <c r="A149" s="708" t="s">
        <v>514</v>
      </c>
      <c r="B149" s="709"/>
      <c r="C149" s="709"/>
      <c r="D149" s="709"/>
      <c r="E149" s="709"/>
      <c r="F149" s="710" t="s">
        <v>59</v>
      </c>
      <c r="G149" s="711"/>
      <c r="H149" s="712"/>
      <c r="I149" s="713"/>
      <c r="J149" s="713"/>
      <c r="K149" s="714"/>
      <c r="L149" s="715"/>
    </row>
    <row r="150" spans="1:12" ht="30" customHeight="1" x14ac:dyDescent="0.25">
      <c r="A150" s="708" t="s">
        <v>515</v>
      </c>
      <c r="B150" s="709"/>
      <c r="C150" s="709"/>
      <c r="D150" s="709"/>
      <c r="E150" s="709"/>
      <c r="F150" s="710" t="s">
        <v>59</v>
      </c>
      <c r="G150" s="711"/>
      <c r="H150" s="712"/>
      <c r="I150" s="713"/>
      <c r="J150" s="713"/>
      <c r="K150" s="714"/>
      <c r="L150" s="715"/>
    </row>
    <row r="151" spans="1:12" ht="30" customHeight="1" x14ac:dyDescent="0.25">
      <c r="A151" s="708" t="s">
        <v>516</v>
      </c>
      <c r="B151" s="709"/>
      <c r="C151" s="709"/>
      <c r="D151" s="709"/>
      <c r="E151" s="709"/>
      <c r="F151" s="710" t="s">
        <v>59</v>
      </c>
      <c r="G151" s="711"/>
      <c r="H151" s="716"/>
      <c r="I151" s="717"/>
      <c r="J151" s="717"/>
      <c r="K151" s="717"/>
      <c r="L151" s="718"/>
    </row>
    <row r="152" spans="1:12" ht="30" customHeight="1" thickBot="1" x14ac:dyDescent="0.3">
      <c r="A152" s="719" t="s">
        <v>517</v>
      </c>
      <c r="B152" s="720"/>
      <c r="C152" s="720"/>
      <c r="D152" s="720"/>
      <c r="E152" s="720"/>
      <c r="F152" s="721" t="s">
        <v>59</v>
      </c>
      <c r="G152" s="722"/>
      <c r="H152" s="723"/>
      <c r="I152" s="724"/>
      <c r="J152" s="724"/>
      <c r="K152" s="725"/>
      <c r="L152" s="726"/>
    </row>
    <row r="153" spans="1:12" ht="20.25" customHeight="1" x14ac:dyDescent="0.25">
      <c r="A153" s="727" t="s">
        <v>518</v>
      </c>
      <c r="B153" s="728"/>
      <c r="C153" s="728"/>
      <c r="D153" s="728"/>
      <c r="E153" s="728"/>
      <c r="F153" s="728"/>
      <c r="G153" s="728"/>
      <c r="H153" s="728"/>
      <c r="I153" s="728"/>
      <c r="J153" s="728"/>
      <c r="K153" s="729"/>
      <c r="L153" s="730"/>
    </row>
    <row r="154" spans="1:12" ht="30" customHeight="1" x14ac:dyDescent="0.25">
      <c r="A154" s="731"/>
      <c r="B154" s="732"/>
      <c r="C154" s="732"/>
      <c r="D154" s="732"/>
      <c r="E154" s="732"/>
      <c r="F154" s="732"/>
      <c r="G154" s="732"/>
      <c r="H154" s="732"/>
      <c r="I154" s="732"/>
      <c r="J154" s="732"/>
      <c r="K154" s="733"/>
      <c r="L154" s="734"/>
    </row>
    <row r="155" spans="1:12" ht="30" customHeight="1" thickBot="1" x14ac:dyDescent="0.3">
      <c r="A155" s="735"/>
      <c r="B155" s="736"/>
      <c r="C155" s="736"/>
      <c r="D155" s="736"/>
      <c r="E155" s="736"/>
      <c r="F155" s="736"/>
      <c r="G155" s="736"/>
      <c r="H155" s="736"/>
      <c r="I155" s="736"/>
      <c r="J155" s="736"/>
      <c r="K155" s="737"/>
      <c r="L155" s="738"/>
    </row>
    <row r="156" spans="1:12" ht="19.149999999999999" customHeight="1" x14ac:dyDescent="0.25">
      <c r="A156" s="739" t="s">
        <v>519</v>
      </c>
      <c r="B156" s="740"/>
      <c r="C156" s="740"/>
      <c r="D156" s="740"/>
      <c r="E156" s="741"/>
      <c r="F156" s="741"/>
      <c r="G156" s="741"/>
      <c r="H156" s="741"/>
      <c r="I156" s="741"/>
      <c r="J156" s="741"/>
      <c r="K156" s="742"/>
      <c r="L156" s="743"/>
    </row>
    <row r="157" spans="1:12" ht="19.149999999999999" customHeight="1" x14ac:dyDescent="0.25">
      <c r="A157" s="744" t="s">
        <v>591</v>
      </c>
      <c r="B157" s="745"/>
      <c r="C157" s="745"/>
      <c r="D157" s="745"/>
      <c r="E157" s="674" t="s">
        <v>24</v>
      </c>
      <c r="F157" s="676" t="s">
        <v>832</v>
      </c>
      <c r="G157" s="676"/>
      <c r="H157" s="676"/>
      <c r="I157" s="677"/>
      <c r="J157" s="680" t="s">
        <v>21</v>
      </c>
      <c r="K157" s="746">
        <v>45006</v>
      </c>
      <c r="L157" s="682"/>
    </row>
    <row r="158" spans="1:12" ht="19.149999999999999" customHeight="1" x14ac:dyDescent="0.25">
      <c r="A158" s="747" t="s">
        <v>592</v>
      </c>
      <c r="B158" s="748"/>
      <c r="C158" s="748" t="s">
        <v>593</v>
      </c>
      <c r="D158" s="748"/>
      <c r="E158" s="675"/>
      <c r="F158" s="678"/>
      <c r="G158" s="678"/>
      <c r="H158" s="678"/>
      <c r="I158" s="679"/>
      <c r="J158" s="681"/>
      <c r="K158" s="678"/>
      <c r="L158" s="683"/>
    </row>
    <row r="159" spans="1:12" ht="19.149999999999999" customHeight="1" x14ac:dyDescent="0.25">
      <c r="A159" s="668" t="s">
        <v>871</v>
      </c>
      <c r="B159" s="669"/>
      <c r="C159" s="670"/>
      <c r="D159" s="671"/>
      <c r="E159" s="674" t="s">
        <v>25</v>
      </c>
      <c r="F159" s="676"/>
      <c r="G159" s="676"/>
      <c r="H159" s="676"/>
      <c r="I159" s="677"/>
      <c r="J159" s="680" t="s">
        <v>371</v>
      </c>
      <c r="K159" s="676" t="s">
        <v>833</v>
      </c>
      <c r="L159" s="682"/>
    </row>
    <row r="160" spans="1:12" ht="19.149999999999999" customHeight="1" x14ac:dyDescent="0.25">
      <c r="A160" s="668"/>
      <c r="B160" s="669"/>
      <c r="C160" s="672"/>
      <c r="D160" s="673"/>
      <c r="E160" s="675"/>
      <c r="F160" s="678"/>
      <c r="G160" s="678"/>
      <c r="H160" s="678"/>
      <c r="I160" s="679"/>
      <c r="J160" s="681"/>
      <c r="K160" s="678"/>
      <c r="L160" s="683"/>
    </row>
    <row r="161" spans="1:12" ht="19.149999999999999" customHeight="1" x14ac:dyDescent="0.25">
      <c r="A161" s="684" t="s">
        <v>594</v>
      </c>
      <c r="B161" s="687" t="s">
        <v>873</v>
      </c>
      <c r="C161" s="688"/>
      <c r="D161" s="688"/>
      <c r="E161" s="688"/>
      <c r="F161" s="688"/>
      <c r="G161" s="688"/>
      <c r="H161" s="688"/>
      <c r="I161" s="688"/>
      <c r="J161" s="688"/>
      <c r="K161" s="688"/>
      <c r="L161" s="689"/>
    </row>
    <row r="162" spans="1:12" ht="19.149999999999999" customHeight="1" x14ac:dyDescent="0.25">
      <c r="A162" s="685"/>
      <c r="B162" s="688"/>
      <c r="C162" s="688"/>
      <c r="D162" s="688"/>
      <c r="E162" s="688"/>
      <c r="F162" s="688"/>
      <c r="G162" s="688"/>
      <c r="H162" s="688"/>
      <c r="I162" s="688"/>
      <c r="J162" s="688"/>
      <c r="K162" s="688"/>
      <c r="L162" s="689"/>
    </row>
    <row r="163" spans="1:12" ht="19.149999999999999" customHeight="1" x14ac:dyDescent="0.25">
      <c r="A163" s="685"/>
      <c r="B163" s="688"/>
      <c r="C163" s="688"/>
      <c r="D163" s="688"/>
      <c r="E163" s="688"/>
      <c r="F163" s="688"/>
      <c r="G163" s="688"/>
      <c r="H163" s="688"/>
      <c r="I163" s="688"/>
      <c r="J163" s="688"/>
      <c r="K163" s="688"/>
      <c r="L163" s="689"/>
    </row>
    <row r="164" spans="1:12" ht="19.149999999999999" customHeight="1" thickBot="1" x14ac:dyDescent="0.3">
      <c r="A164" s="686"/>
      <c r="B164" s="690"/>
      <c r="C164" s="690"/>
      <c r="D164" s="690"/>
      <c r="E164" s="690"/>
      <c r="F164" s="690"/>
      <c r="G164" s="690"/>
      <c r="H164" s="690"/>
      <c r="I164" s="690"/>
      <c r="J164" s="690"/>
      <c r="K164" s="690"/>
      <c r="L164" s="691"/>
    </row>
    <row r="165" spans="1:12" ht="20.25" customHeight="1" thickBot="1" x14ac:dyDescent="0.3"/>
    <row r="166" spans="1:12" ht="20.25" customHeight="1" thickBot="1" x14ac:dyDescent="0.3">
      <c r="A166" s="692" t="s">
        <v>504</v>
      </c>
      <c r="B166" s="693"/>
      <c r="C166" s="693"/>
      <c r="D166" s="693"/>
      <c r="E166" s="693"/>
      <c r="F166" s="693"/>
      <c r="G166" s="693"/>
      <c r="H166" s="693"/>
      <c r="I166" s="693"/>
      <c r="J166" s="693"/>
      <c r="K166" s="693"/>
      <c r="L166" s="694"/>
    </row>
    <row r="167" spans="1:12" ht="25.15" customHeight="1" x14ac:dyDescent="0.25">
      <c r="A167" s="168" t="s">
        <v>551</v>
      </c>
      <c r="B167" s="695" t="s">
        <v>850</v>
      </c>
      <c r="C167" s="696"/>
      <c r="D167" s="697"/>
      <c r="E167" s="698"/>
      <c r="F167" s="698"/>
      <c r="G167" s="698"/>
      <c r="H167" s="698"/>
      <c r="I167" s="698"/>
      <c r="J167" s="698"/>
      <c r="K167" s="698"/>
      <c r="L167" s="699"/>
    </row>
    <row r="168" spans="1:12" ht="20.25" customHeight="1" x14ac:dyDescent="0.25">
      <c r="A168" s="700" t="s">
        <v>0</v>
      </c>
      <c r="B168" s="701"/>
      <c r="C168" s="701"/>
      <c r="D168" s="702" t="s">
        <v>705</v>
      </c>
      <c r="E168" s="702"/>
      <c r="F168" s="702"/>
      <c r="G168" s="702"/>
      <c r="H168" s="702"/>
      <c r="I168" s="702"/>
      <c r="J168" s="702"/>
      <c r="K168" s="702"/>
      <c r="L168" s="703"/>
    </row>
    <row r="169" spans="1:12" ht="20.25" customHeight="1" x14ac:dyDescent="0.25">
      <c r="A169" s="700" t="s">
        <v>460</v>
      </c>
      <c r="B169" s="701"/>
      <c r="C169" s="701"/>
      <c r="D169" s="702"/>
      <c r="E169" s="702"/>
      <c r="F169" s="702"/>
      <c r="G169" s="702"/>
      <c r="H169" s="702"/>
      <c r="I169" s="702"/>
      <c r="J169" s="702"/>
      <c r="K169" s="702"/>
      <c r="L169" s="703"/>
    </row>
    <row r="170" spans="1:12" ht="20.25" customHeight="1" x14ac:dyDescent="0.25">
      <c r="A170" s="700" t="s">
        <v>905</v>
      </c>
      <c r="B170" s="701"/>
      <c r="C170" s="701"/>
      <c r="D170" s="702">
        <v>377</v>
      </c>
      <c r="E170" s="702"/>
      <c r="F170" s="702"/>
      <c r="G170" s="702"/>
      <c r="H170" s="702"/>
      <c r="I170" s="702"/>
      <c r="J170" s="702"/>
      <c r="K170" s="702"/>
      <c r="L170" s="703"/>
    </row>
    <row r="171" spans="1:12" ht="20.25" customHeight="1" x14ac:dyDescent="0.25">
      <c r="A171" s="700" t="s">
        <v>1</v>
      </c>
      <c r="B171" s="701"/>
      <c r="C171" s="701"/>
      <c r="D171" s="702" t="s">
        <v>729</v>
      </c>
      <c r="E171" s="702"/>
      <c r="F171" s="702"/>
      <c r="G171" s="702"/>
      <c r="H171" s="702"/>
      <c r="I171" s="702"/>
      <c r="J171" s="702"/>
      <c r="K171" s="702"/>
      <c r="L171" s="703"/>
    </row>
    <row r="172" spans="1:12" ht="20.25" customHeight="1" x14ac:dyDescent="0.25">
      <c r="A172" s="704" t="s">
        <v>520</v>
      </c>
      <c r="B172" s="705"/>
      <c r="C172" s="705"/>
      <c r="D172" s="702" t="s">
        <v>298</v>
      </c>
      <c r="E172" s="702"/>
      <c r="F172" s="702"/>
      <c r="G172" s="702"/>
      <c r="H172" s="702"/>
      <c r="I172" s="702"/>
      <c r="J172" s="702"/>
      <c r="K172" s="702"/>
      <c r="L172" s="703"/>
    </row>
    <row r="173" spans="1:12" ht="15" customHeight="1" x14ac:dyDescent="0.25">
      <c r="A173" s="704" t="s">
        <v>505</v>
      </c>
      <c r="B173" s="705"/>
      <c r="C173" s="705"/>
      <c r="D173" s="706"/>
      <c r="E173" s="706"/>
      <c r="F173" s="706"/>
      <c r="G173" s="706"/>
      <c r="H173" s="706"/>
      <c r="I173" s="706"/>
      <c r="J173" s="706"/>
      <c r="K173" s="706"/>
      <c r="L173" s="707"/>
    </row>
    <row r="174" spans="1:12" ht="15" customHeight="1" x14ac:dyDescent="0.25">
      <c r="A174" s="704"/>
      <c r="B174" s="705"/>
      <c r="C174" s="705"/>
      <c r="D174" s="706"/>
      <c r="E174" s="706"/>
      <c r="F174" s="706"/>
      <c r="G174" s="706"/>
      <c r="H174" s="706"/>
      <c r="I174" s="706"/>
      <c r="J174" s="706"/>
      <c r="K174" s="706"/>
      <c r="L174" s="707"/>
    </row>
    <row r="175" spans="1:12" ht="15" customHeight="1" x14ac:dyDescent="0.25">
      <c r="A175" s="704"/>
      <c r="B175" s="705"/>
      <c r="C175" s="705"/>
      <c r="D175" s="706"/>
      <c r="E175" s="706"/>
      <c r="F175" s="706"/>
      <c r="G175" s="706"/>
      <c r="H175" s="706"/>
      <c r="I175" s="706"/>
      <c r="J175" s="706"/>
      <c r="K175" s="706"/>
      <c r="L175" s="707"/>
    </row>
    <row r="176" spans="1:12" ht="19.149999999999999" customHeight="1" x14ac:dyDescent="0.25">
      <c r="A176" s="761" t="s">
        <v>506</v>
      </c>
      <c r="B176" s="762"/>
      <c r="C176" s="762"/>
      <c r="D176" s="762"/>
      <c r="E176" s="763"/>
      <c r="F176" s="764" t="s">
        <v>507</v>
      </c>
      <c r="G176" s="763"/>
      <c r="H176" s="764" t="s">
        <v>508</v>
      </c>
      <c r="I176" s="762"/>
      <c r="J176" s="762"/>
      <c r="K176" s="762"/>
      <c r="L176" s="765"/>
    </row>
    <row r="177" spans="1:12" ht="30" customHeight="1" x14ac:dyDescent="0.25">
      <c r="A177" s="749" t="s">
        <v>509</v>
      </c>
      <c r="B177" s="750"/>
      <c r="C177" s="750"/>
      <c r="D177" s="750"/>
      <c r="E177" s="750"/>
      <c r="F177" s="751" t="s">
        <v>59</v>
      </c>
      <c r="G177" s="752"/>
      <c r="H177" s="712"/>
      <c r="I177" s="713"/>
      <c r="J177" s="713"/>
      <c r="K177" s="714"/>
      <c r="L177" s="715"/>
    </row>
    <row r="178" spans="1:12" ht="30" customHeight="1" x14ac:dyDescent="0.25">
      <c r="A178" s="749" t="s">
        <v>510</v>
      </c>
      <c r="B178" s="750"/>
      <c r="C178" s="750"/>
      <c r="D178" s="750"/>
      <c r="E178" s="750"/>
      <c r="F178" s="710" t="s">
        <v>59</v>
      </c>
      <c r="G178" s="711"/>
      <c r="H178" s="753"/>
      <c r="I178" s="754"/>
      <c r="J178" s="754"/>
      <c r="K178" s="754"/>
      <c r="L178" s="755"/>
    </row>
    <row r="179" spans="1:12" ht="30" customHeight="1" x14ac:dyDescent="0.25">
      <c r="A179" s="749" t="s">
        <v>511</v>
      </c>
      <c r="B179" s="750"/>
      <c r="C179" s="750"/>
      <c r="D179" s="750"/>
      <c r="E179" s="750"/>
      <c r="F179" s="710" t="s">
        <v>59</v>
      </c>
      <c r="G179" s="711"/>
      <c r="H179" s="712"/>
      <c r="I179" s="713"/>
      <c r="J179" s="713"/>
      <c r="K179" s="714"/>
      <c r="L179" s="715"/>
    </row>
    <row r="180" spans="1:12" ht="30" customHeight="1" x14ac:dyDescent="0.25">
      <c r="A180" s="756" t="s">
        <v>512</v>
      </c>
      <c r="B180" s="757"/>
      <c r="C180" s="757"/>
      <c r="D180" s="757"/>
      <c r="E180" s="757"/>
      <c r="F180" s="710" t="s">
        <v>59</v>
      </c>
      <c r="G180" s="711"/>
      <c r="H180" s="758"/>
      <c r="I180" s="713"/>
      <c r="J180" s="713"/>
      <c r="K180" s="714"/>
      <c r="L180" s="715"/>
    </row>
    <row r="181" spans="1:12" ht="30" customHeight="1" x14ac:dyDescent="0.25">
      <c r="A181" s="759" t="s">
        <v>513</v>
      </c>
      <c r="B181" s="760"/>
      <c r="C181" s="760"/>
      <c r="D181" s="760"/>
      <c r="E181" s="760"/>
      <c r="F181" s="710" t="s">
        <v>59</v>
      </c>
      <c r="G181" s="711"/>
      <c r="H181" s="758"/>
      <c r="I181" s="713"/>
      <c r="J181" s="713"/>
      <c r="K181" s="714"/>
      <c r="L181" s="715"/>
    </row>
    <row r="182" spans="1:12" ht="30" customHeight="1" x14ac:dyDescent="0.25">
      <c r="A182" s="708" t="s">
        <v>514</v>
      </c>
      <c r="B182" s="709"/>
      <c r="C182" s="709"/>
      <c r="D182" s="709"/>
      <c r="E182" s="709"/>
      <c r="F182" s="710" t="s">
        <v>59</v>
      </c>
      <c r="G182" s="711"/>
      <c r="H182" s="712"/>
      <c r="I182" s="713"/>
      <c r="J182" s="713"/>
      <c r="K182" s="714"/>
      <c r="L182" s="715"/>
    </row>
    <row r="183" spans="1:12" ht="30" customHeight="1" x14ac:dyDescent="0.25">
      <c r="A183" s="708" t="s">
        <v>515</v>
      </c>
      <c r="B183" s="709"/>
      <c r="C183" s="709"/>
      <c r="D183" s="709"/>
      <c r="E183" s="709"/>
      <c r="F183" s="710" t="s">
        <v>59</v>
      </c>
      <c r="G183" s="711"/>
      <c r="H183" s="712"/>
      <c r="I183" s="713"/>
      <c r="J183" s="713"/>
      <c r="K183" s="714"/>
      <c r="L183" s="715"/>
    </row>
    <row r="184" spans="1:12" ht="30" customHeight="1" x14ac:dyDescent="0.25">
      <c r="A184" s="708" t="s">
        <v>516</v>
      </c>
      <c r="B184" s="709"/>
      <c r="C184" s="709"/>
      <c r="D184" s="709"/>
      <c r="E184" s="709"/>
      <c r="F184" s="710" t="s">
        <v>59</v>
      </c>
      <c r="G184" s="711"/>
      <c r="H184" s="716"/>
      <c r="I184" s="717"/>
      <c r="J184" s="717"/>
      <c r="K184" s="717"/>
      <c r="L184" s="718"/>
    </row>
    <row r="185" spans="1:12" ht="30" customHeight="1" thickBot="1" x14ac:dyDescent="0.3">
      <c r="A185" s="719" t="s">
        <v>517</v>
      </c>
      <c r="B185" s="720"/>
      <c r="C185" s="720"/>
      <c r="D185" s="720"/>
      <c r="E185" s="720"/>
      <c r="F185" s="721" t="s">
        <v>59</v>
      </c>
      <c r="G185" s="722"/>
      <c r="H185" s="723"/>
      <c r="I185" s="724"/>
      <c r="J185" s="724"/>
      <c r="K185" s="725"/>
      <c r="L185" s="726"/>
    </row>
    <row r="186" spans="1:12" ht="20.25" customHeight="1" x14ac:dyDescent="0.25">
      <c r="A186" s="727" t="s">
        <v>518</v>
      </c>
      <c r="B186" s="728"/>
      <c r="C186" s="728"/>
      <c r="D186" s="728"/>
      <c r="E186" s="728"/>
      <c r="F186" s="728"/>
      <c r="G186" s="728"/>
      <c r="H186" s="728"/>
      <c r="I186" s="728"/>
      <c r="J186" s="728"/>
      <c r="K186" s="729"/>
      <c r="L186" s="730"/>
    </row>
    <row r="187" spans="1:12" ht="30" customHeight="1" x14ac:dyDescent="0.25">
      <c r="A187" s="731"/>
      <c r="B187" s="732"/>
      <c r="C187" s="732"/>
      <c r="D187" s="732"/>
      <c r="E187" s="732"/>
      <c r="F187" s="732"/>
      <c r="G187" s="732"/>
      <c r="H187" s="732"/>
      <c r="I187" s="732"/>
      <c r="J187" s="732"/>
      <c r="K187" s="733"/>
      <c r="L187" s="734"/>
    </row>
    <row r="188" spans="1:12" ht="30" customHeight="1" thickBot="1" x14ac:dyDescent="0.3">
      <c r="A188" s="735"/>
      <c r="B188" s="736"/>
      <c r="C188" s="736"/>
      <c r="D188" s="736"/>
      <c r="E188" s="736"/>
      <c r="F188" s="736"/>
      <c r="G188" s="736"/>
      <c r="H188" s="736"/>
      <c r="I188" s="736"/>
      <c r="J188" s="736"/>
      <c r="K188" s="737"/>
      <c r="L188" s="738"/>
    </row>
    <row r="189" spans="1:12" ht="19.149999999999999" customHeight="1" x14ac:dyDescent="0.25">
      <c r="A189" s="739" t="s">
        <v>519</v>
      </c>
      <c r="B189" s="740"/>
      <c r="C189" s="740"/>
      <c r="D189" s="740"/>
      <c r="E189" s="741"/>
      <c r="F189" s="741"/>
      <c r="G189" s="741"/>
      <c r="H189" s="741"/>
      <c r="I189" s="741"/>
      <c r="J189" s="741"/>
      <c r="K189" s="742"/>
      <c r="L189" s="743"/>
    </row>
    <row r="190" spans="1:12" ht="19.149999999999999" customHeight="1" x14ac:dyDescent="0.25">
      <c r="A190" s="744" t="s">
        <v>591</v>
      </c>
      <c r="B190" s="745"/>
      <c r="C190" s="745"/>
      <c r="D190" s="745"/>
      <c r="E190" s="674" t="s">
        <v>24</v>
      </c>
      <c r="F190" s="676" t="s">
        <v>832</v>
      </c>
      <c r="G190" s="676"/>
      <c r="H190" s="676"/>
      <c r="I190" s="677"/>
      <c r="J190" s="680" t="s">
        <v>21</v>
      </c>
      <c r="K190" s="746">
        <v>45006</v>
      </c>
      <c r="L190" s="682"/>
    </row>
    <row r="191" spans="1:12" ht="19.149999999999999" customHeight="1" x14ac:dyDescent="0.25">
      <c r="A191" s="747" t="s">
        <v>592</v>
      </c>
      <c r="B191" s="748"/>
      <c r="C191" s="748" t="s">
        <v>593</v>
      </c>
      <c r="D191" s="748"/>
      <c r="E191" s="675"/>
      <c r="F191" s="678"/>
      <c r="G191" s="678"/>
      <c r="H191" s="678"/>
      <c r="I191" s="679"/>
      <c r="J191" s="681"/>
      <c r="K191" s="678"/>
      <c r="L191" s="683"/>
    </row>
    <row r="192" spans="1:12" ht="19.149999999999999" customHeight="1" x14ac:dyDescent="0.25">
      <c r="A192" s="668" t="s">
        <v>874</v>
      </c>
      <c r="B192" s="669"/>
      <c r="C192" s="670"/>
      <c r="D192" s="671"/>
      <c r="E192" s="674" t="s">
        <v>25</v>
      </c>
      <c r="F192" s="676"/>
      <c r="G192" s="676"/>
      <c r="H192" s="676"/>
      <c r="I192" s="677"/>
      <c r="J192" s="680" t="s">
        <v>371</v>
      </c>
      <c r="K192" s="676"/>
      <c r="L192" s="682"/>
    </row>
    <row r="193" spans="1:12" ht="19.149999999999999" customHeight="1" x14ac:dyDescent="0.25">
      <c r="A193" s="668"/>
      <c r="B193" s="669"/>
      <c r="C193" s="672"/>
      <c r="D193" s="673"/>
      <c r="E193" s="675"/>
      <c r="F193" s="678"/>
      <c r="G193" s="678"/>
      <c r="H193" s="678"/>
      <c r="I193" s="679"/>
      <c r="J193" s="681"/>
      <c r="K193" s="678"/>
      <c r="L193" s="683"/>
    </row>
    <row r="194" spans="1:12" ht="19.149999999999999" customHeight="1" x14ac:dyDescent="0.25">
      <c r="A194" s="684" t="s">
        <v>594</v>
      </c>
      <c r="B194" s="687" t="s">
        <v>873</v>
      </c>
      <c r="C194" s="688"/>
      <c r="D194" s="688"/>
      <c r="E194" s="688"/>
      <c r="F194" s="688"/>
      <c r="G194" s="688"/>
      <c r="H194" s="688"/>
      <c r="I194" s="688"/>
      <c r="J194" s="688"/>
      <c r="K194" s="688"/>
      <c r="L194" s="689"/>
    </row>
    <row r="195" spans="1:12" ht="19.149999999999999" customHeight="1" x14ac:dyDescent="0.25">
      <c r="A195" s="685"/>
      <c r="B195" s="688"/>
      <c r="C195" s="688"/>
      <c r="D195" s="688"/>
      <c r="E195" s="688"/>
      <c r="F195" s="688"/>
      <c r="G195" s="688"/>
      <c r="H195" s="688"/>
      <c r="I195" s="688"/>
      <c r="J195" s="688"/>
      <c r="K195" s="688"/>
      <c r="L195" s="689"/>
    </row>
    <row r="196" spans="1:12" ht="19.149999999999999" customHeight="1" x14ac:dyDescent="0.25">
      <c r="A196" s="685"/>
      <c r="B196" s="688"/>
      <c r="C196" s="688"/>
      <c r="D196" s="688"/>
      <c r="E196" s="688"/>
      <c r="F196" s="688"/>
      <c r="G196" s="688"/>
      <c r="H196" s="688"/>
      <c r="I196" s="688"/>
      <c r="J196" s="688"/>
      <c r="K196" s="688"/>
      <c r="L196" s="689"/>
    </row>
    <row r="197" spans="1:12" ht="19.149999999999999" customHeight="1" thickBot="1" x14ac:dyDescent="0.3">
      <c r="A197" s="686"/>
      <c r="B197" s="690"/>
      <c r="C197" s="690"/>
      <c r="D197" s="690"/>
      <c r="E197" s="690"/>
      <c r="F197" s="690"/>
      <c r="G197" s="690"/>
      <c r="H197" s="690"/>
      <c r="I197" s="690"/>
      <c r="J197" s="690"/>
      <c r="K197" s="690"/>
      <c r="L197" s="691"/>
    </row>
    <row r="198" spans="1:12" ht="20.25" customHeight="1" thickBot="1" x14ac:dyDescent="0.3"/>
    <row r="199" spans="1:12" ht="20.25" customHeight="1" thickBot="1" x14ac:dyDescent="0.3">
      <c r="A199" s="692" t="s">
        <v>504</v>
      </c>
      <c r="B199" s="693"/>
      <c r="C199" s="693"/>
      <c r="D199" s="693"/>
      <c r="E199" s="693"/>
      <c r="F199" s="693"/>
      <c r="G199" s="693"/>
      <c r="H199" s="693"/>
      <c r="I199" s="693"/>
      <c r="J199" s="693"/>
      <c r="K199" s="693"/>
      <c r="L199" s="694"/>
    </row>
    <row r="200" spans="1:12" ht="25.15" customHeight="1" x14ac:dyDescent="0.25">
      <c r="A200" s="168" t="s">
        <v>551</v>
      </c>
      <c r="B200" s="695" t="s">
        <v>852</v>
      </c>
      <c r="C200" s="696"/>
      <c r="D200" s="697"/>
      <c r="E200" s="698"/>
      <c r="F200" s="698"/>
      <c r="G200" s="698"/>
      <c r="H200" s="698"/>
      <c r="I200" s="698"/>
      <c r="J200" s="698"/>
      <c r="K200" s="698"/>
      <c r="L200" s="699"/>
    </row>
    <row r="201" spans="1:12" ht="20.25" customHeight="1" x14ac:dyDescent="0.25">
      <c r="A201" s="700" t="s">
        <v>0</v>
      </c>
      <c r="B201" s="701"/>
      <c r="C201" s="701"/>
      <c r="D201" s="702" t="s">
        <v>705</v>
      </c>
      <c r="E201" s="702"/>
      <c r="F201" s="702"/>
      <c r="G201" s="702"/>
      <c r="H201" s="702"/>
      <c r="I201" s="702"/>
      <c r="J201" s="702"/>
      <c r="K201" s="702"/>
      <c r="L201" s="703"/>
    </row>
    <row r="202" spans="1:12" ht="20.25" customHeight="1" x14ac:dyDescent="0.25">
      <c r="A202" s="700" t="s">
        <v>460</v>
      </c>
      <c r="B202" s="701"/>
      <c r="C202" s="701"/>
      <c r="D202" s="702"/>
      <c r="E202" s="702"/>
      <c r="F202" s="702"/>
      <c r="G202" s="702"/>
      <c r="H202" s="702"/>
      <c r="I202" s="702"/>
      <c r="J202" s="702"/>
      <c r="K202" s="702"/>
      <c r="L202" s="703"/>
    </row>
    <row r="203" spans="1:12" ht="20.25" customHeight="1" x14ac:dyDescent="0.25">
      <c r="A203" s="700" t="s">
        <v>905</v>
      </c>
      <c r="B203" s="701"/>
      <c r="C203" s="701"/>
      <c r="D203" s="702">
        <v>467</v>
      </c>
      <c r="E203" s="702"/>
      <c r="F203" s="702"/>
      <c r="G203" s="702"/>
      <c r="H203" s="702"/>
      <c r="I203" s="702"/>
      <c r="J203" s="702"/>
      <c r="K203" s="702"/>
      <c r="L203" s="703"/>
    </row>
    <row r="204" spans="1:12" ht="20.25" customHeight="1" x14ac:dyDescent="0.25">
      <c r="A204" s="700" t="s">
        <v>1</v>
      </c>
      <c r="B204" s="701"/>
      <c r="C204" s="701"/>
      <c r="D204" s="702" t="s">
        <v>698</v>
      </c>
      <c r="E204" s="702"/>
      <c r="F204" s="702"/>
      <c r="G204" s="702"/>
      <c r="H204" s="702"/>
      <c r="I204" s="702"/>
      <c r="J204" s="702"/>
      <c r="K204" s="702"/>
      <c r="L204" s="703"/>
    </row>
    <row r="205" spans="1:12" ht="20.25" customHeight="1" x14ac:dyDescent="0.25">
      <c r="A205" s="704" t="s">
        <v>520</v>
      </c>
      <c r="B205" s="705"/>
      <c r="C205" s="705"/>
      <c r="D205" s="702" t="s">
        <v>585</v>
      </c>
      <c r="E205" s="702"/>
      <c r="F205" s="702"/>
      <c r="G205" s="702"/>
      <c r="H205" s="702"/>
      <c r="I205" s="702"/>
      <c r="J205" s="702"/>
      <c r="K205" s="702"/>
      <c r="L205" s="703"/>
    </row>
    <row r="206" spans="1:12" ht="15" customHeight="1" x14ac:dyDescent="0.25">
      <c r="A206" s="704" t="s">
        <v>505</v>
      </c>
      <c r="B206" s="705"/>
      <c r="C206" s="705"/>
      <c r="D206" s="706"/>
      <c r="E206" s="706"/>
      <c r="F206" s="706"/>
      <c r="G206" s="706"/>
      <c r="H206" s="706"/>
      <c r="I206" s="706"/>
      <c r="J206" s="706"/>
      <c r="K206" s="706"/>
      <c r="L206" s="707"/>
    </row>
    <row r="207" spans="1:12" ht="15" customHeight="1" x14ac:dyDescent="0.25">
      <c r="A207" s="704"/>
      <c r="B207" s="705"/>
      <c r="C207" s="705"/>
      <c r="D207" s="706"/>
      <c r="E207" s="706"/>
      <c r="F207" s="706"/>
      <c r="G207" s="706"/>
      <c r="H207" s="706"/>
      <c r="I207" s="706"/>
      <c r="J207" s="706"/>
      <c r="K207" s="706"/>
      <c r="L207" s="707"/>
    </row>
    <row r="208" spans="1:12" ht="15" customHeight="1" x14ac:dyDescent="0.25">
      <c r="A208" s="704"/>
      <c r="B208" s="705"/>
      <c r="C208" s="705"/>
      <c r="D208" s="706"/>
      <c r="E208" s="706"/>
      <c r="F208" s="706"/>
      <c r="G208" s="706"/>
      <c r="H208" s="706"/>
      <c r="I208" s="706"/>
      <c r="J208" s="706"/>
      <c r="K208" s="706"/>
      <c r="L208" s="707"/>
    </row>
    <row r="209" spans="1:12" ht="19.149999999999999" customHeight="1" x14ac:dyDescent="0.25">
      <c r="A209" s="761" t="s">
        <v>506</v>
      </c>
      <c r="B209" s="762"/>
      <c r="C209" s="762"/>
      <c r="D209" s="762"/>
      <c r="E209" s="763"/>
      <c r="F209" s="764" t="s">
        <v>507</v>
      </c>
      <c r="G209" s="763"/>
      <c r="H209" s="764" t="s">
        <v>508</v>
      </c>
      <c r="I209" s="762"/>
      <c r="J209" s="762"/>
      <c r="K209" s="762"/>
      <c r="L209" s="765"/>
    </row>
    <row r="210" spans="1:12" ht="30" customHeight="1" x14ac:dyDescent="0.25">
      <c r="A210" s="749" t="s">
        <v>509</v>
      </c>
      <c r="B210" s="750"/>
      <c r="C210" s="750"/>
      <c r="D210" s="750"/>
      <c r="E210" s="750"/>
      <c r="F210" s="751" t="s">
        <v>59</v>
      </c>
      <c r="G210" s="752"/>
      <c r="H210" s="712"/>
      <c r="I210" s="713"/>
      <c r="J210" s="713"/>
      <c r="K210" s="714"/>
      <c r="L210" s="715"/>
    </row>
    <row r="211" spans="1:12" ht="30" customHeight="1" x14ac:dyDescent="0.25">
      <c r="A211" s="749" t="s">
        <v>510</v>
      </c>
      <c r="B211" s="750"/>
      <c r="C211" s="750"/>
      <c r="D211" s="750"/>
      <c r="E211" s="750"/>
      <c r="F211" s="710" t="s">
        <v>59</v>
      </c>
      <c r="G211" s="711"/>
      <c r="H211" s="753"/>
      <c r="I211" s="754"/>
      <c r="J211" s="754"/>
      <c r="K211" s="754"/>
      <c r="L211" s="755"/>
    </row>
    <row r="212" spans="1:12" ht="30" customHeight="1" x14ac:dyDescent="0.25">
      <c r="A212" s="749" t="s">
        <v>511</v>
      </c>
      <c r="B212" s="750"/>
      <c r="C212" s="750"/>
      <c r="D212" s="750"/>
      <c r="E212" s="750"/>
      <c r="F212" s="710" t="s">
        <v>59</v>
      </c>
      <c r="G212" s="711"/>
      <c r="H212" s="712"/>
      <c r="I212" s="713"/>
      <c r="J212" s="713"/>
      <c r="K212" s="714"/>
      <c r="L212" s="715"/>
    </row>
    <row r="213" spans="1:12" ht="30" customHeight="1" x14ac:dyDescent="0.25">
      <c r="A213" s="756" t="s">
        <v>512</v>
      </c>
      <c r="B213" s="757"/>
      <c r="C213" s="757"/>
      <c r="D213" s="757"/>
      <c r="E213" s="757"/>
      <c r="F213" s="710" t="s">
        <v>59</v>
      </c>
      <c r="G213" s="711"/>
      <c r="H213" s="758"/>
      <c r="I213" s="713"/>
      <c r="J213" s="713"/>
      <c r="K213" s="714"/>
      <c r="L213" s="715"/>
    </row>
    <row r="214" spans="1:12" ht="30" customHeight="1" x14ac:dyDescent="0.25">
      <c r="A214" s="759" t="s">
        <v>513</v>
      </c>
      <c r="B214" s="760"/>
      <c r="C214" s="760"/>
      <c r="D214" s="760"/>
      <c r="E214" s="760"/>
      <c r="F214" s="710" t="s">
        <v>59</v>
      </c>
      <c r="G214" s="711"/>
      <c r="H214" s="758"/>
      <c r="I214" s="713"/>
      <c r="J214" s="713"/>
      <c r="K214" s="714"/>
      <c r="L214" s="715"/>
    </row>
    <row r="215" spans="1:12" ht="30" customHeight="1" x14ac:dyDescent="0.25">
      <c r="A215" s="708" t="s">
        <v>514</v>
      </c>
      <c r="B215" s="709"/>
      <c r="C215" s="709"/>
      <c r="D215" s="709"/>
      <c r="E215" s="709"/>
      <c r="F215" s="710" t="s">
        <v>59</v>
      </c>
      <c r="G215" s="711"/>
      <c r="H215" s="712"/>
      <c r="I215" s="713"/>
      <c r="J215" s="713"/>
      <c r="K215" s="714"/>
      <c r="L215" s="715"/>
    </row>
    <row r="216" spans="1:12" ht="30" customHeight="1" x14ac:dyDescent="0.25">
      <c r="A216" s="708" t="s">
        <v>515</v>
      </c>
      <c r="B216" s="709"/>
      <c r="C216" s="709"/>
      <c r="D216" s="709"/>
      <c r="E216" s="709"/>
      <c r="F216" s="710" t="s">
        <v>59</v>
      </c>
      <c r="G216" s="711"/>
      <c r="H216" s="712"/>
      <c r="I216" s="713"/>
      <c r="J216" s="713"/>
      <c r="K216" s="714"/>
      <c r="L216" s="715"/>
    </row>
    <row r="217" spans="1:12" ht="30" customHeight="1" x14ac:dyDescent="0.25">
      <c r="A217" s="708" t="s">
        <v>516</v>
      </c>
      <c r="B217" s="709"/>
      <c r="C217" s="709"/>
      <c r="D217" s="709"/>
      <c r="E217" s="709"/>
      <c r="F217" s="710" t="s">
        <v>59</v>
      </c>
      <c r="G217" s="711"/>
      <c r="H217" s="716"/>
      <c r="I217" s="717"/>
      <c r="J217" s="717"/>
      <c r="K217" s="717"/>
      <c r="L217" s="718"/>
    </row>
    <row r="218" spans="1:12" ht="30" customHeight="1" thickBot="1" x14ac:dyDescent="0.3">
      <c r="A218" s="719" t="s">
        <v>517</v>
      </c>
      <c r="B218" s="720"/>
      <c r="C218" s="720"/>
      <c r="D218" s="720"/>
      <c r="E218" s="720"/>
      <c r="F218" s="721" t="s">
        <v>59</v>
      </c>
      <c r="G218" s="722"/>
      <c r="H218" s="723"/>
      <c r="I218" s="724"/>
      <c r="J218" s="724"/>
      <c r="K218" s="725"/>
      <c r="L218" s="726"/>
    </row>
    <row r="219" spans="1:12" ht="20.25" customHeight="1" x14ac:dyDescent="0.25">
      <c r="A219" s="727" t="s">
        <v>518</v>
      </c>
      <c r="B219" s="728"/>
      <c r="C219" s="728"/>
      <c r="D219" s="728"/>
      <c r="E219" s="728"/>
      <c r="F219" s="728"/>
      <c r="G219" s="728"/>
      <c r="H219" s="728"/>
      <c r="I219" s="728"/>
      <c r="J219" s="728"/>
      <c r="K219" s="729"/>
      <c r="L219" s="730"/>
    </row>
    <row r="220" spans="1:12" ht="30" customHeight="1" x14ac:dyDescent="0.25">
      <c r="A220" s="731"/>
      <c r="B220" s="732"/>
      <c r="C220" s="732"/>
      <c r="D220" s="732"/>
      <c r="E220" s="732"/>
      <c r="F220" s="732"/>
      <c r="G220" s="732"/>
      <c r="H220" s="732"/>
      <c r="I220" s="732"/>
      <c r="J220" s="732"/>
      <c r="K220" s="733"/>
      <c r="L220" s="734"/>
    </row>
    <row r="221" spans="1:12" ht="30" customHeight="1" thickBot="1" x14ac:dyDescent="0.3">
      <c r="A221" s="735"/>
      <c r="B221" s="736"/>
      <c r="C221" s="736"/>
      <c r="D221" s="736"/>
      <c r="E221" s="736"/>
      <c r="F221" s="736"/>
      <c r="G221" s="736"/>
      <c r="H221" s="736"/>
      <c r="I221" s="736"/>
      <c r="J221" s="736"/>
      <c r="K221" s="737"/>
      <c r="L221" s="738"/>
    </row>
    <row r="222" spans="1:12" ht="19.149999999999999" customHeight="1" x14ac:dyDescent="0.25">
      <c r="A222" s="739" t="s">
        <v>519</v>
      </c>
      <c r="B222" s="740"/>
      <c r="C222" s="740"/>
      <c r="D222" s="740"/>
      <c r="E222" s="741"/>
      <c r="F222" s="741"/>
      <c r="G222" s="741"/>
      <c r="H222" s="741"/>
      <c r="I222" s="741"/>
      <c r="J222" s="741"/>
      <c r="K222" s="742"/>
      <c r="L222" s="743"/>
    </row>
    <row r="223" spans="1:12" ht="19.149999999999999" customHeight="1" x14ac:dyDescent="0.25">
      <c r="A223" s="744" t="s">
        <v>591</v>
      </c>
      <c r="B223" s="745"/>
      <c r="C223" s="745"/>
      <c r="D223" s="745"/>
      <c r="E223" s="674" t="s">
        <v>24</v>
      </c>
      <c r="F223" s="676" t="s">
        <v>832</v>
      </c>
      <c r="G223" s="676"/>
      <c r="H223" s="676"/>
      <c r="I223" s="677"/>
      <c r="J223" s="680" t="s">
        <v>21</v>
      </c>
      <c r="K223" s="746"/>
      <c r="L223" s="682"/>
    </row>
    <row r="224" spans="1:12" ht="19.149999999999999" customHeight="1" x14ac:dyDescent="0.25">
      <c r="A224" s="747" t="s">
        <v>592</v>
      </c>
      <c r="B224" s="748"/>
      <c r="C224" s="748" t="s">
        <v>593</v>
      </c>
      <c r="D224" s="748"/>
      <c r="E224" s="675"/>
      <c r="F224" s="678"/>
      <c r="G224" s="678"/>
      <c r="H224" s="678"/>
      <c r="I224" s="679"/>
      <c r="J224" s="681"/>
      <c r="K224" s="678"/>
      <c r="L224" s="683"/>
    </row>
    <row r="225" spans="1:12" ht="19.149999999999999" customHeight="1" x14ac:dyDescent="0.25">
      <c r="A225" s="668"/>
      <c r="B225" s="669"/>
      <c r="C225" s="670">
        <v>2032</v>
      </c>
      <c r="D225" s="671"/>
      <c r="E225" s="674" t="s">
        <v>25</v>
      </c>
      <c r="F225" s="676"/>
      <c r="G225" s="676"/>
      <c r="H225" s="676"/>
      <c r="I225" s="677"/>
      <c r="J225" s="680" t="s">
        <v>371</v>
      </c>
      <c r="K225" s="676"/>
      <c r="L225" s="682"/>
    </row>
    <row r="226" spans="1:12" ht="19.149999999999999" customHeight="1" x14ac:dyDescent="0.25">
      <c r="A226" s="668"/>
      <c r="B226" s="669"/>
      <c r="C226" s="672"/>
      <c r="D226" s="673"/>
      <c r="E226" s="675"/>
      <c r="F226" s="678"/>
      <c r="G226" s="678"/>
      <c r="H226" s="678"/>
      <c r="I226" s="679"/>
      <c r="J226" s="681"/>
      <c r="K226" s="678"/>
      <c r="L226" s="683"/>
    </row>
    <row r="227" spans="1:12" ht="19.149999999999999" customHeight="1" x14ac:dyDescent="0.25">
      <c r="A227" s="684" t="s">
        <v>594</v>
      </c>
      <c r="B227" s="687" t="s">
        <v>873</v>
      </c>
      <c r="C227" s="688"/>
      <c r="D227" s="688"/>
      <c r="E227" s="688"/>
      <c r="F227" s="688"/>
      <c r="G227" s="688"/>
      <c r="H227" s="688"/>
      <c r="I227" s="688"/>
      <c r="J227" s="688"/>
      <c r="K227" s="688"/>
      <c r="L227" s="689"/>
    </row>
    <row r="228" spans="1:12" ht="19.149999999999999" customHeight="1" x14ac:dyDescent="0.25">
      <c r="A228" s="685"/>
      <c r="B228" s="688"/>
      <c r="C228" s="688"/>
      <c r="D228" s="688"/>
      <c r="E228" s="688"/>
      <c r="F228" s="688"/>
      <c r="G228" s="688"/>
      <c r="H228" s="688"/>
      <c r="I228" s="688"/>
      <c r="J228" s="688"/>
      <c r="K228" s="688"/>
      <c r="L228" s="689"/>
    </row>
    <row r="229" spans="1:12" ht="19.149999999999999" customHeight="1" x14ac:dyDescent="0.25">
      <c r="A229" s="685"/>
      <c r="B229" s="688"/>
      <c r="C229" s="688"/>
      <c r="D229" s="688"/>
      <c r="E229" s="688"/>
      <c r="F229" s="688"/>
      <c r="G229" s="688"/>
      <c r="H229" s="688"/>
      <c r="I229" s="688"/>
      <c r="J229" s="688"/>
      <c r="K229" s="688"/>
      <c r="L229" s="689"/>
    </row>
    <row r="230" spans="1:12" ht="19.149999999999999" customHeight="1" thickBot="1" x14ac:dyDescent="0.3">
      <c r="A230" s="686"/>
      <c r="B230" s="690"/>
      <c r="C230" s="690"/>
      <c r="D230" s="690"/>
      <c r="E230" s="690"/>
      <c r="F230" s="690"/>
      <c r="G230" s="690"/>
      <c r="H230" s="690"/>
      <c r="I230" s="690"/>
      <c r="J230" s="690"/>
      <c r="K230" s="690"/>
      <c r="L230" s="691"/>
    </row>
    <row r="231" spans="1:12" ht="20.25" customHeight="1" thickBot="1" x14ac:dyDescent="0.3"/>
    <row r="232" spans="1:12" ht="20.25" customHeight="1" thickBot="1" x14ac:dyDescent="0.3">
      <c r="A232" s="692" t="s">
        <v>504</v>
      </c>
      <c r="B232" s="693"/>
      <c r="C232" s="693"/>
      <c r="D232" s="693"/>
      <c r="E232" s="693"/>
      <c r="F232" s="693"/>
      <c r="G232" s="693"/>
      <c r="H232" s="693"/>
      <c r="I232" s="693"/>
      <c r="J232" s="693"/>
      <c r="K232" s="693"/>
      <c r="L232" s="694"/>
    </row>
    <row r="233" spans="1:12" ht="25.15" customHeight="1" x14ac:dyDescent="0.25">
      <c r="A233" s="168" t="s">
        <v>551</v>
      </c>
      <c r="B233" s="695" t="s">
        <v>876</v>
      </c>
      <c r="C233" s="696"/>
      <c r="D233" s="697"/>
      <c r="E233" s="698"/>
      <c r="F233" s="698"/>
      <c r="G233" s="698"/>
      <c r="H233" s="698"/>
      <c r="I233" s="698"/>
      <c r="J233" s="698"/>
      <c r="K233" s="698"/>
      <c r="L233" s="699"/>
    </row>
    <row r="234" spans="1:12" ht="20.25" customHeight="1" x14ac:dyDescent="0.25">
      <c r="A234" s="700" t="s">
        <v>0</v>
      </c>
      <c r="B234" s="701"/>
      <c r="C234" s="701"/>
      <c r="D234" s="702" t="s">
        <v>705</v>
      </c>
      <c r="E234" s="702"/>
      <c r="F234" s="702"/>
      <c r="G234" s="702"/>
      <c r="H234" s="702"/>
      <c r="I234" s="702"/>
      <c r="J234" s="702"/>
      <c r="K234" s="702"/>
      <c r="L234" s="703"/>
    </row>
    <row r="235" spans="1:12" ht="20.25" customHeight="1" x14ac:dyDescent="0.25">
      <c r="A235" s="700" t="s">
        <v>460</v>
      </c>
      <c r="B235" s="701"/>
      <c r="C235" s="701"/>
      <c r="D235" s="702"/>
      <c r="E235" s="702"/>
      <c r="F235" s="702"/>
      <c r="G235" s="702"/>
      <c r="H235" s="702"/>
      <c r="I235" s="702"/>
      <c r="J235" s="702"/>
      <c r="K235" s="702"/>
      <c r="L235" s="703"/>
    </row>
    <row r="236" spans="1:12" ht="20.25" customHeight="1" x14ac:dyDescent="0.25">
      <c r="A236" s="700" t="s">
        <v>905</v>
      </c>
      <c r="B236" s="701"/>
      <c r="C236" s="701"/>
      <c r="D236" s="702">
        <v>376</v>
      </c>
      <c r="E236" s="702"/>
      <c r="F236" s="702"/>
      <c r="G236" s="702"/>
      <c r="H236" s="702"/>
      <c r="I236" s="702"/>
      <c r="J236" s="702"/>
      <c r="K236" s="702"/>
      <c r="L236" s="703"/>
    </row>
    <row r="237" spans="1:12" ht="20.25" customHeight="1" x14ac:dyDescent="0.25">
      <c r="A237" s="700" t="s">
        <v>1</v>
      </c>
      <c r="B237" s="701"/>
      <c r="C237" s="701"/>
      <c r="D237" s="702" t="s">
        <v>735</v>
      </c>
      <c r="E237" s="702"/>
      <c r="F237" s="702"/>
      <c r="G237" s="702"/>
      <c r="H237" s="702"/>
      <c r="I237" s="702"/>
      <c r="J237" s="702"/>
      <c r="K237" s="702"/>
      <c r="L237" s="703"/>
    </row>
    <row r="238" spans="1:12" ht="20.25" customHeight="1" x14ac:dyDescent="0.25">
      <c r="A238" s="704" t="s">
        <v>520</v>
      </c>
      <c r="B238" s="705"/>
      <c r="C238" s="705"/>
      <c r="D238" s="702" t="s">
        <v>582</v>
      </c>
      <c r="E238" s="702"/>
      <c r="F238" s="702"/>
      <c r="G238" s="702"/>
      <c r="H238" s="702"/>
      <c r="I238" s="702"/>
      <c r="J238" s="702"/>
      <c r="K238" s="702"/>
      <c r="L238" s="703"/>
    </row>
    <row r="239" spans="1:12" ht="15" customHeight="1" x14ac:dyDescent="0.25">
      <c r="A239" s="704" t="s">
        <v>505</v>
      </c>
      <c r="B239" s="705"/>
      <c r="C239" s="705"/>
      <c r="D239" s="706"/>
      <c r="E239" s="706"/>
      <c r="F239" s="706"/>
      <c r="G239" s="706"/>
      <c r="H239" s="706"/>
      <c r="I239" s="706"/>
      <c r="J239" s="706"/>
      <c r="K239" s="706"/>
      <c r="L239" s="707"/>
    </row>
    <row r="240" spans="1:12" ht="15" customHeight="1" x14ac:dyDescent="0.25">
      <c r="A240" s="704"/>
      <c r="B240" s="705"/>
      <c r="C240" s="705"/>
      <c r="D240" s="706"/>
      <c r="E240" s="706"/>
      <c r="F240" s="706"/>
      <c r="G240" s="706"/>
      <c r="H240" s="706"/>
      <c r="I240" s="706"/>
      <c r="J240" s="706"/>
      <c r="K240" s="706"/>
      <c r="L240" s="707"/>
    </row>
    <row r="241" spans="1:12" ht="15" customHeight="1" x14ac:dyDescent="0.25">
      <c r="A241" s="704"/>
      <c r="B241" s="705"/>
      <c r="C241" s="705"/>
      <c r="D241" s="706"/>
      <c r="E241" s="706"/>
      <c r="F241" s="706"/>
      <c r="G241" s="706"/>
      <c r="H241" s="706"/>
      <c r="I241" s="706"/>
      <c r="J241" s="706"/>
      <c r="K241" s="706"/>
      <c r="L241" s="707"/>
    </row>
    <row r="242" spans="1:12" ht="19.149999999999999" customHeight="1" x14ac:dyDescent="0.25">
      <c r="A242" s="761" t="s">
        <v>506</v>
      </c>
      <c r="B242" s="762"/>
      <c r="C242" s="762"/>
      <c r="D242" s="762"/>
      <c r="E242" s="763"/>
      <c r="F242" s="764" t="s">
        <v>507</v>
      </c>
      <c r="G242" s="763"/>
      <c r="H242" s="764" t="s">
        <v>508</v>
      </c>
      <c r="I242" s="762"/>
      <c r="J242" s="762"/>
      <c r="K242" s="762"/>
      <c r="L242" s="765"/>
    </row>
    <row r="243" spans="1:12" ht="30" customHeight="1" x14ac:dyDescent="0.25">
      <c r="A243" s="749" t="s">
        <v>509</v>
      </c>
      <c r="B243" s="750"/>
      <c r="C243" s="750"/>
      <c r="D243" s="750"/>
      <c r="E243" s="750"/>
      <c r="F243" s="751" t="s">
        <v>59</v>
      </c>
      <c r="G243" s="752"/>
      <c r="H243" s="712"/>
      <c r="I243" s="713"/>
      <c r="J243" s="713"/>
      <c r="K243" s="714"/>
      <c r="L243" s="715"/>
    </row>
    <row r="244" spans="1:12" ht="30" customHeight="1" x14ac:dyDescent="0.25">
      <c r="A244" s="749" t="s">
        <v>510</v>
      </c>
      <c r="B244" s="750"/>
      <c r="C244" s="750"/>
      <c r="D244" s="750"/>
      <c r="E244" s="750"/>
      <c r="F244" s="710" t="s">
        <v>59</v>
      </c>
      <c r="G244" s="711"/>
      <c r="H244" s="753"/>
      <c r="I244" s="754"/>
      <c r="J244" s="754"/>
      <c r="K244" s="754"/>
      <c r="L244" s="755"/>
    </row>
    <row r="245" spans="1:12" ht="30" customHeight="1" x14ac:dyDescent="0.25">
      <c r="A245" s="749" t="s">
        <v>511</v>
      </c>
      <c r="B245" s="750"/>
      <c r="C245" s="750"/>
      <c r="D245" s="750"/>
      <c r="E245" s="750"/>
      <c r="F245" s="710" t="s">
        <v>59</v>
      </c>
      <c r="G245" s="711"/>
      <c r="H245" s="712"/>
      <c r="I245" s="713"/>
      <c r="J245" s="713"/>
      <c r="K245" s="714"/>
      <c r="L245" s="715"/>
    </row>
    <row r="246" spans="1:12" ht="30" customHeight="1" x14ac:dyDescent="0.25">
      <c r="A246" s="756" t="s">
        <v>512</v>
      </c>
      <c r="B246" s="757"/>
      <c r="C246" s="757"/>
      <c r="D246" s="757"/>
      <c r="E246" s="757"/>
      <c r="F246" s="710" t="s">
        <v>59</v>
      </c>
      <c r="G246" s="711"/>
      <c r="H246" s="758"/>
      <c r="I246" s="713"/>
      <c r="J246" s="713"/>
      <c r="K246" s="714"/>
      <c r="L246" s="715"/>
    </row>
    <row r="247" spans="1:12" ht="30" customHeight="1" x14ac:dyDescent="0.25">
      <c r="A247" s="759" t="s">
        <v>513</v>
      </c>
      <c r="B247" s="760"/>
      <c r="C247" s="760"/>
      <c r="D247" s="760"/>
      <c r="E247" s="760"/>
      <c r="F247" s="710" t="s">
        <v>59</v>
      </c>
      <c r="G247" s="711"/>
      <c r="H247" s="758"/>
      <c r="I247" s="713"/>
      <c r="J247" s="713"/>
      <c r="K247" s="714"/>
      <c r="L247" s="715"/>
    </row>
    <row r="248" spans="1:12" ht="30" customHeight="1" x14ac:dyDescent="0.25">
      <c r="A248" s="708" t="s">
        <v>514</v>
      </c>
      <c r="B248" s="709"/>
      <c r="C248" s="709"/>
      <c r="D248" s="709"/>
      <c r="E248" s="709"/>
      <c r="F248" s="710" t="s">
        <v>59</v>
      </c>
      <c r="G248" s="711"/>
      <c r="H248" s="712"/>
      <c r="I248" s="713"/>
      <c r="J248" s="713"/>
      <c r="K248" s="714"/>
      <c r="L248" s="715"/>
    </row>
    <row r="249" spans="1:12" ht="30" customHeight="1" x14ac:dyDescent="0.25">
      <c r="A249" s="708" t="s">
        <v>515</v>
      </c>
      <c r="B249" s="709"/>
      <c r="C249" s="709"/>
      <c r="D249" s="709"/>
      <c r="E249" s="709"/>
      <c r="F249" s="710" t="s">
        <v>59</v>
      </c>
      <c r="G249" s="711"/>
      <c r="H249" s="712"/>
      <c r="I249" s="713"/>
      <c r="J249" s="713"/>
      <c r="K249" s="714"/>
      <c r="L249" s="715"/>
    </row>
    <row r="250" spans="1:12" ht="30" customHeight="1" x14ac:dyDescent="0.25">
      <c r="A250" s="708" t="s">
        <v>516</v>
      </c>
      <c r="B250" s="709"/>
      <c r="C250" s="709"/>
      <c r="D250" s="709"/>
      <c r="E250" s="709"/>
      <c r="F250" s="710" t="s">
        <v>59</v>
      </c>
      <c r="G250" s="711"/>
      <c r="H250" s="716"/>
      <c r="I250" s="717"/>
      <c r="J250" s="717"/>
      <c r="K250" s="717"/>
      <c r="L250" s="718"/>
    </row>
    <row r="251" spans="1:12" ht="30" customHeight="1" thickBot="1" x14ac:dyDescent="0.3">
      <c r="A251" s="719" t="s">
        <v>517</v>
      </c>
      <c r="B251" s="720"/>
      <c r="C251" s="720"/>
      <c r="D251" s="720"/>
      <c r="E251" s="720"/>
      <c r="F251" s="721" t="s">
        <v>59</v>
      </c>
      <c r="G251" s="722"/>
      <c r="H251" s="723"/>
      <c r="I251" s="724"/>
      <c r="J251" s="724"/>
      <c r="K251" s="725"/>
      <c r="L251" s="726"/>
    </row>
    <row r="252" spans="1:12" ht="20.25" customHeight="1" x14ac:dyDescent="0.25">
      <c r="A252" s="727" t="s">
        <v>518</v>
      </c>
      <c r="B252" s="728"/>
      <c r="C252" s="728"/>
      <c r="D252" s="728"/>
      <c r="E252" s="728"/>
      <c r="F252" s="728"/>
      <c r="G252" s="728"/>
      <c r="H252" s="728"/>
      <c r="I252" s="728"/>
      <c r="J252" s="728"/>
      <c r="K252" s="729"/>
      <c r="L252" s="730"/>
    </row>
    <row r="253" spans="1:12" ht="30" customHeight="1" x14ac:dyDescent="0.25">
      <c r="A253" s="731"/>
      <c r="B253" s="732"/>
      <c r="C253" s="732"/>
      <c r="D253" s="732"/>
      <c r="E253" s="732"/>
      <c r="F253" s="732"/>
      <c r="G253" s="732"/>
      <c r="H253" s="732"/>
      <c r="I253" s="732"/>
      <c r="J253" s="732"/>
      <c r="K253" s="733"/>
      <c r="L253" s="734"/>
    </row>
    <row r="254" spans="1:12" ht="30" customHeight="1" thickBot="1" x14ac:dyDescent="0.3">
      <c r="A254" s="735"/>
      <c r="B254" s="736"/>
      <c r="C254" s="736"/>
      <c r="D254" s="736"/>
      <c r="E254" s="736"/>
      <c r="F254" s="736"/>
      <c r="G254" s="736"/>
      <c r="H254" s="736"/>
      <c r="I254" s="736"/>
      <c r="J254" s="736"/>
      <c r="K254" s="737"/>
      <c r="L254" s="738"/>
    </row>
    <row r="255" spans="1:12" ht="19.149999999999999" customHeight="1" x14ac:dyDescent="0.25">
      <c r="A255" s="739" t="s">
        <v>519</v>
      </c>
      <c r="B255" s="740"/>
      <c r="C255" s="740"/>
      <c r="D255" s="740"/>
      <c r="E255" s="741"/>
      <c r="F255" s="741"/>
      <c r="G255" s="741"/>
      <c r="H255" s="741"/>
      <c r="I255" s="741"/>
      <c r="J255" s="741"/>
      <c r="K255" s="742"/>
      <c r="L255" s="743"/>
    </row>
    <row r="256" spans="1:12" ht="19.149999999999999" customHeight="1" x14ac:dyDescent="0.25">
      <c r="A256" s="744" t="s">
        <v>591</v>
      </c>
      <c r="B256" s="745"/>
      <c r="C256" s="745"/>
      <c r="D256" s="745"/>
      <c r="E256" s="674" t="s">
        <v>24</v>
      </c>
      <c r="F256" s="676" t="s">
        <v>832</v>
      </c>
      <c r="G256" s="676"/>
      <c r="H256" s="676"/>
      <c r="I256" s="677"/>
      <c r="J256" s="680" t="s">
        <v>21</v>
      </c>
      <c r="K256" s="746"/>
      <c r="L256" s="682"/>
    </row>
    <row r="257" spans="1:12" ht="19.149999999999999" customHeight="1" x14ac:dyDescent="0.25">
      <c r="A257" s="747" t="s">
        <v>592</v>
      </c>
      <c r="B257" s="748"/>
      <c r="C257" s="748" t="s">
        <v>593</v>
      </c>
      <c r="D257" s="748"/>
      <c r="E257" s="675"/>
      <c r="F257" s="678"/>
      <c r="G257" s="678"/>
      <c r="H257" s="678"/>
      <c r="I257" s="679"/>
      <c r="J257" s="681"/>
      <c r="K257" s="678"/>
      <c r="L257" s="683"/>
    </row>
    <row r="258" spans="1:12" ht="19.149999999999999" customHeight="1" x14ac:dyDescent="0.25">
      <c r="A258" s="668"/>
      <c r="B258" s="669"/>
      <c r="C258" s="670">
        <v>2025</v>
      </c>
      <c r="D258" s="671"/>
      <c r="E258" s="674" t="s">
        <v>25</v>
      </c>
      <c r="F258" s="676"/>
      <c r="G258" s="676"/>
      <c r="H258" s="676"/>
      <c r="I258" s="677"/>
      <c r="J258" s="680" t="s">
        <v>371</v>
      </c>
      <c r="K258" s="676"/>
      <c r="L258" s="682"/>
    </row>
    <row r="259" spans="1:12" ht="19.149999999999999" customHeight="1" x14ac:dyDescent="0.25">
      <c r="A259" s="668"/>
      <c r="B259" s="669"/>
      <c r="C259" s="672"/>
      <c r="D259" s="673"/>
      <c r="E259" s="675"/>
      <c r="F259" s="678"/>
      <c r="G259" s="678"/>
      <c r="H259" s="678"/>
      <c r="I259" s="679"/>
      <c r="J259" s="681"/>
      <c r="K259" s="678"/>
      <c r="L259" s="683"/>
    </row>
    <row r="260" spans="1:12" ht="19.149999999999999" customHeight="1" x14ac:dyDescent="0.25">
      <c r="A260" s="684" t="s">
        <v>594</v>
      </c>
      <c r="B260" s="687" t="s">
        <v>877</v>
      </c>
      <c r="C260" s="688"/>
      <c r="D260" s="688"/>
      <c r="E260" s="688"/>
      <c r="F260" s="688"/>
      <c r="G260" s="688"/>
      <c r="H260" s="688"/>
      <c r="I260" s="688"/>
      <c r="J260" s="688"/>
      <c r="K260" s="688"/>
      <c r="L260" s="689"/>
    </row>
    <row r="261" spans="1:12" ht="19.149999999999999" customHeight="1" x14ac:dyDescent="0.25">
      <c r="A261" s="685"/>
      <c r="B261" s="688"/>
      <c r="C261" s="688"/>
      <c r="D261" s="688"/>
      <c r="E261" s="688"/>
      <c r="F261" s="688"/>
      <c r="G261" s="688"/>
      <c r="H261" s="688"/>
      <c r="I261" s="688"/>
      <c r="J261" s="688"/>
      <c r="K261" s="688"/>
      <c r="L261" s="689"/>
    </row>
    <row r="262" spans="1:12" ht="19.149999999999999" customHeight="1" x14ac:dyDescent="0.25">
      <c r="A262" s="685"/>
      <c r="B262" s="688"/>
      <c r="C262" s="688"/>
      <c r="D262" s="688"/>
      <c r="E262" s="688"/>
      <c r="F262" s="688"/>
      <c r="G262" s="688"/>
      <c r="H262" s="688"/>
      <c r="I262" s="688"/>
      <c r="J262" s="688"/>
      <c r="K262" s="688"/>
      <c r="L262" s="689"/>
    </row>
    <row r="263" spans="1:12" ht="19.149999999999999" customHeight="1" thickBot="1" x14ac:dyDescent="0.3">
      <c r="A263" s="686"/>
      <c r="B263" s="690"/>
      <c r="C263" s="690"/>
      <c r="D263" s="690"/>
      <c r="E263" s="690"/>
      <c r="F263" s="690"/>
      <c r="G263" s="690"/>
      <c r="H263" s="690"/>
      <c r="I263" s="690"/>
      <c r="J263" s="690"/>
      <c r="K263" s="690"/>
      <c r="L263" s="691"/>
    </row>
    <row r="264" spans="1:12" ht="20.25" customHeight="1" thickBot="1" x14ac:dyDescent="0.3"/>
    <row r="265" spans="1:12" ht="20.25" customHeight="1" thickBot="1" x14ac:dyDescent="0.3">
      <c r="A265" s="692" t="s">
        <v>504</v>
      </c>
      <c r="B265" s="693"/>
      <c r="C265" s="693"/>
      <c r="D265" s="693"/>
      <c r="E265" s="693"/>
      <c r="F265" s="693"/>
      <c r="G265" s="693"/>
      <c r="H265" s="693"/>
      <c r="I265" s="693"/>
      <c r="J265" s="693"/>
      <c r="K265" s="693"/>
      <c r="L265" s="694"/>
    </row>
    <row r="266" spans="1:12" ht="25.15" customHeight="1" x14ac:dyDescent="0.25">
      <c r="A266" s="168" t="s">
        <v>551</v>
      </c>
      <c r="B266" s="695" t="s">
        <v>853</v>
      </c>
      <c r="C266" s="696"/>
      <c r="D266" s="697"/>
      <c r="E266" s="698"/>
      <c r="F266" s="698"/>
      <c r="G266" s="698"/>
      <c r="H266" s="698"/>
      <c r="I266" s="698"/>
      <c r="J266" s="698"/>
      <c r="K266" s="698"/>
      <c r="L266" s="699"/>
    </row>
    <row r="267" spans="1:12" ht="20.25" customHeight="1" x14ac:dyDescent="0.25">
      <c r="A267" s="700" t="s">
        <v>0</v>
      </c>
      <c r="B267" s="701"/>
      <c r="C267" s="701"/>
      <c r="D267" s="702" t="s">
        <v>705</v>
      </c>
      <c r="E267" s="702"/>
      <c r="F267" s="702"/>
      <c r="G267" s="702"/>
      <c r="H267" s="702"/>
      <c r="I267" s="702"/>
      <c r="J267" s="702"/>
      <c r="K267" s="702"/>
      <c r="L267" s="703"/>
    </row>
    <row r="268" spans="1:12" ht="20.25" customHeight="1" x14ac:dyDescent="0.25">
      <c r="A268" s="700" t="s">
        <v>460</v>
      </c>
      <c r="B268" s="701"/>
      <c r="C268" s="701"/>
      <c r="D268" s="702"/>
      <c r="E268" s="702"/>
      <c r="F268" s="702"/>
      <c r="G268" s="702"/>
      <c r="H268" s="702"/>
      <c r="I268" s="702"/>
      <c r="J268" s="702"/>
      <c r="K268" s="702"/>
      <c r="L268" s="703"/>
    </row>
    <row r="269" spans="1:12" ht="20.25" customHeight="1" x14ac:dyDescent="0.25">
      <c r="A269" s="700" t="s">
        <v>905</v>
      </c>
      <c r="B269" s="701"/>
      <c r="C269" s="701"/>
      <c r="D269" s="702">
        <v>986</v>
      </c>
      <c r="E269" s="702"/>
      <c r="F269" s="702"/>
      <c r="G269" s="702"/>
      <c r="H269" s="702"/>
      <c r="I269" s="702"/>
      <c r="J269" s="702"/>
      <c r="K269" s="702"/>
      <c r="L269" s="703"/>
    </row>
    <row r="270" spans="1:12" ht="20.25" customHeight="1" x14ac:dyDescent="0.25">
      <c r="A270" s="700" t="s">
        <v>1</v>
      </c>
      <c r="B270" s="701"/>
      <c r="C270" s="701"/>
      <c r="D270" s="702" t="s">
        <v>738</v>
      </c>
      <c r="E270" s="702"/>
      <c r="F270" s="702"/>
      <c r="G270" s="702"/>
      <c r="H270" s="702"/>
      <c r="I270" s="702"/>
      <c r="J270" s="702"/>
      <c r="K270" s="702"/>
      <c r="L270" s="703"/>
    </row>
    <row r="271" spans="1:12" ht="20.25" customHeight="1" x14ac:dyDescent="0.25">
      <c r="A271" s="704" t="s">
        <v>520</v>
      </c>
      <c r="B271" s="705"/>
      <c r="C271" s="705"/>
      <c r="D271" s="702" t="s">
        <v>69</v>
      </c>
      <c r="E271" s="702"/>
      <c r="F271" s="702"/>
      <c r="G271" s="702"/>
      <c r="H271" s="702"/>
      <c r="I271" s="702"/>
      <c r="J271" s="702"/>
      <c r="K271" s="702"/>
      <c r="L271" s="703"/>
    </row>
    <row r="272" spans="1:12" ht="15" customHeight="1" x14ac:dyDescent="0.25">
      <c r="A272" s="704" t="s">
        <v>505</v>
      </c>
      <c r="B272" s="705"/>
      <c r="C272" s="705"/>
      <c r="D272" s="706"/>
      <c r="E272" s="706"/>
      <c r="F272" s="706"/>
      <c r="G272" s="706"/>
      <c r="H272" s="706"/>
      <c r="I272" s="706"/>
      <c r="J272" s="706"/>
      <c r="K272" s="706"/>
      <c r="L272" s="707"/>
    </row>
    <row r="273" spans="1:12" ht="15" customHeight="1" x14ac:dyDescent="0.25">
      <c r="A273" s="704"/>
      <c r="B273" s="705"/>
      <c r="C273" s="705"/>
      <c r="D273" s="706"/>
      <c r="E273" s="706"/>
      <c r="F273" s="706"/>
      <c r="G273" s="706"/>
      <c r="H273" s="706"/>
      <c r="I273" s="706"/>
      <c r="J273" s="706"/>
      <c r="K273" s="706"/>
      <c r="L273" s="707"/>
    </row>
    <row r="274" spans="1:12" ht="15" customHeight="1" x14ac:dyDescent="0.25">
      <c r="A274" s="704"/>
      <c r="B274" s="705"/>
      <c r="C274" s="705"/>
      <c r="D274" s="706"/>
      <c r="E274" s="706"/>
      <c r="F274" s="706"/>
      <c r="G274" s="706"/>
      <c r="H274" s="706"/>
      <c r="I274" s="706"/>
      <c r="J274" s="706"/>
      <c r="K274" s="706"/>
      <c r="L274" s="707"/>
    </row>
    <row r="275" spans="1:12" ht="19.149999999999999" customHeight="1" x14ac:dyDescent="0.25">
      <c r="A275" s="761" t="s">
        <v>506</v>
      </c>
      <c r="B275" s="762"/>
      <c r="C275" s="762"/>
      <c r="D275" s="762"/>
      <c r="E275" s="763"/>
      <c r="F275" s="764" t="s">
        <v>507</v>
      </c>
      <c r="G275" s="763"/>
      <c r="H275" s="764" t="s">
        <v>508</v>
      </c>
      <c r="I275" s="762"/>
      <c r="J275" s="762"/>
      <c r="K275" s="762"/>
      <c r="L275" s="765"/>
    </row>
    <row r="276" spans="1:12" ht="30" customHeight="1" x14ac:dyDescent="0.25">
      <c r="A276" s="749" t="s">
        <v>509</v>
      </c>
      <c r="B276" s="750"/>
      <c r="C276" s="750"/>
      <c r="D276" s="750"/>
      <c r="E276" s="750"/>
      <c r="F276" s="751" t="s">
        <v>59</v>
      </c>
      <c r="G276" s="752"/>
      <c r="H276" s="712"/>
      <c r="I276" s="713"/>
      <c r="J276" s="713"/>
      <c r="K276" s="714"/>
      <c r="L276" s="715"/>
    </row>
    <row r="277" spans="1:12" ht="30" customHeight="1" x14ac:dyDescent="0.25">
      <c r="A277" s="749" t="s">
        <v>510</v>
      </c>
      <c r="B277" s="750"/>
      <c r="C277" s="750"/>
      <c r="D277" s="750"/>
      <c r="E277" s="750"/>
      <c r="F277" s="710" t="s">
        <v>59</v>
      </c>
      <c r="G277" s="711"/>
      <c r="H277" s="753"/>
      <c r="I277" s="754"/>
      <c r="J277" s="754"/>
      <c r="K277" s="754"/>
      <c r="L277" s="755"/>
    </row>
    <row r="278" spans="1:12" ht="30" customHeight="1" x14ac:dyDescent="0.25">
      <c r="A278" s="749" t="s">
        <v>511</v>
      </c>
      <c r="B278" s="750"/>
      <c r="C278" s="750"/>
      <c r="D278" s="750"/>
      <c r="E278" s="750"/>
      <c r="F278" s="710" t="s">
        <v>59</v>
      </c>
      <c r="G278" s="711"/>
      <c r="H278" s="712"/>
      <c r="I278" s="713"/>
      <c r="J278" s="713"/>
      <c r="K278" s="714"/>
      <c r="L278" s="715"/>
    </row>
    <row r="279" spans="1:12" ht="30" customHeight="1" x14ac:dyDescent="0.25">
      <c r="A279" s="756" t="s">
        <v>512</v>
      </c>
      <c r="B279" s="757"/>
      <c r="C279" s="757"/>
      <c r="D279" s="757"/>
      <c r="E279" s="757"/>
      <c r="F279" s="710" t="s">
        <v>59</v>
      </c>
      <c r="G279" s="711"/>
      <c r="H279" s="758"/>
      <c r="I279" s="713"/>
      <c r="J279" s="713"/>
      <c r="K279" s="714"/>
      <c r="L279" s="715"/>
    </row>
    <row r="280" spans="1:12" ht="30" customHeight="1" x14ac:dyDescent="0.25">
      <c r="A280" s="759" t="s">
        <v>513</v>
      </c>
      <c r="B280" s="760"/>
      <c r="C280" s="760"/>
      <c r="D280" s="760"/>
      <c r="E280" s="760"/>
      <c r="F280" s="710" t="s">
        <v>59</v>
      </c>
      <c r="G280" s="711"/>
      <c r="H280" s="758"/>
      <c r="I280" s="713"/>
      <c r="J280" s="713"/>
      <c r="K280" s="714"/>
      <c r="L280" s="715"/>
    </row>
    <row r="281" spans="1:12" ht="30" customHeight="1" x14ac:dyDescent="0.25">
      <c r="A281" s="708" t="s">
        <v>514</v>
      </c>
      <c r="B281" s="709"/>
      <c r="C281" s="709"/>
      <c r="D281" s="709"/>
      <c r="E281" s="709"/>
      <c r="F281" s="710" t="s">
        <v>59</v>
      </c>
      <c r="G281" s="711"/>
      <c r="H281" s="712"/>
      <c r="I281" s="713"/>
      <c r="J281" s="713"/>
      <c r="K281" s="714"/>
      <c r="L281" s="715"/>
    </row>
    <row r="282" spans="1:12" ht="30" customHeight="1" x14ac:dyDescent="0.25">
      <c r="A282" s="708" t="s">
        <v>515</v>
      </c>
      <c r="B282" s="709"/>
      <c r="C282" s="709"/>
      <c r="D282" s="709"/>
      <c r="E282" s="709"/>
      <c r="F282" s="710" t="s">
        <v>59</v>
      </c>
      <c r="G282" s="711"/>
      <c r="H282" s="712"/>
      <c r="I282" s="713"/>
      <c r="J282" s="713"/>
      <c r="K282" s="714"/>
      <c r="L282" s="715"/>
    </row>
    <row r="283" spans="1:12" ht="30" customHeight="1" x14ac:dyDescent="0.25">
      <c r="A283" s="708" t="s">
        <v>516</v>
      </c>
      <c r="B283" s="709"/>
      <c r="C283" s="709"/>
      <c r="D283" s="709"/>
      <c r="E283" s="709"/>
      <c r="F283" s="710" t="s">
        <v>59</v>
      </c>
      <c r="G283" s="711"/>
      <c r="H283" s="716"/>
      <c r="I283" s="717"/>
      <c r="J283" s="717"/>
      <c r="K283" s="717"/>
      <c r="L283" s="718"/>
    </row>
    <row r="284" spans="1:12" ht="30" customHeight="1" thickBot="1" x14ac:dyDescent="0.3">
      <c r="A284" s="719" t="s">
        <v>517</v>
      </c>
      <c r="B284" s="720"/>
      <c r="C284" s="720"/>
      <c r="D284" s="720"/>
      <c r="E284" s="720"/>
      <c r="F284" s="721" t="s">
        <v>59</v>
      </c>
      <c r="G284" s="722"/>
      <c r="H284" s="723"/>
      <c r="I284" s="724"/>
      <c r="J284" s="724"/>
      <c r="K284" s="725"/>
      <c r="L284" s="726"/>
    </row>
    <row r="285" spans="1:12" ht="20.25" customHeight="1" x14ac:dyDescent="0.25">
      <c r="A285" s="727" t="s">
        <v>518</v>
      </c>
      <c r="B285" s="728"/>
      <c r="C285" s="728"/>
      <c r="D285" s="728"/>
      <c r="E285" s="728"/>
      <c r="F285" s="728"/>
      <c r="G285" s="728"/>
      <c r="H285" s="728"/>
      <c r="I285" s="728"/>
      <c r="J285" s="728"/>
      <c r="K285" s="729"/>
      <c r="L285" s="730"/>
    </row>
    <row r="286" spans="1:12" ht="30" customHeight="1" x14ac:dyDescent="0.25">
      <c r="A286" s="731"/>
      <c r="B286" s="732"/>
      <c r="C286" s="732"/>
      <c r="D286" s="732"/>
      <c r="E286" s="732"/>
      <c r="F286" s="732"/>
      <c r="G286" s="732"/>
      <c r="H286" s="732"/>
      <c r="I286" s="732"/>
      <c r="J286" s="732"/>
      <c r="K286" s="733"/>
      <c r="L286" s="734"/>
    </row>
    <row r="287" spans="1:12" ht="30" customHeight="1" thickBot="1" x14ac:dyDescent="0.3">
      <c r="A287" s="735"/>
      <c r="B287" s="736"/>
      <c r="C287" s="736"/>
      <c r="D287" s="736"/>
      <c r="E287" s="736"/>
      <c r="F287" s="736"/>
      <c r="G287" s="736"/>
      <c r="H287" s="736"/>
      <c r="I287" s="736"/>
      <c r="J287" s="736"/>
      <c r="K287" s="737"/>
      <c r="L287" s="738"/>
    </row>
    <row r="288" spans="1:12" ht="19.149999999999999" customHeight="1" x14ac:dyDescent="0.25">
      <c r="A288" s="739" t="s">
        <v>519</v>
      </c>
      <c r="B288" s="740"/>
      <c r="C288" s="740"/>
      <c r="D288" s="740"/>
      <c r="E288" s="741"/>
      <c r="F288" s="741"/>
      <c r="G288" s="741"/>
      <c r="H288" s="741"/>
      <c r="I288" s="741"/>
      <c r="J288" s="741"/>
      <c r="K288" s="742"/>
      <c r="L288" s="743"/>
    </row>
    <row r="289" spans="1:12" ht="19.149999999999999" customHeight="1" x14ac:dyDescent="0.25">
      <c r="A289" s="744" t="s">
        <v>591</v>
      </c>
      <c r="B289" s="745"/>
      <c r="C289" s="745"/>
      <c r="D289" s="745"/>
      <c r="E289" s="674" t="s">
        <v>24</v>
      </c>
      <c r="F289" s="676" t="s">
        <v>857</v>
      </c>
      <c r="G289" s="676"/>
      <c r="H289" s="676"/>
      <c r="I289" s="677"/>
      <c r="J289" s="680" t="s">
        <v>21</v>
      </c>
      <c r="K289" s="746"/>
      <c r="L289" s="682"/>
    </row>
    <row r="290" spans="1:12" ht="19.149999999999999" customHeight="1" x14ac:dyDescent="0.25">
      <c r="A290" s="747" t="s">
        <v>592</v>
      </c>
      <c r="B290" s="748"/>
      <c r="C290" s="748" t="s">
        <v>593</v>
      </c>
      <c r="D290" s="748"/>
      <c r="E290" s="675"/>
      <c r="F290" s="678"/>
      <c r="G290" s="678"/>
      <c r="H290" s="678"/>
      <c r="I290" s="679"/>
      <c r="J290" s="681"/>
      <c r="K290" s="678"/>
      <c r="L290" s="683"/>
    </row>
    <row r="291" spans="1:12" ht="19.149999999999999" customHeight="1" x14ac:dyDescent="0.25">
      <c r="A291" s="668" t="s">
        <v>878</v>
      </c>
      <c r="B291" s="669"/>
      <c r="C291" s="670"/>
      <c r="D291" s="671"/>
      <c r="E291" s="674" t="s">
        <v>25</v>
      </c>
      <c r="F291" s="676"/>
      <c r="G291" s="676"/>
      <c r="H291" s="676"/>
      <c r="I291" s="677"/>
      <c r="J291" s="680" t="s">
        <v>371</v>
      </c>
      <c r="K291" s="676"/>
      <c r="L291" s="682"/>
    </row>
    <row r="292" spans="1:12" ht="19.149999999999999" customHeight="1" x14ac:dyDescent="0.25">
      <c r="A292" s="668"/>
      <c r="B292" s="669"/>
      <c r="C292" s="672"/>
      <c r="D292" s="673"/>
      <c r="E292" s="675"/>
      <c r="F292" s="678"/>
      <c r="G292" s="678"/>
      <c r="H292" s="678"/>
      <c r="I292" s="679"/>
      <c r="J292" s="681"/>
      <c r="K292" s="678"/>
      <c r="L292" s="683"/>
    </row>
    <row r="293" spans="1:12" ht="19.149999999999999" customHeight="1" x14ac:dyDescent="0.25">
      <c r="A293" s="684" t="s">
        <v>594</v>
      </c>
      <c r="B293" s="687"/>
      <c r="C293" s="688"/>
      <c r="D293" s="688"/>
      <c r="E293" s="688"/>
      <c r="F293" s="688"/>
      <c r="G293" s="688"/>
      <c r="H293" s="688"/>
      <c r="I293" s="688"/>
      <c r="J293" s="688"/>
      <c r="K293" s="688"/>
      <c r="L293" s="689"/>
    </row>
    <row r="294" spans="1:12" ht="19.149999999999999" customHeight="1" x14ac:dyDescent="0.25">
      <c r="A294" s="685"/>
      <c r="B294" s="688"/>
      <c r="C294" s="688"/>
      <c r="D294" s="688"/>
      <c r="E294" s="688"/>
      <c r="F294" s="688"/>
      <c r="G294" s="688"/>
      <c r="H294" s="688"/>
      <c r="I294" s="688"/>
      <c r="J294" s="688"/>
      <c r="K294" s="688"/>
      <c r="L294" s="689"/>
    </row>
    <row r="295" spans="1:12" ht="19.149999999999999" customHeight="1" x14ac:dyDescent="0.25">
      <c r="A295" s="685"/>
      <c r="B295" s="688"/>
      <c r="C295" s="688"/>
      <c r="D295" s="688"/>
      <c r="E295" s="688"/>
      <c r="F295" s="688"/>
      <c r="G295" s="688"/>
      <c r="H295" s="688"/>
      <c r="I295" s="688"/>
      <c r="J295" s="688"/>
      <c r="K295" s="688"/>
      <c r="L295" s="689"/>
    </row>
    <row r="296" spans="1:12" ht="19.149999999999999" customHeight="1" thickBot="1" x14ac:dyDescent="0.3">
      <c r="A296" s="686"/>
      <c r="B296" s="690"/>
      <c r="C296" s="690"/>
      <c r="D296" s="690"/>
      <c r="E296" s="690"/>
      <c r="F296" s="690"/>
      <c r="G296" s="690"/>
      <c r="H296" s="690"/>
      <c r="I296" s="690"/>
      <c r="J296" s="690"/>
      <c r="K296" s="690"/>
      <c r="L296" s="691"/>
    </row>
    <row r="297" spans="1:12" ht="20.25" customHeight="1" thickBot="1" x14ac:dyDescent="0.3"/>
    <row r="298" spans="1:12" ht="20.25" customHeight="1" thickBot="1" x14ac:dyDescent="0.3">
      <c r="A298" s="692" t="s">
        <v>504</v>
      </c>
      <c r="B298" s="693"/>
      <c r="C298" s="693"/>
      <c r="D298" s="693"/>
      <c r="E298" s="693"/>
      <c r="F298" s="693"/>
      <c r="G298" s="693"/>
      <c r="H298" s="693"/>
      <c r="I298" s="693"/>
      <c r="J298" s="693"/>
      <c r="K298" s="693"/>
      <c r="L298" s="694"/>
    </row>
    <row r="299" spans="1:12" ht="25.15" customHeight="1" x14ac:dyDescent="0.25">
      <c r="A299" s="168" t="s">
        <v>551</v>
      </c>
      <c r="B299" s="695" t="s">
        <v>854</v>
      </c>
      <c r="C299" s="696"/>
      <c r="D299" s="697"/>
      <c r="E299" s="698"/>
      <c r="F299" s="698"/>
      <c r="G299" s="698"/>
      <c r="H299" s="698"/>
      <c r="I299" s="698"/>
      <c r="J299" s="698"/>
      <c r="K299" s="698"/>
      <c r="L299" s="699"/>
    </row>
    <row r="300" spans="1:12" ht="20.25" customHeight="1" x14ac:dyDescent="0.25">
      <c r="A300" s="700" t="s">
        <v>0</v>
      </c>
      <c r="B300" s="701"/>
      <c r="C300" s="701"/>
      <c r="D300" s="702" t="s">
        <v>705</v>
      </c>
      <c r="E300" s="702"/>
      <c r="F300" s="702"/>
      <c r="G300" s="702"/>
      <c r="H300" s="702"/>
      <c r="I300" s="702"/>
      <c r="J300" s="702"/>
      <c r="K300" s="702"/>
      <c r="L300" s="703"/>
    </row>
    <row r="301" spans="1:12" ht="20.25" customHeight="1" x14ac:dyDescent="0.25">
      <c r="A301" s="700" t="s">
        <v>460</v>
      </c>
      <c r="B301" s="701"/>
      <c r="C301" s="701"/>
      <c r="D301" s="702"/>
      <c r="E301" s="702"/>
      <c r="F301" s="702"/>
      <c r="G301" s="702"/>
      <c r="H301" s="702"/>
      <c r="I301" s="702"/>
      <c r="J301" s="702"/>
      <c r="K301" s="702"/>
      <c r="L301" s="703"/>
    </row>
    <row r="302" spans="1:12" ht="20.25" customHeight="1" x14ac:dyDescent="0.25">
      <c r="A302" s="700" t="s">
        <v>905</v>
      </c>
      <c r="B302" s="701"/>
      <c r="C302" s="701"/>
      <c r="D302" s="702">
        <v>986</v>
      </c>
      <c r="E302" s="702"/>
      <c r="F302" s="702"/>
      <c r="G302" s="702"/>
      <c r="H302" s="702"/>
      <c r="I302" s="702"/>
      <c r="J302" s="702"/>
      <c r="K302" s="702"/>
      <c r="L302" s="703"/>
    </row>
    <row r="303" spans="1:12" ht="20.25" customHeight="1" x14ac:dyDescent="0.25">
      <c r="A303" s="700" t="s">
        <v>1</v>
      </c>
      <c r="B303" s="701"/>
      <c r="C303" s="701"/>
      <c r="D303" s="702" t="s">
        <v>751</v>
      </c>
      <c r="E303" s="702"/>
      <c r="F303" s="702"/>
      <c r="G303" s="702"/>
      <c r="H303" s="702"/>
      <c r="I303" s="702"/>
      <c r="J303" s="702"/>
      <c r="K303" s="702"/>
      <c r="L303" s="703"/>
    </row>
    <row r="304" spans="1:12" ht="20.25" customHeight="1" x14ac:dyDescent="0.25">
      <c r="A304" s="704" t="s">
        <v>520</v>
      </c>
      <c r="B304" s="705"/>
      <c r="C304" s="705"/>
      <c r="D304" s="702" t="s">
        <v>69</v>
      </c>
      <c r="E304" s="702"/>
      <c r="F304" s="702"/>
      <c r="G304" s="702"/>
      <c r="H304" s="702"/>
      <c r="I304" s="702"/>
      <c r="J304" s="702"/>
      <c r="K304" s="702"/>
      <c r="L304" s="703"/>
    </row>
    <row r="305" spans="1:12" ht="15" customHeight="1" x14ac:dyDescent="0.25">
      <c r="A305" s="704" t="s">
        <v>505</v>
      </c>
      <c r="B305" s="705"/>
      <c r="C305" s="705"/>
      <c r="D305" s="706"/>
      <c r="E305" s="706"/>
      <c r="F305" s="706"/>
      <c r="G305" s="706"/>
      <c r="H305" s="706"/>
      <c r="I305" s="706"/>
      <c r="J305" s="706"/>
      <c r="K305" s="706"/>
      <c r="L305" s="707"/>
    </row>
    <row r="306" spans="1:12" ht="15" customHeight="1" x14ac:dyDescent="0.25">
      <c r="A306" s="704"/>
      <c r="B306" s="705"/>
      <c r="C306" s="705"/>
      <c r="D306" s="706"/>
      <c r="E306" s="706"/>
      <c r="F306" s="706"/>
      <c r="G306" s="706"/>
      <c r="H306" s="706"/>
      <c r="I306" s="706"/>
      <c r="J306" s="706"/>
      <c r="K306" s="706"/>
      <c r="L306" s="707"/>
    </row>
    <row r="307" spans="1:12" ht="15" customHeight="1" x14ac:dyDescent="0.25">
      <c r="A307" s="704"/>
      <c r="B307" s="705"/>
      <c r="C307" s="705"/>
      <c r="D307" s="706"/>
      <c r="E307" s="706"/>
      <c r="F307" s="706"/>
      <c r="G307" s="706"/>
      <c r="H307" s="706"/>
      <c r="I307" s="706"/>
      <c r="J307" s="706"/>
      <c r="K307" s="706"/>
      <c r="L307" s="707"/>
    </row>
    <row r="308" spans="1:12" ht="19.149999999999999" customHeight="1" x14ac:dyDescent="0.25">
      <c r="A308" s="761" t="s">
        <v>506</v>
      </c>
      <c r="B308" s="762"/>
      <c r="C308" s="762"/>
      <c r="D308" s="762"/>
      <c r="E308" s="763"/>
      <c r="F308" s="764" t="s">
        <v>507</v>
      </c>
      <c r="G308" s="763"/>
      <c r="H308" s="764" t="s">
        <v>508</v>
      </c>
      <c r="I308" s="762"/>
      <c r="J308" s="762"/>
      <c r="K308" s="762"/>
      <c r="L308" s="765"/>
    </row>
    <row r="309" spans="1:12" ht="30" customHeight="1" x14ac:dyDescent="0.25">
      <c r="A309" s="749" t="s">
        <v>509</v>
      </c>
      <c r="B309" s="750"/>
      <c r="C309" s="750"/>
      <c r="D309" s="750"/>
      <c r="E309" s="750"/>
      <c r="F309" s="751" t="s">
        <v>59</v>
      </c>
      <c r="G309" s="752"/>
      <c r="H309" s="712"/>
      <c r="I309" s="713"/>
      <c r="J309" s="713"/>
      <c r="K309" s="714"/>
      <c r="L309" s="715"/>
    </row>
    <row r="310" spans="1:12" ht="30" customHeight="1" x14ac:dyDescent="0.25">
      <c r="A310" s="749" t="s">
        <v>510</v>
      </c>
      <c r="B310" s="750"/>
      <c r="C310" s="750"/>
      <c r="D310" s="750"/>
      <c r="E310" s="750"/>
      <c r="F310" s="710" t="s">
        <v>59</v>
      </c>
      <c r="G310" s="711"/>
      <c r="H310" s="753"/>
      <c r="I310" s="754"/>
      <c r="J310" s="754"/>
      <c r="K310" s="754"/>
      <c r="L310" s="755"/>
    </row>
    <row r="311" spans="1:12" ht="30" customHeight="1" x14ac:dyDescent="0.25">
      <c r="A311" s="749" t="s">
        <v>511</v>
      </c>
      <c r="B311" s="750"/>
      <c r="C311" s="750"/>
      <c r="D311" s="750"/>
      <c r="E311" s="750"/>
      <c r="F311" s="710" t="s">
        <v>59</v>
      </c>
      <c r="G311" s="711"/>
      <c r="H311" s="712"/>
      <c r="I311" s="713"/>
      <c r="J311" s="713"/>
      <c r="K311" s="714"/>
      <c r="L311" s="715"/>
    </row>
    <row r="312" spans="1:12" ht="30" customHeight="1" x14ac:dyDescent="0.25">
      <c r="A312" s="756" t="s">
        <v>512</v>
      </c>
      <c r="B312" s="757"/>
      <c r="C312" s="757"/>
      <c r="D312" s="757"/>
      <c r="E312" s="757"/>
      <c r="F312" s="710" t="s">
        <v>59</v>
      </c>
      <c r="G312" s="711"/>
      <c r="H312" s="758"/>
      <c r="I312" s="713"/>
      <c r="J312" s="713"/>
      <c r="K312" s="714"/>
      <c r="L312" s="715"/>
    </row>
    <row r="313" spans="1:12" ht="30" customHeight="1" x14ac:dyDescent="0.25">
      <c r="A313" s="759" t="s">
        <v>513</v>
      </c>
      <c r="B313" s="760"/>
      <c r="C313" s="760"/>
      <c r="D313" s="760"/>
      <c r="E313" s="760"/>
      <c r="F313" s="710" t="s">
        <v>59</v>
      </c>
      <c r="G313" s="711"/>
      <c r="H313" s="758"/>
      <c r="I313" s="713"/>
      <c r="J313" s="713"/>
      <c r="K313" s="714"/>
      <c r="L313" s="715"/>
    </row>
    <row r="314" spans="1:12" ht="30" customHeight="1" x14ac:dyDescent="0.25">
      <c r="A314" s="708" t="s">
        <v>514</v>
      </c>
      <c r="B314" s="709"/>
      <c r="C314" s="709"/>
      <c r="D314" s="709"/>
      <c r="E314" s="709"/>
      <c r="F314" s="710" t="s">
        <v>59</v>
      </c>
      <c r="G314" s="711"/>
      <c r="H314" s="712"/>
      <c r="I314" s="713"/>
      <c r="J314" s="713"/>
      <c r="K314" s="714"/>
      <c r="L314" s="715"/>
    </row>
    <row r="315" spans="1:12" ht="30" customHeight="1" x14ac:dyDescent="0.25">
      <c r="A315" s="708" t="s">
        <v>515</v>
      </c>
      <c r="B315" s="709"/>
      <c r="C315" s="709"/>
      <c r="D315" s="709"/>
      <c r="E315" s="709"/>
      <c r="F315" s="710" t="s">
        <v>59</v>
      </c>
      <c r="G315" s="711"/>
      <c r="H315" s="712"/>
      <c r="I315" s="713"/>
      <c r="J315" s="713"/>
      <c r="K315" s="714"/>
      <c r="L315" s="715"/>
    </row>
    <row r="316" spans="1:12" ht="30" customHeight="1" x14ac:dyDescent="0.25">
      <c r="A316" s="708" t="s">
        <v>516</v>
      </c>
      <c r="B316" s="709"/>
      <c r="C316" s="709"/>
      <c r="D316" s="709"/>
      <c r="E316" s="709"/>
      <c r="F316" s="710" t="s">
        <v>59</v>
      </c>
      <c r="G316" s="711"/>
      <c r="H316" s="716"/>
      <c r="I316" s="717"/>
      <c r="J316" s="717"/>
      <c r="K316" s="717"/>
      <c r="L316" s="718"/>
    </row>
    <row r="317" spans="1:12" ht="30" customHeight="1" thickBot="1" x14ac:dyDescent="0.3">
      <c r="A317" s="719" t="s">
        <v>517</v>
      </c>
      <c r="B317" s="720"/>
      <c r="C317" s="720"/>
      <c r="D317" s="720"/>
      <c r="E317" s="720"/>
      <c r="F317" s="721" t="s">
        <v>59</v>
      </c>
      <c r="G317" s="722"/>
      <c r="H317" s="723"/>
      <c r="I317" s="724"/>
      <c r="J317" s="724"/>
      <c r="K317" s="725"/>
      <c r="L317" s="726"/>
    </row>
    <row r="318" spans="1:12" ht="20.25" customHeight="1" x14ac:dyDescent="0.25">
      <c r="A318" s="727" t="s">
        <v>518</v>
      </c>
      <c r="B318" s="728"/>
      <c r="C318" s="728"/>
      <c r="D318" s="728"/>
      <c r="E318" s="728"/>
      <c r="F318" s="728"/>
      <c r="G318" s="728"/>
      <c r="H318" s="728"/>
      <c r="I318" s="728"/>
      <c r="J318" s="728"/>
      <c r="K318" s="729"/>
      <c r="L318" s="730"/>
    </row>
    <row r="319" spans="1:12" ht="30" customHeight="1" x14ac:dyDescent="0.25">
      <c r="A319" s="731"/>
      <c r="B319" s="732"/>
      <c r="C319" s="732"/>
      <c r="D319" s="732"/>
      <c r="E319" s="732"/>
      <c r="F319" s="732"/>
      <c r="G319" s="732"/>
      <c r="H319" s="732"/>
      <c r="I319" s="732"/>
      <c r="J319" s="732"/>
      <c r="K319" s="733"/>
      <c r="L319" s="734"/>
    </row>
    <row r="320" spans="1:12" ht="30" customHeight="1" thickBot="1" x14ac:dyDescent="0.3">
      <c r="A320" s="735"/>
      <c r="B320" s="736"/>
      <c r="C320" s="736"/>
      <c r="D320" s="736"/>
      <c r="E320" s="736"/>
      <c r="F320" s="736"/>
      <c r="G320" s="736"/>
      <c r="H320" s="736"/>
      <c r="I320" s="736"/>
      <c r="J320" s="736"/>
      <c r="K320" s="737"/>
      <c r="L320" s="738"/>
    </row>
    <row r="321" spans="1:12" ht="19.149999999999999" customHeight="1" x14ac:dyDescent="0.25">
      <c r="A321" s="739" t="s">
        <v>519</v>
      </c>
      <c r="B321" s="740"/>
      <c r="C321" s="740"/>
      <c r="D321" s="740"/>
      <c r="E321" s="741"/>
      <c r="F321" s="741"/>
      <c r="G321" s="741"/>
      <c r="H321" s="741"/>
      <c r="I321" s="741"/>
      <c r="J321" s="741"/>
      <c r="K321" s="742"/>
      <c r="L321" s="743"/>
    </row>
    <row r="322" spans="1:12" ht="19.149999999999999" customHeight="1" x14ac:dyDescent="0.25">
      <c r="A322" s="744" t="s">
        <v>591</v>
      </c>
      <c r="B322" s="745"/>
      <c r="C322" s="745"/>
      <c r="D322" s="745"/>
      <c r="E322" s="674" t="s">
        <v>24</v>
      </c>
      <c r="F322" s="676" t="s">
        <v>832</v>
      </c>
      <c r="G322" s="676"/>
      <c r="H322" s="676"/>
      <c r="I322" s="677"/>
      <c r="J322" s="680" t="s">
        <v>21</v>
      </c>
      <c r="K322" s="746"/>
      <c r="L322" s="682"/>
    </row>
    <row r="323" spans="1:12" ht="19.149999999999999" customHeight="1" x14ac:dyDescent="0.25">
      <c r="A323" s="747" t="s">
        <v>592</v>
      </c>
      <c r="B323" s="748"/>
      <c r="C323" s="748" t="s">
        <v>593</v>
      </c>
      <c r="D323" s="748"/>
      <c r="E323" s="675"/>
      <c r="F323" s="678"/>
      <c r="G323" s="678"/>
      <c r="H323" s="678"/>
      <c r="I323" s="679"/>
      <c r="J323" s="681"/>
      <c r="K323" s="678"/>
      <c r="L323" s="683"/>
    </row>
    <row r="324" spans="1:12" ht="19.149999999999999" customHeight="1" x14ac:dyDescent="0.25">
      <c r="A324" s="668" t="s">
        <v>880</v>
      </c>
      <c r="B324" s="669"/>
      <c r="C324" s="670"/>
      <c r="D324" s="671"/>
      <c r="E324" s="674" t="s">
        <v>25</v>
      </c>
      <c r="F324" s="676"/>
      <c r="G324" s="676"/>
      <c r="H324" s="676"/>
      <c r="I324" s="677"/>
      <c r="J324" s="680" t="s">
        <v>371</v>
      </c>
      <c r="K324" s="676"/>
      <c r="L324" s="682"/>
    </row>
    <row r="325" spans="1:12" ht="19.149999999999999" customHeight="1" x14ac:dyDescent="0.25">
      <c r="A325" s="668"/>
      <c r="B325" s="669"/>
      <c r="C325" s="672"/>
      <c r="D325" s="673"/>
      <c r="E325" s="675"/>
      <c r="F325" s="678"/>
      <c r="G325" s="678"/>
      <c r="H325" s="678"/>
      <c r="I325" s="679"/>
      <c r="J325" s="681"/>
      <c r="K325" s="678"/>
      <c r="L325" s="683"/>
    </row>
    <row r="326" spans="1:12" ht="19.149999999999999" customHeight="1" x14ac:dyDescent="0.25">
      <c r="A326" s="684" t="s">
        <v>594</v>
      </c>
      <c r="B326" s="687"/>
      <c r="C326" s="688"/>
      <c r="D326" s="688"/>
      <c r="E326" s="688"/>
      <c r="F326" s="688"/>
      <c r="G326" s="688"/>
      <c r="H326" s="688"/>
      <c r="I326" s="688"/>
      <c r="J326" s="688"/>
      <c r="K326" s="688"/>
      <c r="L326" s="689"/>
    </row>
    <row r="327" spans="1:12" ht="19.149999999999999" customHeight="1" x14ac:dyDescent="0.25">
      <c r="A327" s="685"/>
      <c r="B327" s="688"/>
      <c r="C327" s="688"/>
      <c r="D327" s="688"/>
      <c r="E327" s="688"/>
      <c r="F327" s="688"/>
      <c r="G327" s="688"/>
      <c r="H327" s="688"/>
      <c r="I327" s="688"/>
      <c r="J327" s="688"/>
      <c r="K327" s="688"/>
      <c r="L327" s="689"/>
    </row>
    <row r="328" spans="1:12" ht="19.149999999999999" customHeight="1" x14ac:dyDescent="0.25">
      <c r="A328" s="685"/>
      <c r="B328" s="688"/>
      <c r="C328" s="688"/>
      <c r="D328" s="688"/>
      <c r="E328" s="688"/>
      <c r="F328" s="688"/>
      <c r="G328" s="688"/>
      <c r="H328" s="688"/>
      <c r="I328" s="688"/>
      <c r="J328" s="688"/>
      <c r="K328" s="688"/>
      <c r="L328" s="689"/>
    </row>
    <row r="329" spans="1:12" ht="19.149999999999999" customHeight="1" thickBot="1" x14ac:dyDescent="0.3">
      <c r="A329" s="686"/>
      <c r="B329" s="690"/>
      <c r="C329" s="690"/>
      <c r="D329" s="690"/>
      <c r="E329" s="690"/>
      <c r="F329" s="690"/>
      <c r="G329" s="690"/>
      <c r="H329" s="690"/>
      <c r="I329" s="690"/>
      <c r="J329" s="690"/>
      <c r="K329" s="690"/>
      <c r="L329" s="691"/>
    </row>
    <row r="330" spans="1:12" ht="20.25" customHeight="1" thickBot="1" x14ac:dyDescent="0.3"/>
    <row r="331" spans="1:12" ht="20.25" customHeight="1" thickBot="1" x14ac:dyDescent="0.3">
      <c r="A331" s="692" t="s">
        <v>504</v>
      </c>
      <c r="B331" s="693"/>
      <c r="C331" s="693"/>
      <c r="D331" s="693"/>
      <c r="E331" s="693"/>
      <c r="F331" s="693"/>
      <c r="G331" s="693"/>
      <c r="H331" s="693"/>
      <c r="I331" s="693"/>
      <c r="J331" s="693"/>
      <c r="K331" s="693"/>
      <c r="L331" s="694"/>
    </row>
    <row r="332" spans="1:12" ht="25.15" customHeight="1" x14ac:dyDescent="0.25">
      <c r="A332" s="168" t="s">
        <v>551</v>
      </c>
      <c r="B332" s="695" t="s">
        <v>855</v>
      </c>
      <c r="C332" s="696"/>
      <c r="D332" s="697"/>
      <c r="E332" s="698"/>
      <c r="F332" s="698"/>
      <c r="G332" s="698"/>
      <c r="H332" s="698"/>
      <c r="I332" s="698"/>
      <c r="J332" s="698"/>
      <c r="K332" s="698"/>
      <c r="L332" s="699"/>
    </row>
    <row r="333" spans="1:12" ht="20.25" customHeight="1" x14ac:dyDescent="0.25">
      <c r="A333" s="700" t="s">
        <v>0</v>
      </c>
      <c r="B333" s="701"/>
      <c r="C333" s="701"/>
      <c r="D333" s="702" t="s">
        <v>705</v>
      </c>
      <c r="E333" s="702"/>
      <c r="F333" s="702"/>
      <c r="G333" s="702"/>
      <c r="H333" s="702"/>
      <c r="I333" s="702"/>
      <c r="J333" s="702"/>
      <c r="K333" s="702"/>
      <c r="L333" s="703"/>
    </row>
    <row r="334" spans="1:12" ht="20.25" customHeight="1" x14ac:dyDescent="0.25">
      <c r="A334" s="700" t="s">
        <v>460</v>
      </c>
      <c r="B334" s="701"/>
      <c r="C334" s="701"/>
      <c r="D334" s="702"/>
      <c r="E334" s="702"/>
      <c r="F334" s="702"/>
      <c r="G334" s="702"/>
      <c r="H334" s="702"/>
      <c r="I334" s="702"/>
      <c r="J334" s="702"/>
      <c r="K334" s="702"/>
      <c r="L334" s="703"/>
    </row>
    <row r="335" spans="1:12" ht="20.25" customHeight="1" x14ac:dyDescent="0.25">
      <c r="A335" s="700" t="s">
        <v>905</v>
      </c>
      <c r="B335" s="701"/>
      <c r="C335" s="701"/>
      <c r="D335" s="702">
        <v>986</v>
      </c>
      <c r="E335" s="702"/>
      <c r="F335" s="702"/>
      <c r="G335" s="702"/>
      <c r="H335" s="702"/>
      <c r="I335" s="702"/>
      <c r="J335" s="702"/>
      <c r="K335" s="702"/>
      <c r="L335" s="703"/>
    </row>
    <row r="336" spans="1:12" ht="20.25" customHeight="1" x14ac:dyDescent="0.25">
      <c r="A336" s="700" t="s">
        <v>1</v>
      </c>
      <c r="B336" s="701"/>
      <c r="C336" s="701"/>
      <c r="D336" s="702" t="s">
        <v>752</v>
      </c>
      <c r="E336" s="702"/>
      <c r="F336" s="702"/>
      <c r="G336" s="702"/>
      <c r="H336" s="702"/>
      <c r="I336" s="702"/>
      <c r="J336" s="702"/>
      <c r="K336" s="702"/>
      <c r="L336" s="703"/>
    </row>
    <row r="337" spans="1:12" ht="20.25" customHeight="1" x14ac:dyDescent="0.25">
      <c r="A337" s="704" t="s">
        <v>520</v>
      </c>
      <c r="B337" s="705"/>
      <c r="C337" s="705"/>
      <c r="D337" s="702" t="s">
        <v>69</v>
      </c>
      <c r="E337" s="702"/>
      <c r="F337" s="702"/>
      <c r="G337" s="702"/>
      <c r="H337" s="702"/>
      <c r="I337" s="702"/>
      <c r="J337" s="702"/>
      <c r="K337" s="702"/>
      <c r="L337" s="703"/>
    </row>
    <row r="338" spans="1:12" ht="15" customHeight="1" x14ac:dyDescent="0.25">
      <c r="A338" s="704" t="s">
        <v>505</v>
      </c>
      <c r="B338" s="705"/>
      <c r="C338" s="705"/>
      <c r="D338" s="706"/>
      <c r="E338" s="706"/>
      <c r="F338" s="706"/>
      <c r="G338" s="706"/>
      <c r="H338" s="706"/>
      <c r="I338" s="706"/>
      <c r="J338" s="706"/>
      <c r="K338" s="706"/>
      <c r="L338" s="707"/>
    </row>
    <row r="339" spans="1:12" ht="15" customHeight="1" x14ac:dyDescent="0.25">
      <c r="A339" s="704"/>
      <c r="B339" s="705"/>
      <c r="C339" s="705"/>
      <c r="D339" s="706"/>
      <c r="E339" s="706"/>
      <c r="F339" s="706"/>
      <c r="G339" s="706"/>
      <c r="H339" s="706"/>
      <c r="I339" s="706"/>
      <c r="J339" s="706"/>
      <c r="K339" s="706"/>
      <c r="L339" s="707"/>
    </row>
    <row r="340" spans="1:12" ht="15" customHeight="1" x14ac:dyDescent="0.25">
      <c r="A340" s="704"/>
      <c r="B340" s="705"/>
      <c r="C340" s="705"/>
      <c r="D340" s="706"/>
      <c r="E340" s="706"/>
      <c r="F340" s="706"/>
      <c r="G340" s="706"/>
      <c r="H340" s="706"/>
      <c r="I340" s="706"/>
      <c r="J340" s="706"/>
      <c r="K340" s="706"/>
      <c r="L340" s="707"/>
    </row>
    <row r="341" spans="1:12" ht="19.149999999999999" customHeight="1" x14ac:dyDescent="0.25">
      <c r="A341" s="761" t="s">
        <v>506</v>
      </c>
      <c r="B341" s="762"/>
      <c r="C341" s="762"/>
      <c r="D341" s="762"/>
      <c r="E341" s="763"/>
      <c r="F341" s="764" t="s">
        <v>507</v>
      </c>
      <c r="G341" s="763"/>
      <c r="H341" s="764" t="s">
        <v>508</v>
      </c>
      <c r="I341" s="762"/>
      <c r="J341" s="762"/>
      <c r="K341" s="762"/>
      <c r="L341" s="765"/>
    </row>
    <row r="342" spans="1:12" ht="30" customHeight="1" x14ac:dyDescent="0.25">
      <c r="A342" s="749" t="s">
        <v>509</v>
      </c>
      <c r="B342" s="750"/>
      <c r="C342" s="750"/>
      <c r="D342" s="750"/>
      <c r="E342" s="750"/>
      <c r="F342" s="751"/>
      <c r="G342" s="752"/>
      <c r="H342" s="712"/>
      <c r="I342" s="713"/>
      <c r="J342" s="713"/>
      <c r="K342" s="714"/>
      <c r="L342" s="715"/>
    </row>
    <row r="343" spans="1:12" ht="30" customHeight="1" x14ac:dyDescent="0.25">
      <c r="A343" s="749" t="s">
        <v>510</v>
      </c>
      <c r="B343" s="750"/>
      <c r="C343" s="750"/>
      <c r="D343" s="750"/>
      <c r="E343" s="750"/>
      <c r="F343" s="710"/>
      <c r="G343" s="711"/>
      <c r="H343" s="753"/>
      <c r="I343" s="754"/>
      <c r="J343" s="754"/>
      <c r="K343" s="754"/>
      <c r="L343" s="755"/>
    </row>
    <row r="344" spans="1:12" ht="30" customHeight="1" x14ac:dyDescent="0.25">
      <c r="A344" s="749" t="s">
        <v>511</v>
      </c>
      <c r="B344" s="750"/>
      <c r="C344" s="750"/>
      <c r="D344" s="750"/>
      <c r="E344" s="750"/>
      <c r="F344" s="710"/>
      <c r="G344" s="711"/>
      <c r="H344" s="712"/>
      <c r="I344" s="713"/>
      <c r="J344" s="713"/>
      <c r="K344" s="714"/>
      <c r="L344" s="715"/>
    </row>
    <row r="345" spans="1:12" ht="30" customHeight="1" x14ac:dyDescent="0.25">
      <c r="A345" s="756" t="s">
        <v>512</v>
      </c>
      <c r="B345" s="757"/>
      <c r="C345" s="757"/>
      <c r="D345" s="757"/>
      <c r="E345" s="757"/>
      <c r="F345" s="710"/>
      <c r="G345" s="711"/>
      <c r="H345" s="758"/>
      <c r="I345" s="713"/>
      <c r="J345" s="713"/>
      <c r="K345" s="714"/>
      <c r="L345" s="715"/>
    </row>
    <row r="346" spans="1:12" ht="30" customHeight="1" x14ac:dyDescent="0.25">
      <c r="A346" s="759" t="s">
        <v>513</v>
      </c>
      <c r="B346" s="760"/>
      <c r="C346" s="760"/>
      <c r="D346" s="760"/>
      <c r="E346" s="760"/>
      <c r="F346" s="710"/>
      <c r="G346" s="711"/>
      <c r="H346" s="758"/>
      <c r="I346" s="713"/>
      <c r="J346" s="713"/>
      <c r="K346" s="714"/>
      <c r="L346" s="715"/>
    </row>
    <row r="347" spans="1:12" ht="30" customHeight="1" x14ac:dyDescent="0.25">
      <c r="A347" s="708" t="s">
        <v>514</v>
      </c>
      <c r="B347" s="709"/>
      <c r="C347" s="709"/>
      <c r="D347" s="709"/>
      <c r="E347" s="709"/>
      <c r="F347" s="710"/>
      <c r="G347" s="711"/>
      <c r="H347" s="712"/>
      <c r="I347" s="713"/>
      <c r="J347" s="713"/>
      <c r="K347" s="714"/>
      <c r="L347" s="715"/>
    </row>
    <row r="348" spans="1:12" ht="30" customHeight="1" x14ac:dyDescent="0.25">
      <c r="A348" s="708" t="s">
        <v>515</v>
      </c>
      <c r="B348" s="709"/>
      <c r="C348" s="709"/>
      <c r="D348" s="709"/>
      <c r="E348" s="709"/>
      <c r="F348" s="710"/>
      <c r="G348" s="711"/>
      <c r="H348" s="712"/>
      <c r="I348" s="713"/>
      <c r="J348" s="713"/>
      <c r="K348" s="714"/>
      <c r="L348" s="715"/>
    </row>
    <row r="349" spans="1:12" ht="30" customHeight="1" x14ac:dyDescent="0.25">
      <c r="A349" s="708" t="s">
        <v>516</v>
      </c>
      <c r="B349" s="709"/>
      <c r="C349" s="709"/>
      <c r="D349" s="709"/>
      <c r="E349" s="709"/>
      <c r="F349" s="710"/>
      <c r="G349" s="711"/>
      <c r="H349" s="716"/>
      <c r="I349" s="717"/>
      <c r="J349" s="717"/>
      <c r="K349" s="717"/>
      <c r="L349" s="718"/>
    </row>
    <row r="350" spans="1:12" ht="30" customHeight="1" thickBot="1" x14ac:dyDescent="0.3">
      <c r="A350" s="719" t="s">
        <v>517</v>
      </c>
      <c r="B350" s="720"/>
      <c r="C350" s="720"/>
      <c r="D350" s="720"/>
      <c r="E350" s="720"/>
      <c r="F350" s="721"/>
      <c r="G350" s="722"/>
      <c r="H350" s="723"/>
      <c r="I350" s="724"/>
      <c r="J350" s="724"/>
      <c r="K350" s="725"/>
      <c r="L350" s="726"/>
    </row>
    <row r="351" spans="1:12" ht="20.25" customHeight="1" x14ac:dyDescent="0.25">
      <c r="A351" s="727" t="s">
        <v>518</v>
      </c>
      <c r="B351" s="728"/>
      <c r="C351" s="728"/>
      <c r="D351" s="728"/>
      <c r="E351" s="728"/>
      <c r="F351" s="728"/>
      <c r="G351" s="728"/>
      <c r="H351" s="728"/>
      <c r="I351" s="728"/>
      <c r="J351" s="728"/>
      <c r="K351" s="729"/>
      <c r="L351" s="730"/>
    </row>
    <row r="352" spans="1:12" ht="30" customHeight="1" x14ac:dyDescent="0.25">
      <c r="A352" s="731"/>
      <c r="B352" s="732"/>
      <c r="C352" s="732"/>
      <c r="D352" s="732"/>
      <c r="E352" s="732"/>
      <c r="F352" s="732"/>
      <c r="G352" s="732"/>
      <c r="H352" s="732"/>
      <c r="I352" s="732"/>
      <c r="J352" s="732"/>
      <c r="K352" s="733"/>
      <c r="L352" s="734"/>
    </row>
    <row r="353" spans="1:12" ht="30" customHeight="1" thickBot="1" x14ac:dyDescent="0.3">
      <c r="A353" s="735"/>
      <c r="B353" s="736"/>
      <c r="C353" s="736"/>
      <c r="D353" s="736"/>
      <c r="E353" s="736"/>
      <c r="F353" s="736"/>
      <c r="G353" s="736"/>
      <c r="H353" s="736"/>
      <c r="I353" s="736"/>
      <c r="J353" s="736"/>
      <c r="K353" s="737"/>
      <c r="L353" s="738"/>
    </row>
    <row r="354" spans="1:12" ht="19.149999999999999" customHeight="1" x14ac:dyDescent="0.25">
      <c r="A354" s="739" t="s">
        <v>519</v>
      </c>
      <c r="B354" s="740"/>
      <c r="C354" s="740"/>
      <c r="D354" s="740"/>
      <c r="E354" s="741"/>
      <c r="F354" s="741"/>
      <c r="G354" s="741"/>
      <c r="H354" s="741"/>
      <c r="I354" s="741"/>
      <c r="J354" s="741"/>
      <c r="K354" s="742"/>
      <c r="L354" s="743"/>
    </row>
    <row r="355" spans="1:12" ht="19.149999999999999" customHeight="1" x14ac:dyDescent="0.25">
      <c r="A355" s="744" t="s">
        <v>591</v>
      </c>
      <c r="B355" s="745"/>
      <c r="C355" s="745"/>
      <c r="D355" s="745"/>
      <c r="E355" s="674" t="s">
        <v>24</v>
      </c>
      <c r="F355" s="676" t="s">
        <v>857</v>
      </c>
      <c r="G355" s="676"/>
      <c r="H355" s="676"/>
      <c r="I355" s="677"/>
      <c r="J355" s="680" t="s">
        <v>21</v>
      </c>
      <c r="K355" s="746"/>
      <c r="L355" s="682"/>
    </row>
    <row r="356" spans="1:12" ht="19.149999999999999" customHeight="1" x14ac:dyDescent="0.25">
      <c r="A356" s="747" t="s">
        <v>592</v>
      </c>
      <c r="B356" s="748"/>
      <c r="C356" s="748" t="s">
        <v>593</v>
      </c>
      <c r="D356" s="748"/>
      <c r="E356" s="675"/>
      <c r="F356" s="678"/>
      <c r="G356" s="678"/>
      <c r="H356" s="678"/>
      <c r="I356" s="679"/>
      <c r="J356" s="681"/>
      <c r="K356" s="678"/>
      <c r="L356" s="683"/>
    </row>
    <row r="357" spans="1:12" ht="19.149999999999999" customHeight="1" x14ac:dyDescent="0.25">
      <c r="A357" s="668" t="s">
        <v>878</v>
      </c>
      <c r="B357" s="669"/>
      <c r="C357" s="670"/>
      <c r="D357" s="671"/>
      <c r="E357" s="674" t="s">
        <v>25</v>
      </c>
      <c r="F357" s="676"/>
      <c r="G357" s="676"/>
      <c r="H357" s="676"/>
      <c r="I357" s="677"/>
      <c r="J357" s="680" t="s">
        <v>371</v>
      </c>
      <c r="K357" s="676"/>
      <c r="L357" s="682"/>
    </row>
    <row r="358" spans="1:12" ht="19.149999999999999" customHeight="1" x14ac:dyDescent="0.25">
      <c r="A358" s="668"/>
      <c r="B358" s="669"/>
      <c r="C358" s="672"/>
      <c r="D358" s="673"/>
      <c r="E358" s="675"/>
      <c r="F358" s="678"/>
      <c r="G358" s="678"/>
      <c r="H358" s="678"/>
      <c r="I358" s="679"/>
      <c r="J358" s="681"/>
      <c r="K358" s="678"/>
      <c r="L358" s="683"/>
    </row>
    <row r="359" spans="1:12" ht="19.149999999999999" customHeight="1" x14ac:dyDescent="0.25">
      <c r="A359" s="684" t="s">
        <v>594</v>
      </c>
      <c r="B359" s="687" t="s">
        <v>882</v>
      </c>
      <c r="C359" s="688"/>
      <c r="D359" s="688"/>
      <c r="E359" s="688"/>
      <c r="F359" s="688"/>
      <c r="G359" s="688"/>
      <c r="H359" s="688"/>
      <c r="I359" s="688"/>
      <c r="J359" s="688"/>
      <c r="K359" s="688"/>
      <c r="L359" s="689"/>
    </row>
    <row r="360" spans="1:12" ht="19.149999999999999" customHeight="1" x14ac:dyDescent="0.25">
      <c r="A360" s="685"/>
      <c r="B360" s="688"/>
      <c r="C360" s="688"/>
      <c r="D360" s="688"/>
      <c r="E360" s="688"/>
      <c r="F360" s="688"/>
      <c r="G360" s="688"/>
      <c r="H360" s="688"/>
      <c r="I360" s="688"/>
      <c r="J360" s="688"/>
      <c r="K360" s="688"/>
      <c r="L360" s="689"/>
    </row>
    <row r="361" spans="1:12" ht="19.149999999999999" customHeight="1" x14ac:dyDescent="0.25">
      <c r="A361" s="685"/>
      <c r="B361" s="688"/>
      <c r="C361" s="688"/>
      <c r="D361" s="688"/>
      <c r="E361" s="688"/>
      <c r="F361" s="688"/>
      <c r="G361" s="688"/>
      <c r="H361" s="688"/>
      <c r="I361" s="688"/>
      <c r="J361" s="688"/>
      <c r="K361" s="688"/>
      <c r="L361" s="689"/>
    </row>
    <row r="362" spans="1:12" ht="19.149999999999999" customHeight="1" thickBot="1" x14ac:dyDescent="0.3">
      <c r="A362" s="686"/>
      <c r="B362" s="690"/>
      <c r="C362" s="690"/>
      <c r="D362" s="690"/>
      <c r="E362" s="690"/>
      <c r="F362" s="690"/>
      <c r="G362" s="690"/>
      <c r="H362" s="690"/>
      <c r="I362" s="690"/>
      <c r="J362" s="690"/>
      <c r="K362" s="690"/>
      <c r="L362" s="691"/>
    </row>
    <row r="363" spans="1:12" ht="20.25" customHeight="1" thickBot="1" x14ac:dyDescent="0.3"/>
    <row r="364" spans="1:12" ht="20.25" customHeight="1" thickBot="1" x14ac:dyDescent="0.3">
      <c r="A364" s="692" t="s">
        <v>504</v>
      </c>
      <c r="B364" s="693"/>
      <c r="C364" s="693"/>
      <c r="D364" s="693"/>
      <c r="E364" s="693"/>
      <c r="F364" s="693"/>
      <c r="G364" s="693"/>
      <c r="H364" s="693"/>
      <c r="I364" s="693"/>
      <c r="J364" s="693"/>
      <c r="K364" s="693"/>
      <c r="L364" s="694"/>
    </row>
    <row r="365" spans="1:12" ht="25.15" customHeight="1" x14ac:dyDescent="0.25">
      <c r="A365" s="168" t="s">
        <v>551</v>
      </c>
      <c r="B365" s="695" t="s">
        <v>856</v>
      </c>
      <c r="C365" s="696"/>
      <c r="D365" s="697"/>
      <c r="E365" s="698"/>
      <c r="F365" s="698"/>
      <c r="G365" s="698"/>
      <c r="H365" s="698"/>
      <c r="I365" s="698"/>
      <c r="J365" s="698"/>
      <c r="K365" s="698"/>
      <c r="L365" s="699"/>
    </row>
    <row r="366" spans="1:12" ht="20.25" customHeight="1" x14ac:dyDescent="0.25">
      <c r="A366" s="700" t="s">
        <v>0</v>
      </c>
      <c r="B366" s="701"/>
      <c r="C366" s="701"/>
      <c r="D366" s="702" t="s">
        <v>705</v>
      </c>
      <c r="E366" s="702"/>
      <c r="F366" s="702"/>
      <c r="G366" s="702"/>
      <c r="H366" s="702"/>
      <c r="I366" s="702"/>
      <c r="J366" s="702"/>
      <c r="K366" s="702"/>
      <c r="L366" s="703"/>
    </row>
    <row r="367" spans="1:12" ht="20.25" customHeight="1" x14ac:dyDescent="0.25">
      <c r="A367" s="700" t="s">
        <v>460</v>
      </c>
      <c r="B367" s="701"/>
      <c r="C367" s="701"/>
      <c r="D367" s="702"/>
      <c r="E367" s="702"/>
      <c r="F367" s="702"/>
      <c r="G367" s="702"/>
      <c r="H367" s="702"/>
      <c r="I367" s="702"/>
      <c r="J367" s="702"/>
      <c r="K367" s="702"/>
      <c r="L367" s="703"/>
    </row>
    <row r="368" spans="1:12" ht="20.25" customHeight="1" x14ac:dyDescent="0.25">
      <c r="A368" s="700" t="s">
        <v>905</v>
      </c>
      <c r="B368" s="701"/>
      <c r="C368" s="701"/>
      <c r="D368" s="702">
        <v>985</v>
      </c>
      <c r="E368" s="702"/>
      <c r="F368" s="702"/>
      <c r="G368" s="702"/>
      <c r="H368" s="702"/>
      <c r="I368" s="702"/>
      <c r="J368" s="702"/>
      <c r="K368" s="702"/>
      <c r="L368" s="703"/>
    </row>
    <row r="369" spans="1:12" ht="20.25" customHeight="1" x14ac:dyDescent="0.25">
      <c r="A369" s="700" t="s">
        <v>1</v>
      </c>
      <c r="B369" s="701"/>
      <c r="C369" s="701"/>
      <c r="D369" s="702" t="s">
        <v>753</v>
      </c>
      <c r="E369" s="702"/>
      <c r="F369" s="702"/>
      <c r="G369" s="702"/>
      <c r="H369" s="702"/>
      <c r="I369" s="702"/>
      <c r="J369" s="702"/>
      <c r="K369" s="702"/>
      <c r="L369" s="703"/>
    </row>
    <row r="370" spans="1:12" ht="20.25" customHeight="1" x14ac:dyDescent="0.25">
      <c r="A370" s="704" t="s">
        <v>520</v>
      </c>
      <c r="B370" s="705"/>
      <c r="C370" s="705"/>
      <c r="D370" s="702" t="s">
        <v>69</v>
      </c>
      <c r="E370" s="702"/>
      <c r="F370" s="702"/>
      <c r="G370" s="702"/>
      <c r="H370" s="702"/>
      <c r="I370" s="702"/>
      <c r="J370" s="702"/>
      <c r="K370" s="702"/>
      <c r="L370" s="703"/>
    </row>
    <row r="371" spans="1:12" ht="15" customHeight="1" x14ac:dyDescent="0.25">
      <c r="A371" s="704" t="s">
        <v>505</v>
      </c>
      <c r="B371" s="705"/>
      <c r="C371" s="705"/>
      <c r="D371" s="706"/>
      <c r="E371" s="706"/>
      <c r="F371" s="706"/>
      <c r="G371" s="706"/>
      <c r="H371" s="706"/>
      <c r="I371" s="706"/>
      <c r="J371" s="706"/>
      <c r="K371" s="706"/>
      <c r="L371" s="707"/>
    </row>
    <row r="372" spans="1:12" ht="15" customHeight="1" x14ac:dyDescent="0.25">
      <c r="A372" s="704"/>
      <c r="B372" s="705"/>
      <c r="C372" s="705"/>
      <c r="D372" s="706"/>
      <c r="E372" s="706"/>
      <c r="F372" s="706"/>
      <c r="G372" s="706"/>
      <c r="H372" s="706"/>
      <c r="I372" s="706"/>
      <c r="J372" s="706"/>
      <c r="K372" s="706"/>
      <c r="L372" s="707"/>
    </row>
    <row r="373" spans="1:12" ht="15" customHeight="1" x14ac:dyDescent="0.25">
      <c r="A373" s="704"/>
      <c r="B373" s="705"/>
      <c r="C373" s="705"/>
      <c r="D373" s="706"/>
      <c r="E373" s="706"/>
      <c r="F373" s="706"/>
      <c r="G373" s="706"/>
      <c r="H373" s="706"/>
      <c r="I373" s="706"/>
      <c r="J373" s="706"/>
      <c r="K373" s="706"/>
      <c r="L373" s="707"/>
    </row>
    <row r="374" spans="1:12" ht="19.149999999999999" customHeight="1" x14ac:dyDescent="0.25">
      <c r="A374" s="761" t="s">
        <v>506</v>
      </c>
      <c r="B374" s="762"/>
      <c r="C374" s="762"/>
      <c r="D374" s="762"/>
      <c r="E374" s="763"/>
      <c r="F374" s="764" t="s">
        <v>507</v>
      </c>
      <c r="G374" s="763"/>
      <c r="H374" s="764" t="s">
        <v>508</v>
      </c>
      <c r="I374" s="762"/>
      <c r="J374" s="762"/>
      <c r="K374" s="762"/>
      <c r="L374" s="765"/>
    </row>
    <row r="375" spans="1:12" ht="30" customHeight="1" x14ac:dyDescent="0.25">
      <c r="A375" s="749" t="s">
        <v>509</v>
      </c>
      <c r="B375" s="750"/>
      <c r="C375" s="750"/>
      <c r="D375" s="750"/>
      <c r="E375" s="750"/>
      <c r="F375" s="751" t="s">
        <v>59</v>
      </c>
      <c r="G375" s="752"/>
      <c r="H375" s="712"/>
      <c r="I375" s="713"/>
      <c r="J375" s="713"/>
      <c r="K375" s="714"/>
      <c r="L375" s="715"/>
    </row>
    <row r="376" spans="1:12" ht="30" customHeight="1" x14ac:dyDescent="0.25">
      <c r="A376" s="749" t="s">
        <v>510</v>
      </c>
      <c r="B376" s="750"/>
      <c r="C376" s="750"/>
      <c r="D376" s="750"/>
      <c r="E376" s="750"/>
      <c r="F376" s="710" t="s">
        <v>59</v>
      </c>
      <c r="G376" s="711"/>
      <c r="H376" s="753"/>
      <c r="I376" s="754"/>
      <c r="J376" s="754"/>
      <c r="K376" s="754"/>
      <c r="L376" s="755"/>
    </row>
    <row r="377" spans="1:12" ht="30" customHeight="1" x14ac:dyDescent="0.25">
      <c r="A377" s="749" t="s">
        <v>511</v>
      </c>
      <c r="B377" s="750"/>
      <c r="C377" s="750"/>
      <c r="D377" s="750"/>
      <c r="E377" s="750"/>
      <c r="F377" s="710" t="s">
        <v>59</v>
      </c>
      <c r="G377" s="711"/>
      <c r="H377" s="712"/>
      <c r="I377" s="713"/>
      <c r="J377" s="713"/>
      <c r="K377" s="714"/>
      <c r="L377" s="715"/>
    </row>
    <row r="378" spans="1:12" ht="30" customHeight="1" x14ac:dyDescent="0.25">
      <c r="A378" s="756" t="s">
        <v>512</v>
      </c>
      <c r="B378" s="757"/>
      <c r="C378" s="757"/>
      <c r="D378" s="757"/>
      <c r="E378" s="757"/>
      <c r="F378" s="710" t="s">
        <v>59</v>
      </c>
      <c r="G378" s="711"/>
      <c r="H378" s="758"/>
      <c r="I378" s="713"/>
      <c r="J378" s="713"/>
      <c r="K378" s="714"/>
      <c r="L378" s="715"/>
    </row>
    <row r="379" spans="1:12" ht="30" customHeight="1" x14ac:dyDescent="0.25">
      <c r="A379" s="759" t="s">
        <v>513</v>
      </c>
      <c r="B379" s="760"/>
      <c r="C379" s="760"/>
      <c r="D379" s="760"/>
      <c r="E379" s="760"/>
      <c r="F379" s="710" t="s">
        <v>59</v>
      </c>
      <c r="G379" s="711"/>
      <c r="H379" s="758"/>
      <c r="I379" s="713"/>
      <c r="J379" s="713"/>
      <c r="K379" s="714"/>
      <c r="L379" s="715"/>
    </row>
    <row r="380" spans="1:12" ht="30" customHeight="1" x14ac:dyDescent="0.25">
      <c r="A380" s="708" t="s">
        <v>514</v>
      </c>
      <c r="B380" s="709"/>
      <c r="C380" s="709"/>
      <c r="D380" s="709"/>
      <c r="E380" s="709"/>
      <c r="F380" s="710" t="s">
        <v>59</v>
      </c>
      <c r="G380" s="711"/>
      <c r="H380" s="712"/>
      <c r="I380" s="713"/>
      <c r="J380" s="713"/>
      <c r="K380" s="714"/>
      <c r="L380" s="715"/>
    </row>
    <row r="381" spans="1:12" ht="30" customHeight="1" x14ac:dyDescent="0.25">
      <c r="A381" s="708" t="s">
        <v>515</v>
      </c>
      <c r="B381" s="709"/>
      <c r="C381" s="709"/>
      <c r="D381" s="709"/>
      <c r="E381" s="709"/>
      <c r="F381" s="710" t="s">
        <v>59</v>
      </c>
      <c r="G381" s="711"/>
      <c r="H381" s="712"/>
      <c r="I381" s="713"/>
      <c r="J381" s="713"/>
      <c r="K381" s="714"/>
      <c r="L381" s="715"/>
    </row>
    <row r="382" spans="1:12" ht="30" customHeight="1" x14ac:dyDescent="0.25">
      <c r="A382" s="708" t="s">
        <v>516</v>
      </c>
      <c r="B382" s="709"/>
      <c r="C382" s="709"/>
      <c r="D382" s="709"/>
      <c r="E382" s="709"/>
      <c r="F382" s="710" t="s">
        <v>59</v>
      </c>
      <c r="G382" s="711"/>
      <c r="H382" s="716"/>
      <c r="I382" s="717"/>
      <c r="J382" s="717"/>
      <c r="K382" s="717"/>
      <c r="L382" s="718"/>
    </row>
    <row r="383" spans="1:12" ht="30" customHeight="1" thickBot="1" x14ac:dyDescent="0.3">
      <c r="A383" s="719" t="s">
        <v>517</v>
      </c>
      <c r="B383" s="720"/>
      <c r="C383" s="720"/>
      <c r="D383" s="720"/>
      <c r="E383" s="720"/>
      <c r="F383" s="721" t="s">
        <v>59</v>
      </c>
      <c r="G383" s="722"/>
      <c r="H383" s="723"/>
      <c r="I383" s="724"/>
      <c r="J383" s="724"/>
      <c r="K383" s="725"/>
      <c r="L383" s="726"/>
    </row>
    <row r="384" spans="1:12" ht="20.25" customHeight="1" x14ac:dyDescent="0.25">
      <c r="A384" s="727" t="s">
        <v>518</v>
      </c>
      <c r="B384" s="728"/>
      <c r="C384" s="728"/>
      <c r="D384" s="728"/>
      <c r="E384" s="728"/>
      <c r="F384" s="728"/>
      <c r="G384" s="728"/>
      <c r="H384" s="728"/>
      <c r="I384" s="728"/>
      <c r="J384" s="728"/>
      <c r="K384" s="729"/>
      <c r="L384" s="730"/>
    </row>
    <row r="385" spans="1:12" ht="30" customHeight="1" x14ac:dyDescent="0.25">
      <c r="A385" s="731"/>
      <c r="B385" s="732"/>
      <c r="C385" s="732"/>
      <c r="D385" s="732"/>
      <c r="E385" s="732"/>
      <c r="F385" s="732"/>
      <c r="G385" s="732"/>
      <c r="H385" s="732"/>
      <c r="I385" s="732"/>
      <c r="J385" s="732"/>
      <c r="K385" s="733"/>
      <c r="L385" s="734"/>
    </row>
    <row r="386" spans="1:12" ht="30" customHeight="1" thickBot="1" x14ac:dyDescent="0.3">
      <c r="A386" s="735"/>
      <c r="B386" s="736"/>
      <c r="C386" s="736"/>
      <c r="D386" s="736"/>
      <c r="E386" s="736"/>
      <c r="F386" s="736"/>
      <c r="G386" s="736"/>
      <c r="H386" s="736"/>
      <c r="I386" s="736"/>
      <c r="J386" s="736"/>
      <c r="K386" s="737"/>
      <c r="L386" s="738"/>
    </row>
    <row r="387" spans="1:12" ht="19.149999999999999" customHeight="1" x14ac:dyDescent="0.25">
      <c r="A387" s="739" t="s">
        <v>519</v>
      </c>
      <c r="B387" s="740"/>
      <c r="C387" s="740"/>
      <c r="D387" s="740"/>
      <c r="E387" s="741"/>
      <c r="F387" s="741"/>
      <c r="G387" s="741"/>
      <c r="H387" s="741"/>
      <c r="I387" s="741"/>
      <c r="J387" s="741"/>
      <c r="K387" s="742"/>
      <c r="L387" s="743"/>
    </row>
    <row r="388" spans="1:12" ht="19.149999999999999" customHeight="1" x14ac:dyDescent="0.25">
      <c r="A388" s="744" t="s">
        <v>591</v>
      </c>
      <c r="B388" s="745"/>
      <c r="C388" s="745"/>
      <c r="D388" s="745"/>
      <c r="E388" s="674" t="s">
        <v>24</v>
      </c>
      <c r="F388" s="676" t="s">
        <v>832</v>
      </c>
      <c r="G388" s="676"/>
      <c r="H388" s="676"/>
      <c r="I388" s="677"/>
      <c r="J388" s="680" t="s">
        <v>21</v>
      </c>
      <c r="K388" s="746"/>
      <c r="L388" s="682"/>
    </row>
    <row r="389" spans="1:12" ht="19.149999999999999" customHeight="1" x14ac:dyDescent="0.25">
      <c r="A389" s="747" t="s">
        <v>592</v>
      </c>
      <c r="B389" s="748"/>
      <c r="C389" s="748" t="s">
        <v>593</v>
      </c>
      <c r="D389" s="748"/>
      <c r="E389" s="675"/>
      <c r="F389" s="678"/>
      <c r="G389" s="678"/>
      <c r="H389" s="678"/>
      <c r="I389" s="679"/>
      <c r="J389" s="681"/>
      <c r="K389" s="678"/>
      <c r="L389" s="683"/>
    </row>
    <row r="390" spans="1:12" ht="19.149999999999999" customHeight="1" x14ac:dyDescent="0.25">
      <c r="A390" s="668" t="s">
        <v>883</v>
      </c>
      <c r="B390" s="669"/>
      <c r="C390" s="670"/>
      <c r="D390" s="671"/>
      <c r="E390" s="674" t="s">
        <v>25</v>
      </c>
      <c r="F390" s="676"/>
      <c r="G390" s="676"/>
      <c r="H390" s="676"/>
      <c r="I390" s="677"/>
      <c r="J390" s="680" t="s">
        <v>371</v>
      </c>
      <c r="K390" s="676"/>
      <c r="L390" s="682"/>
    </row>
    <row r="391" spans="1:12" ht="19.149999999999999" customHeight="1" x14ac:dyDescent="0.25">
      <c r="A391" s="668"/>
      <c r="B391" s="669"/>
      <c r="C391" s="672"/>
      <c r="D391" s="673"/>
      <c r="E391" s="675"/>
      <c r="F391" s="678"/>
      <c r="G391" s="678"/>
      <c r="H391" s="678"/>
      <c r="I391" s="679"/>
      <c r="J391" s="681"/>
      <c r="K391" s="678"/>
      <c r="L391" s="683"/>
    </row>
    <row r="392" spans="1:12" ht="19.149999999999999" customHeight="1" x14ac:dyDescent="0.25">
      <c r="A392" s="684" t="s">
        <v>594</v>
      </c>
      <c r="B392" s="687" t="s">
        <v>882</v>
      </c>
      <c r="C392" s="688"/>
      <c r="D392" s="688"/>
      <c r="E392" s="688"/>
      <c r="F392" s="688"/>
      <c r="G392" s="688"/>
      <c r="H392" s="688"/>
      <c r="I392" s="688"/>
      <c r="J392" s="688"/>
      <c r="K392" s="688"/>
      <c r="L392" s="689"/>
    </row>
    <row r="393" spans="1:12" ht="19.149999999999999" customHeight="1" x14ac:dyDescent="0.25">
      <c r="A393" s="685"/>
      <c r="B393" s="688"/>
      <c r="C393" s="688"/>
      <c r="D393" s="688"/>
      <c r="E393" s="688"/>
      <c r="F393" s="688"/>
      <c r="G393" s="688"/>
      <c r="H393" s="688"/>
      <c r="I393" s="688"/>
      <c r="J393" s="688"/>
      <c r="K393" s="688"/>
      <c r="L393" s="689"/>
    </row>
    <row r="394" spans="1:12" ht="19.149999999999999" customHeight="1" x14ac:dyDescent="0.25">
      <c r="A394" s="685"/>
      <c r="B394" s="688"/>
      <c r="C394" s="688"/>
      <c r="D394" s="688"/>
      <c r="E394" s="688"/>
      <c r="F394" s="688"/>
      <c r="G394" s="688"/>
      <c r="H394" s="688"/>
      <c r="I394" s="688"/>
      <c r="J394" s="688"/>
      <c r="K394" s="688"/>
      <c r="L394" s="689"/>
    </row>
    <row r="395" spans="1:12" ht="19.149999999999999" customHeight="1" thickBot="1" x14ac:dyDescent="0.3">
      <c r="A395" s="686"/>
      <c r="B395" s="690"/>
      <c r="C395" s="690"/>
      <c r="D395" s="690"/>
      <c r="E395" s="690"/>
      <c r="F395" s="690"/>
      <c r="G395" s="690"/>
      <c r="H395" s="690"/>
      <c r="I395" s="690"/>
      <c r="J395" s="690"/>
      <c r="K395" s="690"/>
      <c r="L395" s="691"/>
    </row>
    <row r="396" spans="1:12" ht="20.25" customHeight="1" thickBot="1" x14ac:dyDescent="0.3"/>
    <row r="397" spans="1:12" ht="20.25" customHeight="1" thickBot="1" x14ac:dyDescent="0.3">
      <c r="A397" s="692" t="s">
        <v>504</v>
      </c>
      <c r="B397" s="693"/>
      <c r="C397" s="693"/>
      <c r="D397" s="693"/>
      <c r="E397" s="693"/>
      <c r="F397" s="693"/>
      <c r="G397" s="693"/>
      <c r="H397" s="693"/>
      <c r="I397" s="693"/>
      <c r="J397" s="693"/>
      <c r="K397" s="693"/>
      <c r="L397" s="694"/>
    </row>
    <row r="398" spans="1:12" ht="25.15" customHeight="1" x14ac:dyDescent="0.25">
      <c r="A398" s="168" t="s">
        <v>551</v>
      </c>
      <c r="B398" s="695" t="s">
        <v>858</v>
      </c>
      <c r="C398" s="696"/>
      <c r="D398" s="697"/>
      <c r="E398" s="698"/>
      <c r="F398" s="698"/>
      <c r="G398" s="698"/>
      <c r="H398" s="698"/>
      <c r="I398" s="698"/>
      <c r="J398" s="698"/>
      <c r="K398" s="698"/>
      <c r="L398" s="699"/>
    </row>
    <row r="399" spans="1:12" ht="20.25" customHeight="1" x14ac:dyDescent="0.25">
      <c r="A399" s="700" t="s">
        <v>0</v>
      </c>
      <c r="B399" s="701"/>
      <c r="C399" s="701"/>
      <c r="D399" s="702" t="s">
        <v>705</v>
      </c>
      <c r="E399" s="702"/>
      <c r="F399" s="702"/>
      <c r="G399" s="702"/>
      <c r="H399" s="702"/>
      <c r="I399" s="702"/>
      <c r="J399" s="702"/>
      <c r="K399" s="702"/>
      <c r="L399" s="703"/>
    </row>
    <row r="400" spans="1:12" ht="20.25" customHeight="1" x14ac:dyDescent="0.25">
      <c r="A400" s="700" t="s">
        <v>460</v>
      </c>
      <c r="B400" s="701"/>
      <c r="C400" s="701"/>
      <c r="D400" s="702"/>
      <c r="E400" s="702"/>
      <c r="F400" s="702"/>
      <c r="G400" s="702"/>
      <c r="H400" s="702"/>
      <c r="I400" s="702"/>
      <c r="J400" s="702"/>
      <c r="K400" s="702"/>
      <c r="L400" s="703"/>
    </row>
    <row r="401" spans="1:12" ht="20.25" customHeight="1" x14ac:dyDescent="0.25">
      <c r="A401" s="700" t="s">
        <v>905</v>
      </c>
      <c r="B401" s="701"/>
      <c r="C401" s="701"/>
      <c r="D401" s="702">
        <v>985</v>
      </c>
      <c r="E401" s="702"/>
      <c r="F401" s="702"/>
      <c r="G401" s="702"/>
      <c r="H401" s="702"/>
      <c r="I401" s="702"/>
      <c r="J401" s="702"/>
      <c r="K401" s="702"/>
      <c r="L401" s="703"/>
    </row>
    <row r="402" spans="1:12" ht="20.25" customHeight="1" x14ac:dyDescent="0.25">
      <c r="A402" s="700" t="s">
        <v>1</v>
      </c>
      <c r="B402" s="701"/>
      <c r="C402" s="701"/>
      <c r="D402" s="702" t="s">
        <v>754</v>
      </c>
      <c r="E402" s="702"/>
      <c r="F402" s="702"/>
      <c r="G402" s="702"/>
      <c r="H402" s="702"/>
      <c r="I402" s="702"/>
      <c r="J402" s="702"/>
      <c r="K402" s="702"/>
      <c r="L402" s="703"/>
    </row>
    <row r="403" spans="1:12" ht="20.25" customHeight="1" x14ac:dyDescent="0.25">
      <c r="A403" s="704" t="s">
        <v>520</v>
      </c>
      <c r="B403" s="705"/>
      <c r="C403" s="705"/>
      <c r="D403" s="702" t="s">
        <v>69</v>
      </c>
      <c r="E403" s="702"/>
      <c r="F403" s="702"/>
      <c r="G403" s="702"/>
      <c r="H403" s="702"/>
      <c r="I403" s="702"/>
      <c r="J403" s="702"/>
      <c r="K403" s="702"/>
      <c r="L403" s="703"/>
    </row>
    <row r="404" spans="1:12" ht="15" customHeight="1" x14ac:dyDescent="0.25">
      <c r="A404" s="704" t="s">
        <v>505</v>
      </c>
      <c r="B404" s="705"/>
      <c r="C404" s="705"/>
      <c r="D404" s="706"/>
      <c r="E404" s="706"/>
      <c r="F404" s="706"/>
      <c r="G404" s="706"/>
      <c r="H404" s="706"/>
      <c r="I404" s="706"/>
      <c r="J404" s="706"/>
      <c r="K404" s="706"/>
      <c r="L404" s="707"/>
    </row>
    <row r="405" spans="1:12" ht="15" customHeight="1" x14ac:dyDescent="0.25">
      <c r="A405" s="704"/>
      <c r="B405" s="705"/>
      <c r="C405" s="705"/>
      <c r="D405" s="706"/>
      <c r="E405" s="706"/>
      <c r="F405" s="706"/>
      <c r="G405" s="706"/>
      <c r="H405" s="706"/>
      <c r="I405" s="706"/>
      <c r="J405" s="706"/>
      <c r="K405" s="706"/>
      <c r="L405" s="707"/>
    </row>
    <row r="406" spans="1:12" ht="15" customHeight="1" x14ac:dyDescent="0.25">
      <c r="A406" s="704"/>
      <c r="B406" s="705"/>
      <c r="C406" s="705"/>
      <c r="D406" s="706"/>
      <c r="E406" s="706"/>
      <c r="F406" s="706"/>
      <c r="G406" s="706"/>
      <c r="H406" s="706"/>
      <c r="I406" s="706"/>
      <c r="J406" s="706"/>
      <c r="K406" s="706"/>
      <c r="L406" s="707"/>
    </row>
    <row r="407" spans="1:12" ht="19.149999999999999" customHeight="1" x14ac:dyDescent="0.25">
      <c r="A407" s="761" t="s">
        <v>506</v>
      </c>
      <c r="B407" s="762"/>
      <c r="C407" s="762"/>
      <c r="D407" s="762"/>
      <c r="E407" s="763"/>
      <c r="F407" s="764" t="s">
        <v>507</v>
      </c>
      <c r="G407" s="763"/>
      <c r="H407" s="764" t="s">
        <v>508</v>
      </c>
      <c r="I407" s="762"/>
      <c r="J407" s="762"/>
      <c r="K407" s="762"/>
      <c r="L407" s="765"/>
    </row>
    <row r="408" spans="1:12" ht="30" customHeight="1" x14ac:dyDescent="0.25">
      <c r="A408" s="749" t="s">
        <v>509</v>
      </c>
      <c r="B408" s="750"/>
      <c r="C408" s="750"/>
      <c r="D408" s="750"/>
      <c r="E408" s="750"/>
      <c r="F408" s="751" t="s">
        <v>59</v>
      </c>
      <c r="G408" s="752"/>
      <c r="H408" s="712"/>
      <c r="I408" s="713"/>
      <c r="J408" s="713"/>
      <c r="K408" s="714"/>
      <c r="L408" s="715"/>
    </row>
    <row r="409" spans="1:12" ht="30" customHeight="1" x14ac:dyDescent="0.25">
      <c r="A409" s="749" t="s">
        <v>510</v>
      </c>
      <c r="B409" s="750"/>
      <c r="C409" s="750"/>
      <c r="D409" s="750"/>
      <c r="E409" s="750"/>
      <c r="F409" s="710" t="s">
        <v>59</v>
      </c>
      <c r="G409" s="711"/>
      <c r="H409" s="753"/>
      <c r="I409" s="754"/>
      <c r="J409" s="754"/>
      <c r="K409" s="754"/>
      <c r="L409" s="755"/>
    </row>
    <row r="410" spans="1:12" ht="30" customHeight="1" x14ac:dyDescent="0.25">
      <c r="A410" s="749" t="s">
        <v>511</v>
      </c>
      <c r="B410" s="750"/>
      <c r="C410" s="750"/>
      <c r="D410" s="750"/>
      <c r="E410" s="750"/>
      <c r="F410" s="710" t="s">
        <v>59</v>
      </c>
      <c r="G410" s="711"/>
      <c r="H410" s="712"/>
      <c r="I410" s="713"/>
      <c r="J410" s="713"/>
      <c r="K410" s="714"/>
      <c r="L410" s="715"/>
    </row>
    <row r="411" spans="1:12" ht="30" customHeight="1" x14ac:dyDescent="0.25">
      <c r="A411" s="756" t="s">
        <v>512</v>
      </c>
      <c r="B411" s="757"/>
      <c r="C411" s="757"/>
      <c r="D411" s="757"/>
      <c r="E411" s="757"/>
      <c r="F411" s="710" t="s">
        <v>59</v>
      </c>
      <c r="G411" s="711"/>
      <c r="H411" s="758"/>
      <c r="I411" s="713"/>
      <c r="J411" s="713"/>
      <c r="K411" s="714"/>
      <c r="L411" s="715"/>
    </row>
    <row r="412" spans="1:12" ht="30" customHeight="1" x14ac:dyDescent="0.25">
      <c r="A412" s="759" t="s">
        <v>513</v>
      </c>
      <c r="B412" s="760"/>
      <c r="C412" s="760"/>
      <c r="D412" s="760"/>
      <c r="E412" s="760"/>
      <c r="F412" s="710" t="s">
        <v>59</v>
      </c>
      <c r="G412" s="711"/>
      <c r="H412" s="758"/>
      <c r="I412" s="713"/>
      <c r="J412" s="713"/>
      <c r="K412" s="714"/>
      <c r="L412" s="715"/>
    </row>
    <row r="413" spans="1:12" ht="30" customHeight="1" x14ac:dyDescent="0.25">
      <c r="A413" s="708" t="s">
        <v>514</v>
      </c>
      <c r="B413" s="709"/>
      <c r="C413" s="709"/>
      <c r="D413" s="709"/>
      <c r="E413" s="709"/>
      <c r="F413" s="710" t="s">
        <v>59</v>
      </c>
      <c r="G413" s="711"/>
      <c r="H413" s="712"/>
      <c r="I413" s="713"/>
      <c r="J413" s="713"/>
      <c r="K413" s="714"/>
      <c r="L413" s="715"/>
    </row>
    <row r="414" spans="1:12" ht="30" customHeight="1" x14ac:dyDescent="0.25">
      <c r="A414" s="708" t="s">
        <v>515</v>
      </c>
      <c r="B414" s="709"/>
      <c r="C414" s="709"/>
      <c r="D414" s="709"/>
      <c r="E414" s="709"/>
      <c r="F414" s="710" t="s">
        <v>59</v>
      </c>
      <c r="G414" s="711"/>
      <c r="H414" s="712"/>
      <c r="I414" s="713"/>
      <c r="J414" s="713"/>
      <c r="K414" s="714"/>
      <c r="L414" s="715"/>
    </row>
    <row r="415" spans="1:12" ht="30" customHeight="1" x14ac:dyDescent="0.25">
      <c r="A415" s="708" t="s">
        <v>516</v>
      </c>
      <c r="B415" s="709"/>
      <c r="C415" s="709"/>
      <c r="D415" s="709"/>
      <c r="E415" s="709"/>
      <c r="F415" s="710" t="s">
        <v>59</v>
      </c>
      <c r="G415" s="711"/>
      <c r="H415" s="716"/>
      <c r="I415" s="717"/>
      <c r="J415" s="717"/>
      <c r="K415" s="717"/>
      <c r="L415" s="718"/>
    </row>
    <row r="416" spans="1:12" ht="30" customHeight="1" thickBot="1" x14ac:dyDescent="0.3">
      <c r="A416" s="719" t="s">
        <v>517</v>
      </c>
      <c r="B416" s="720"/>
      <c r="C416" s="720"/>
      <c r="D416" s="720"/>
      <c r="E416" s="720"/>
      <c r="F416" s="721" t="s">
        <v>59</v>
      </c>
      <c r="G416" s="722"/>
      <c r="H416" s="723"/>
      <c r="I416" s="724"/>
      <c r="J416" s="724"/>
      <c r="K416" s="725"/>
      <c r="L416" s="726"/>
    </row>
    <row r="417" spans="1:12" ht="20.25" customHeight="1" x14ac:dyDescent="0.25">
      <c r="A417" s="727" t="s">
        <v>518</v>
      </c>
      <c r="B417" s="728"/>
      <c r="C417" s="728"/>
      <c r="D417" s="728"/>
      <c r="E417" s="728"/>
      <c r="F417" s="728"/>
      <c r="G417" s="728"/>
      <c r="H417" s="728"/>
      <c r="I417" s="728"/>
      <c r="J417" s="728"/>
      <c r="K417" s="729"/>
      <c r="L417" s="730"/>
    </row>
    <row r="418" spans="1:12" ht="30" customHeight="1" x14ac:dyDescent="0.25">
      <c r="A418" s="731"/>
      <c r="B418" s="732"/>
      <c r="C418" s="732"/>
      <c r="D418" s="732"/>
      <c r="E418" s="732"/>
      <c r="F418" s="732"/>
      <c r="G418" s="732"/>
      <c r="H418" s="732"/>
      <c r="I418" s="732"/>
      <c r="J418" s="732"/>
      <c r="K418" s="733"/>
      <c r="L418" s="734"/>
    </row>
    <row r="419" spans="1:12" ht="30" customHeight="1" thickBot="1" x14ac:dyDescent="0.3">
      <c r="A419" s="735"/>
      <c r="B419" s="736"/>
      <c r="C419" s="736"/>
      <c r="D419" s="736"/>
      <c r="E419" s="736"/>
      <c r="F419" s="736"/>
      <c r="G419" s="736"/>
      <c r="H419" s="736"/>
      <c r="I419" s="736"/>
      <c r="J419" s="736"/>
      <c r="K419" s="737"/>
      <c r="L419" s="738"/>
    </row>
    <row r="420" spans="1:12" ht="19.149999999999999" customHeight="1" x14ac:dyDescent="0.25">
      <c r="A420" s="739" t="s">
        <v>519</v>
      </c>
      <c r="B420" s="740"/>
      <c r="C420" s="740"/>
      <c r="D420" s="740"/>
      <c r="E420" s="741"/>
      <c r="F420" s="741"/>
      <c r="G420" s="741"/>
      <c r="H420" s="741"/>
      <c r="I420" s="741"/>
      <c r="J420" s="741"/>
      <c r="K420" s="742"/>
      <c r="L420" s="743"/>
    </row>
    <row r="421" spans="1:12" ht="19.149999999999999" customHeight="1" x14ac:dyDescent="0.25">
      <c r="A421" s="744" t="s">
        <v>591</v>
      </c>
      <c r="B421" s="745"/>
      <c r="C421" s="745"/>
      <c r="D421" s="745"/>
      <c r="E421" s="674" t="s">
        <v>24</v>
      </c>
      <c r="F421" s="676" t="s">
        <v>832</v>
      </c>
      <c r="G421" s="676"/>
      <c r="H421" s="676"/>
      <c r="I421" s="677"/>
      <c r="J421" s="680" t="s">
        <v>21</v>
      </c>
      <c r="K421" s="746"/>
      <c r="L421" s="682"/>
    </row>
    <row r="422" spans="1:12" ht="19.149999999999999" customHeight="1" x14ac:dyDescent="0.25">
      <c r="A422" s="747" t="s">
        <v>592</v>
      </c>
      <c r="B422" s="748"/>
      <c r="C422" s="748" t="s">
        <v>593</v>
      </c>
      <c r="D422" s="748"/>
      <c r="E422" s="675"/>
      <c r="F422" s="678"/>
      <c r="G422" s="678"/>
      <c r="H422" s="678"/>
      <c r="I422" s="679"/>
      <c r="J422" s="681"/>
      <c r="K422" s="678"/>
      <c r="L422" s="683"/>
    </row>
    <row r="423" spans="1:12" ht="19.149999999999999" customHeight="1" x14ac:dyDescent="0.25">
      <c r="A423" s="668" t="s">
        <v>885</v>
      </c>
      <c r="B423" s="669"/>
      <c r="C423" s="670"/>
      <c r="D423" s="671"/>
      <c r="E423" s="674" t="s">
        <v>25</v>
      </c>
      <c r="F423" s="676"/>
      <c r="G423" s="676"/>
      <c r="H423" s="676"/>
      <c r="I423" s="677"/>
      <c r="J423" s="680" t="s">
        <v>371</v>
      </c>
      <c r="K423" s="676"/>
      <c r="L423" s="682"/>
    </row>
    <row r="424" spans="1:12" ht="19.149999999999999" customHeight="1" x14ac:dyDescent="0.25">
      <c r="A424" s="668"/>
      <c r="B424" s="669"/>
      <c r="C424" s="672"/>
      <c r="D424" s="673"/>
      <c r="E424" s="675"/>
      <c r="F424" s="678"/>
      <c r="G424" s="678"/>
      <c r="H424" s="678"/>
      <c r="I424" s="679"/>
      <c r="J424" s="681"/>
      <c r="K424" s="678"/>
      <c r="L424" s="683"/>
    </row>
    <row r="425" spans="1:12" ht="19.149999999999999" customHeight="1" x14ac:dyDescent="0.25">
      <c r="A425" s="684" t="s">
        <v>594</v>
      </c>
      <c r="B425" s="687" t="s">
        <v>882</v>
      </c>
      <c r="C425" s="688"/>
      <c r="D425" s="688"/>
      <c r="E425" s="688"/>
      <c r="F425" s="688"/>
      <c r="G425" s="688"/>
      <c r="H425" s="688"/>
      <c r="I425" s="688"/>
      <c r="J425" s="688"/>
      <c r="K425" s="688"/>
      <c r="L425" s="689"/>
    </row>
    <row r="426" spans="1:12" ht="19.149999999999999" customHeight="1" x14ac:dyDescent="0.25">
      <c r="A426" s="685"/>
      <c r="B426" s="688"/>
      <c r="C426" s="688"/>
      <c r="D426" s="688"/>
      <c r="E426" s="688"/>
      <c r="F426" s="688"/>
      <c r="G426" s="688"/>
      <c r="H426" s="688"/>
      <c r="I426" s="688"/>
      <c r="J426" s="688"/>
      <c r="K426" s="688"/>
      <c r="L426" s="689"/>
    </row>
    <row r="427" spans="1:12" ht="19.149999999999999" customHeight="1" x14ac:dyDescent="0.25">
      <c r="A427" s="685"/>
      <c r="B427" s="688"/>
      <c r="C427" s="688"/>
      <c r="D427" s="688"/>
      <c r="E427" s="688"/>
      <c r="F427" s="688"/>
      <c r="G427" s="688"/>
      <c r="H427" s="688"/>
      <c r="I427" s="688"/>
      <c r="J427" s="688"/>
      <c r="K427" s="688"/>
      <c r="L427" s="689"/>
    </row>
    <row r="428" spans="1:12" ht="19.149999999999999" customHeight="1" thickBot="1" x14ac:dyDescent="0.3">
      <c r="A428" s="686"/>
      <c r="B428" s="690"/>
      <c r="C428" s="690"/>
      <c r="D428" s="690"/>
      <c r="E428" s="690"/>
      <c r="F428" s="690"/>
      <c r="G428" s="690"/>
      <c r="H428" s="690"/>
      <c r="I428" s="690"/>
      <c r="J428" s="690"/>
      <c r="K428" s="690"/>
      <c r="L428" s="691"/>
    </row>
    <row r="429" spans="1:12" ht="20.25" customHeight="1" thickBot="1" x14ac:dyDescent="0.3"/>
    <row r="430" spans="1:12" ht="20.25" customHeight="1" thickBot="1" x14ac:dyDescent="0.3">
      <c r="A430" s="692" t="s">
        <v>504</v>
      </c>
      <c r="B430" s="693"/>
      <c r="C430" s="693"/>
      <c r="D430" s="693"/>
      <c r="E430" s="693"/>
      <c r="F430" s="693"/>
      <c r="G430" s="693"/>
      <c r="H430" s="693"/>
      <c r="I430" s="693"/>
      <c r="J430" s="693"/>
      <c r="K430" s="693"/>
      <c r="L430" s="694"/>
    </row>
    <row r="431" spans="1:12" ht="25.15" customHeight="1" x14ac:dyDescent="0.25">
      <c r="A431" s="168" t="s">
        <v>551</v>
      </c>
      <c r="B431" s="695" t="s">
        <v>859</v>
      </c>
      <c r="C431" s="696"/>
      <c r="D431" s="697"/>
      <c r="E431" s="698"/>
      <c r="F431" s="698"/>
      <c r="G431" s="698"/>
      <c r="H431" s="698"/>
      <c r="I431" s="698"/>
      <c r="J431" s="698"/>
      <c r="K431" s="698"/>
      <c r="L431" s="699"/>
    </row>
    <row r="432" spans="1:12" ht="20.25" customHeight="1" x14ac:dyDescent="0.25">
      <c r="A432" s="700" t="s">
        <v>0</v>
      </c>
      <c r="B432" s="701"/>
      <c r="C432" s="701"/>
      <c r="D432" s="702" t="s">
        <v>705</v>
      </c>
      <c r="E432" s="702"/>
      <c r="F432" s="702"/>
      <c r="G432" s="702"/>
      <c r="H432" s="702"/>
      <c r="I432" s="702"/>
      <c r="J432" s="702"/>
      <c r="K432" s="702"/>
      <c r="L432" s="703"/>
    </row>
    <row r="433" spans="1:12" ht="20.25" customHeight="1" x14ac:dyDescent="0.25">
      <c r="A433" s="700" t="s">
        <v>460</v>
      </c>
      <c r="B433" s="701"/>
      <c r="C433" s="701"/>
      <c r="D433" s="702"/>
      <c r="E433" s="702"/>
      <c r="F433" s="702"/>
      <c r="G433" s="702"/>
      <c r="H433" s="702"/>
      <c r="I433" s="702"/>
      <c r="J433" s="702"/>
      <c r="K433" s="702"/>
      <c r="L433" s="703"/>
    </row>
    <row r="434" spans="1:12" ht="20.25" customHeight="1" x14ac:dyDescent="0.25">
      <c r="A434" s="700" t="s">
        <v>905</v>
      </c>
      <c r="B434" s="701"/>
      <c r="C434" s="701"/>
      <c r="D434" s="702">
        <v>985</v>
      </c>
      <c r="E434" s="702"/>
      <c r="F434" s="702"/>
      <c r="G434" s="702"/>
      <c r="H434" s="702"/>
      <c r="I434" s="702"/>
      <c r="J434" s="702"/>
      <c r="K434" s="702"/>
      <c r="L434" s="703"/>
    </row>
    <row r="435" spans="1:12" ht="20.25" customHeight="1" x14ac:dyDescent="0.25">
      <c r="A435" s="700" t="s">
        <v>1</v>
      </c>
      <c r="B435" s="701"/>
      <c r="C435" s="701"/>
      <c r="D435" s="702" t="s">
        <v>758</v>
      </c>
      <c r="E435" s="702"/>
      <c r="F435" s="702"/>
      <c r="G435" s="702"/>
      <c r="H435" s="702"/>
      <c r="I435" s="702"/>
      <c r="J435" s="702"/>
      <c r="K435" s="702"/>
      <c r="L435" s="703"/>
    </row>
    <row r="436" spans="1:12" ht="20.25" customHeight="1" x14ac:dyDescent="0.25">
      <c r="A436" s="704" t="s">
        <v>520</v>
      </c>
      <c r="B436" s="705"/>
      <c r="C436" s="705"/>
      <c r="D436" s="702" t="s">
        <v>69</v>
      </c>
      <c r="E436" s="702"/>
      <c r="F436" s="702"/>
      <c r="G436" s="702"/>
      <c r="H436" s="702"/>
      <c r="I436" s="702"/>
      <c r="J436" s="702"/>
      <c r="K436" s="702"/>
      <c r="L436" s="703"/>
    </row>
    <row r="437" spans="1:12" ht="15" customHeight="1" x14ac:dyDescent="0.25">
      <c r="A437" s="704" t="s">
        <v>505</v>
      </c>
      <c r="B437" s="705"/>
      <c r="C437" s="705"/>
      <c r="D437" s="706"/>
      <c r="E437" s="706"/>
      <c r="F437" s="706"/>
      <c r="G437" s="706"/>
      <c r="H437" s="706"/>
      <c r="I437" s="706"/>
      <c r="J437" s="706"/>
      <c r="K437" s="706"/>
      <c r="L437" s="707"/>
    </row>
    <row r="438" spans="1:12" ht="15" customHeight="1" x14ac:dyDescent="0.25">
      <c r="A438" s="704"/>
      <c r="B438" s="705"/>
      <c r="C438" s="705"/>
      <c r="D438" s="706"/>
      <c r="E438" s="706"/>
      <c r="F438" s="706"/>
      <c r="G438" s="706"/>
      <c r="H438" s="706"/>
      <c r="I438" s="706"/>
      <c r="J438" s="706"/>
      <c r="K438" s="706"/>
      <c r="L438" s="707"/>
    </row>
    <row r="439" spans="1:12" ht="15" customHeight="1" x14ac:dyDescent="0.25">
      <c r="A439" s="704"/>
      <c r="B439" s="705"/>
      <c r="C439" s="705"/>
      <c r="D439" s="706"/>
      <c r="E439" s="706"/>
      <c r="F439" s="706"/>
      <c r="G439" s="706"/>
      <c r="H439" s="706"/>
      <c r="I439" s="706"/>
      <c r="J439" s="706"/>
      <c r="K439" s="706"/>
      <c r="L439" s="707"/>
    </row>
    <row r="440" spans="1:12" ht="19.149999999999999" customHeight="1" x14ac:dyDescent="0.25">
      <c r="A440" s="761" t="s">
        <v>506</v>
      </c>
      <c r="B440" s="762"/>
      <c r="C440" s="762"/>
      <c r="D440" s="762"/>
      <c r="E440" s="763"/>
      <c r="F440" s="764" t="s">
        <v>507</v>
      </c>
      <c r="G440" s="763"/>
      <c r="H440" s="764" t="s">
        <v>508</v>
      </c>
      <c r="I440" s="762"/>
      <c r="J440" s="762"/>
      <c r="K440" s="762"/>
      <c r="L440" s="765"/>
    </row>
    <row r="441" spans="1:12" ht="30" customHeight="1" x14ac:dyDescent="0.25">
      <c r="A441" s="749" t="s">
        <v>509</v>
      </c>
      <c r="B441" s="750"/>
      <c r="C441" s="750"/>
      <c r="D441" s="750"/>
      <c r="E441" s="750"/>
      <c r="F441" s="751" t="s">
        <v>59</v>
      </c>
      <c r="G441" s="752"/>
      <c r="H441" s="712"/>
      <c r="I441" s="713"/>
      <c r="J441" s="713"/>
      <c r="K441" s="714"/>
      <c r="L441" s="715"/>
    </row>
    <row r="442" spans="1:12" ht="30" customHeight="1" x14ac:dyDescent="0.25">
      <c r="A442" s="749" t="s">
        <v>510</v>
      </c>
      <c r="B442" s="750"/>
      <c r="C442" s="750"/>
      <c r="D442" s="750"/>
      <c r="E442" s="750"/>
      <c r="F442" s="710" t="s">
        <v>59</v>
      </c>
      <c r="G442" s="711"/>
      <c r="H442" s="753"/>
      <c r="I442" s="754"/>
      <c r="J442" s="754"/>
      <c r="K442" s="754"/>
      <c r="L442" s="755"/>
    </row>
    <row r="443" spans="1:12" ht="30" customHeight="1" x14ac:dyDescent="0.25">
      <c r="A443" s="749" t="s">
        <v>511</v>
      </c>
      <c r="B443" s="750"/>
      <c r="C443" s="750"/>
      <c r="D443" s="750"/>
      <c r="E443" s="750"/>
      <c r="F443" s="710" t="s">
        <v>59</v>
      </c>
      <c r="G443" s="711"/>
      <c r="H443" s="712"/>
      <c r="I443" s="713"/>
      <c r="J443" s="713"/>
      <c r="K443" s="714"/>
      <c r="L443" s="715"/>
    </row>
    <row r="444" spans="1:12" ht="30" customHeight="1" x14ac:dyDescent="0.25">
      <c r="A444" s="756" t="s">
        <v>512</v>
      </c>
      <c r="B444" s="757"/>
      <c r="C444" s="757"/>
      <c r="D444" s="757"/>
      <c r="E444" s="757"/>
      <c r="F444" s="710" t="s">
        <v>59</v>
      </c>
      <c r="G444" s="711"/>
      <c r="H444" s="758"/>
      <c r="I444" s="713"/>
      <c r="J444" s="713"/>
      <c r="K444" s="714"/>
      <c r="L444" s="715"/>
    </row>
    <row r="445" spans="1:12" ht="30" customHeight="1" x14ac:dyDescent="0.25">
      <c r="A445" s="759" t="s">
        <v>513</v>
      </c>
      <c r="B445" s="760"/>
      <c r="C445" s="760"/>
      <c r="D445" s="760"/>
      <c r="E445" s="760"/>
      <c r="F445" s="710" t="s">
        <v>59</v>
      </c>
      <c r="G445" s="711"/>
      <c r="H445" s="758"/>
      <c r="I445" s="713"/>
      <c r="J445" s="713"/>
      <c r="K445" s="714"/>
      <c r="L445" s="715"/>
    </row>
    <row r="446" spans="1:12" ht="30" customHeight="1" x14ac:dyDescent="0.25">
      <c r="A446" s="708" t="s">
        <v>514</v>
      </c>
      <c r="B446" s="709"/>
      <c r="C446" s="709"/>
      <c r="D446" s="709"/>
      <c r="E446" s="709"/>
      <c r="F446" s="710" t="s">
        <v>59</v>
      </c>
      <c r="G446" s="711"/>
      <c r="H446" s="712"/>
      <c r="I446" s="713"/>
      <c r="J446" s="713"/>
      <c r="K446" s="714"/>
      <c r="L446" s="715"/>
    </row>
    <row r="447" spans="1:12" ht="30" customHeight="1" x14ac:dyDescent="0.25">
      <c r="A447" s="708" t="s">
        <v>515</v>
      </c>
      <c r="B447" s="709"/>
      <c r="C447" s="709"/>
      <c r="D447" s="709"/>
      <c r="E447" s="709"/>
      <c r="F447" s="710" t="s">
        <v>59</v>
      </c>
      <c r="G447" s="711"/>
      <c r="H447" s="712"/>
      <c r="I447" s="713"/>
      <c r="J447" s="713"/>
      <c r="K447" s="714"/>
      <c r="L447" s="715"/>
    </row>
    <row r="448" spans="1:12" ht="30" customHeight="1" x14ac:dyDescent="0.25">
      <c r="A448" s="708" t="s">
        <v>516</v>
      </c>
      <c r="B448" s="709"/>
      <c r="C448" s="709"/>
      <c r="D448" s="709"/>
      <c r="E448" s="709"/>
      <c r="F448" s="710" t="s">
        <v>59</v>
      </c>
      <c r="G448" s="711"/>
      <c r="H448" s="716"/>
      <c r="I448" s="717"/>
      <c r="J448" s="717"/>
      <c r="K448" s="717"/>
      <c r="L448" s="718"/>
    </row>
    <row r="449" spans="1:12" ht="30" customHeight="1" thickBot="1" x14ac:dyDescent="0.3">
      <c r="A449" s="719" t="s">
        <v>517</v>
      </c>
      <c r="B449" s="720"/>
      <c r="C449" s="720"/>
      <c r="D449" s="720"/>
      <c r="E449" s="720"/>
      <c r="F449" s="721" t="s">
        <v>59</v>
      </c>
      <c r="G449" s="722"/>
      <c r="H449" s="723"/>
      <c r="I449" s="724"/>
      <c r="J449" s="724"/>
      <c r="K449" s="725"/>
      <c r="L449" s="726"/>
    </row>
    <row r="450" spans="1:12" ht="20.25" customHeight="1" x14ac:dyDescent="0.25">
      <c r="A450" s="727" t="s">
        <v>518</v>
      </c>
      <c r="B450" s="728"/>
      <c r="C450" s="728"/>
      <c r="D450" s="728"/>
      <c r="E450" s="728"/>
      <c r="F450" s="728"/>
      <c r="G450" s="728"/>
      <c r="H450" s="728"/>
      <c r="I450" s="728"/>
      <c r="J450" s="728"/>
      <c r="K450" s="729"/>
      <c r="L450" s="730"/>
    </row>
    <row r="451" spans="1:12" ht="30" customHeight="1" x14ac:dyDescent="0.25">
      <c r="A451" s="731"/>
      <c r="B451" s="732"/>
      <c r="C451" s="732"/>
      <c r="D451" s="732"/>
      <c r="E451" s="732"/>
      <c r="F451" s="732"/>
      <c r="G451" s="732"/>
      <c r="H451" s="732"/>
      <c r="I451" s="732"/>
      <c r="J451" s="732"/>
      <c r="K451" s="733"/>
      <c r="L451" s="734"/>
    </row>
    <row r="452" spans="1:12" ht="30" customHeight="1" thickBot="1" x14ac:dyDescent="0.3">
      <c r="A452" s="735"/>
      <c r="B452" s="736"/>
      <c r="C452" s="736"/>
      <c r="D452" s="736"/>
      <c r="E452" s="736"/>
      <c r="F452" s="736"/>
      <c r="G452" s="736"/>
      <c r="H452" s="736"/>
      <c r="I452" s="736"/>
      <c r="J452" s="736"/>
      <c r="K452" s="737"/>
      <c r="L452" s="738"/>
    </row>
    <row r="453" spans="1:12" ht="19.149999999999999" customHeight="1" x14ac:dyDescent="0.25">
      <c r="A453" s="739" t="s">
        <v>519</v>
      </c>
      <c r="B453" s="740"/>
      <c r="C453" s="740"/>
      <c r="D453" s="740"/>
      <c r="E453" s="741"/>
      <c r="F453" s="741"/>
      <c r="G453" s="741"/>
      <c r="H453" s="741"/>
      <c r="I453" s="741"/>
      <c r="J453" s="741"/>
      <c r="K453" s="742"/>
      <c r="L453" s="743"/>
    </row>
    <row r="454" spans="1:12" ht="19.149999999999999" customHeight="1" x14ac:dyDescent="0.25">
      <c r="A454" s="744" t="s">
        <v>591</v>
      </c>
      <c r="B454" s="745"/>
      <c r="C454" s="745"/>
      <c r="D454" s="745"/>
      <c r="E454" s="674" t="s">
        <v>24</v>
      </c>
      <c r="F454" s="676" t="s">
        <v>832</v>
      </c>
      <c r="G454" s="676"/>
      <c r="H454" s="676"/>
      <c r="I454" s="677"/>
      <c r="J454" s="680" t="s">
        <v>21</v>
      </c>
      <c r="K454" s="746"/>
      <c r="L454" s="682"/>
    </row>
    <row r="455" spans="1:12" ht="19.149999999999999" customHeight="1" x14ac:dyDescent="0.25">
      <c r="A455" s="747" t="s">
        <v>592</v>
      </c>
      <c r="B455" s="748"/>
      <c r="C455" s="748" t="s">
        <v>593</v>
      </c>
      <c r="D455" s="748"/>
      <c r="E455" s="675"/>
      <c r="F455" s="678"/>
      <c r="G455" s="678"/>
      <c r="H455" s="678"/>
      <c r="I455" s="679"/>
      <c r="J455" s="681"/>
      <c r="K455" s="678"/>
      <c r="L455" s="683"/>
    </row>
    <row r="456" spans="1:12" ht="19.149999999999999" customHeight="1" x14ac:dyDescent="0.25">
      <c r="A456" s="668" t="s">
        <v>887</v>
      </c>
      <c r="B456" s="669"/>
      <c r="C456" s="670"/>
      <c r="D456" s="671"/>
      <c r="E456" s="674" t="s">
        <v>25</v>
      </c>
      <c r="F456" s="676"/>
      <c r="G456" s="676"/>
      <c r="H456" s="676"/>
      <c r="I456" s="677"/>
      <c r="J456" s="680" t="s">
        <v>371</v>
      </c>
      <c r="K456" s="676"/>
      <c r="L456" s="682"/>
    </row>
    <row r="457" spans="1:12" ht="19.149999999999999" customHeight="1" x14ac:dyDescent="0.25">
      <c r="A457" s="668"/>
      <c r="B457" s="669"/>
      <c r="C457" s="672"/>
      <c r="D457" s="673"/>
      <c r="E457" s="675"/>
      <c r="F457" s="678"/>
      <c r="G457" s="678"/>
      <c r="H457" s="678"/>
      <c r="I457" s="679"/>
      <c r="J457" s="681"/>
      <c r="K457" s="678"/>
      <c r="L457" s="683"/>
    </row>
    <row r="458" spans="1:12" ht="19.149999999999999" customHeight="1" x14ac:dyDescent="0.25">
      <c r="A458" s="684" t="s">
        <v>594</v>
      </c>
      <c r="B458" s="687" t="s">
        <v>882</v>
      </c>
      <c r="C458" s="688"/>
      <c r="D458" s="688"/>
      <c r="E458" s="688"/>
      <c r="F458" s="688"/>
      <c r="G458" s="688"/>
      <c r="H458" s="688"/>
      <c r="I458" s="688"/>
      <c r="J458" s="688"/>
      <c r="K458" s="688"/>
      <c r="L458" s="689"/>
    </row>
    <row r="459" spans="1:12" ht="19.149999999999999" customHeight="1" x14ac:dyDescent="0.25">
      <c r="A459" s="685"/>
      <c r="B459" s="688"/>
      <c r="C459" s="688"/>
      <c r="D459" s="688"/>
      <c r="E459" s="688"/>
      <c r="F459" s="688"/>
      <c r="G459" s="688"/>
      <c r="H459" s="688"/>
      <c r="I459" s="688"/>
      <c r="J459" s="688"/>
      <c r="K459" s="688"/>
      <c r="L459" s="689"/>
    </row>
    <row r="460" spans="1:12" ht="19.149999999999999" customHeight="1" x14ac:dyDescent="0.25">
      <c r="A460" s="685"/>
      <c r="B460" s="688"/>
      <c r="C460" s="688"/>
      <c r="D460" s="688"/>
      <c r="E460" s="688"/>
      <c r="F460" s="688"/>
      <c r="G460" s="688"/>
      <c r="H460" s="688"/>
      <c r="I460" s="688"/>
      <c r="J460" s="688"/>
      <c r="K460" s="688"/>
      <c r="L460" s="689"/>
    </row>
    <row r="461" spans="1:12" ht="19.149999999999999" customHeight="1" thickBot="1" x14ac:dyDescent="0.3">
      <c r="A461" s="686"/>
      <c r="B461" s="690"/>
      <c r="C461" s="690"/>
      <c r="D461" s="690"/>
      <c r="E461" s="690"/>
      <c r="F461" s="690"/>
      <c r="G461" s="690"/>
      <c r="H461" s="690"/>
      <c r="I461" s="690"/>
      <c r="J461" s="690"/>
      <c r="K461" s="690"/>
      <c r="L461" s="691"/>
    </row>
    <row r="462" spans="1:12" ht="20.25" customHeight="1" thickBot="1" x14ac:dyDescent="0.3"/>
    <row r="463" spans="1:12" ht="20.25" customHeight="1" thickBot="1" x14ac:dyDescent="0.3">
      <c r="A463" s="692" t="s">
        <v>504</v>
      </c>
      <c r="B463" s="693"/>
      <c r="C463" s="693"/>
      <c r="D463" s="693"/>
      <c r="E463" s="693"/>
      <c r="F463" s="693"/>
      <c r="G463" s="693"/>
      <c r="H463" s="693"/>
      <c r="I463" s="693"/>
      <c r="J463" s="693"/>
      <c r="K463" s="693"/>
      <c r="L463" s="694"/>
    </row>
    <row r="464" spans="1:12" ht="25.15" customHeight="1" x14ac:dyDescent="0.25">
      <c r="A464" s="168" t="s">
        <v>551</v>
      </c>
      <c r="B464" s="695" t="s">
        <v>860</v>
      </c>
      <c r="C464" s="696"/>
      <c r="D464" s="697"/>
      <c r="E464" s="698"/>
      <c r="F464" s="698"/>
      <c r="G464" s="698"/>
      <c r="H464" s="698"/>
      <c r="I464" s="698"/>
      <c r="J464" s="698"/>
      <c r="K464" s="698"/>
      <c r="L464" s="699"/>
    </row>
    <row r="465" spans="1:12" ht="20.25" customHeight="1" x14ac:dyDescent="0.25">
      <c r="A465" s="700" t="s">
        <v>0</v>
      </c>
      <c r="B465" s="701"/>
      <c r="C465" s="701"/>
      <c r="D465" s="702" t="s">
        <v>705</v>
      </c>
      <c r="E465" s="702"/>
      <c r="F465" s="702"/>
      <c r="G465" s="702"/>
      <c r="H465" s="702"/>
      <c r="I465" s="702"/>
      <c r="J465" s="702"/>
      <c r="K465" s="702"/>
      <c r="L465" s="703"/>
    </row>
    <row r="466" spans="1:12" ht="20.25" customHeight="1" x14ac:dyDescent="0.25">
      <c r="A466" s="700" t="s">
        <v>460</v>
      </c>
      <c r="B466" s="701"/>
      <c r="C466" s="701"/>
      <c r="D466" s="702"/>
      <c r="E466" s="702"/>
      <c r="F466" s="702"/>
      <c r="G466" s="702"/>
      <c r="H466" s="702"/>
      <c r="I466" s="702"/>
      <c r="J466" s="702"/>
      <c r="K466" s="702"/>
      <c r="L466" s="703"/>
    </row>
    <row r="467" spans="1:12" ht="20.25" customHeight="1" x14ac:dyDescent="0.25">
      <c r="A467" s="700" t="s">
        <v>905</v>
      </c>
      <c r="B467" s="701"/>
      <c r="C467" s="701"/>
      <c r="D467" s="702">
        <v>985</v>
      </c>
      <c r="E467" s="702"/>
      <c r="F467" s="702"/>
      <c r="G467" s="702"/>
      <c r="H467" s="702"/>
      <c r="I467" s="702"/>
      <c r="J467" s="702"/>
      <c r="K467" s="702"/>
      <c r="L467" s="703"/>
    </row>
    <row r="468" spans="1:12" ht="20.25" customHeight="1" x14ac:dyDescent="0.25">
      <c r="A468" s="700" t="s">
        <v>1</v>
      </c>
      <c r="B468" s="701"/>
      <c r="C468" s="701"/>
      <c r="D468" s="702" t="s">
        <v>761</v>
      </c>
      <c r="E468" s="702"/>
      <c r="F468" s="702"/>
      <c r="G468" s="702"/>
      <c r="H468" s="702"/>
      <c r="I468" s="702"/>
      <c r="J468" s="702"/>
      <c r="K468" s="702"/>
      <c r="L468" s="703"/>
    </row>
    <row r="469" spans="1:12" ht="20.25" customHeight="1" x14ac:dyDescent="0.25">
      <c r="A469" s="704" t="s">
        <v>520</v>
      </c>
      <c r="B469" s="705"/>
      <c r="C469" s="705"/>
      <c r="D469" s="702" t="s">
        <v>69</v>
      </c>
      <c r="E469" s="702"/>
      <c r="F469" s="702"/>
      <c r="G469" s="702"/>
      <c r="H469" s="702"/>
      <c r="I469" s="702"/>
      <c r="J469" s="702"/>
      <c r="K469" s="702"/>
      <c r="L469" s="703"/>
    </row>
    <row r="470" spans="1:12" ht="15" customHeight="1" x14ac:dyDescent="0.25">
      <c r="A470" s="704" t="s">
        <v>505</v>
      </c>
      <c r="B470" s="705"/>
      <c r="C470" s="705"/>
      <c r="D470" s="706"/>
      <c r="E470" s="706"/>
      <c r="F470" s="706"/>
      <c r="G470" s="706"/>
      <c r="H470" s="706"/>
      <c r="I470" s="706"/>
      <c r="J470" s="706"/>
      <c r="K470" s="706"/>
      <c r="L470" s="707"/>
    </row>
    <row r="471" spans="1:12" ht="15" customHeight="1" x14ac:dyDescent="0.25">
      <c r="A471" s="704"/>
      <c r="B471" s="705"/>
      <c r="C471" s="705"/>
      <c r="D471" s="706"/>
      <c r="E471" s="706"/>
      <c r="F471" s="706"/>
      <c r="G471" s="706"/>
      <c r="H471" s="706"/>
      <c r="I471" s="706"/>
      <c r="J471" s="706"/>
      <c r="K471" s="706"/>
      <c r="L471" s="707"/>
    </row>
    <row r="472" spans="1:12" ht="15" customHeight="1" x14ac:dyDescent="0.25">
      <c r="A472" s="704"/>
      <c r="B472" s="705"/>
      <c r="C472" s="705"/>
      <c r="D472" s="706"/>
      <c r="E472" s="706"/>
      <c r="F472" s="706"/>
      <c r="G472" s="706"/>
      <c r="H472" s="706"/>
      <c r="I472" s="706"/>
      <c r="J472" s="706"/>
      <c r="K472" s="706"/>
      <c r="L472" s="707"/>
    </row>
    <row r="473" spans="1:12" ht="19.149999999999999" customHeight="1" x14ac:dyDescent="0.25">
      <c r="A473" s="761" t="s">
        <v>506</v>
      </c>
      <c r="B473" s="762"/>
      <c r="C473" s="762"/>
      <c r="D473" s="762"/>
      <c r="E473" s="763"/>
      <c r="F473" s="764" t="s">
        <v>507</v>
      </c>
      <c r="G473" s="763"/>
      <c r="H473" s="764" t="s">
        <v>508</v>
      </c>
      <c r="I473" s="762"/>
      <c r="J473" s="762"/>
      <c r="K473" s="762"/>
      <c r="L473" s="765"/>
    </row>
    <row r="474" spans="1:12" ht="30" customHeight="1" x14ac:dyDescent="0.25">
      <c r="A474" s="749" t="s">
        <v>509</v>
      </c>
      <c r="B474" s="750"/>
      <c r="C474" s="750"/>
      <c r="D474" s="750"/>
      <c r="E474" s="750"/>
      <c r="F474" s="751" t="s">
        <v>59</v>
      </c>
      <c r="G474" s="752"/>
      <c r="H474" s="712"/>
      <c r="I474" s="713"/>
      <c r="J474" s="713"/>
      <c r="K474" s="714"/>
      <c r="L474" s="715"/>
    </row>
    <row r="475" spans="1:12" ht="30" customHeight="1" x14ac:dyDescent="0.25">
      <c r="A475" s="749" t="s">
        <v>510</v>
      </c>
      <c r="B475" s="750"/>
      <c r="C475" s="750"/>
      <c r="D475" s="750"/>
      <c r="E475" s="750"/>
      <c r="F475" s="710" t="s">
        <v>59</v>
      </c>
      <c r="G475" s="711"/>
      <c r="H475" s="753"/>
      <c r="I475" s="754"/>
      <c r="J475" s="754"/>
      <c r="K475" s="754"/>
      <c r="L475" s="755"/>
    </row>
    <row r="476" spans="1:12" ht="30" customHeight="1" x14ac:dyDescent="0.25">
      <c r="A476" s="749" t="s">
        <v>511</v>
      </c>
      <c r="B476" s="750"/>
      <c r="C476" s="750"/>
      <c r="D476" s="750"/>
      <c r="E476" s="750"/>
      <c r="F476" s="710" t="s">
        <v>59</v>
      </c>
      <c r="G476" s="711"/>
      <c r="H476" s="712"/>
      <c r="I476" s="713"/>
      <c r="J476" s="713"/>
      <c r="K476" s="714"/>
      <c r="L476" s="715"/>
    </row>
    <row r="477" spans="1:12" ht="30" customHeight="1" x14ac:dyDescent="0.25">
      <c r="A477" s="756" t="s">
        <v>512</v>
      </c>
      <c r="B477" s="757"/>
      <c r="C477" s="757"/>
      <c r="D477" s="757"/>
      <c r="E477" s="757"/>
      <c r="F477" s="710" t="s">
        <v>59</v>
      </c>
      <c r="G477" s="711"/>
      <c r="H477" s="758"/>
      <c r="I477" s="713"/>
      <c r="J477" s="713"/>
      <c r="K477" s="714"/>
      <c r="L477" s="715"/>
    </row>
    <row r="478" spans="1:12" ht="30" customHeight="1" x14ac:dyDescent="0.25">
      <c r="A478" s="759" t="s">
        <v>513</v>
      </c>
      <c r="B478" s="760"/>
      <c r="C478" s="760"/>
      <c r="D478" s="760"/>
      <c r="E478" s="760"/>
      <c r="F478" s="710" t="s">
        <v>59</v>
      </c>
      <c r="G478" s="711"/>
      <c r="H478" s="758"/>
      <c r="I478" s="713"/>
      <c r="J478" s="713"/>
      <c r="K478" s="714"/>
      <c r="L478" s="715"/>
    </row>
    <row r="479" spans="1:12" ht="30" customHeight="1" x14ac:dyDescent="0.25">
      <c r="A479" s="708" t="s">
        <v>514</v>
      </c>
      <c r="B479" s="709"/>
      <c r="C479" s="709"/>
      <c r="D479" s="709"/>
      <c r="E479" s="709"/>
      <c r="F479" s="710" t="s">
        <v>59</v>
      </c>
      <c r="G479" s="711"/>
      <c r="H479" s="712"/>
      <c r="I479" s="713"/>
      <c r="J479" s="713"/>
      <c r="K479" s="714"/>
      <c r="L479" s="715"/>
    </row>
    <row r="480" spans="1:12" ht="30" customHeight="1" x14ac:dyDescent="0.25">
      <c r="A480" s="708" t="s">
        <v>515</v>
      </c>
      <c r="B480" s="709"/>
      <c r="C480" s="709"/>
      <c r="D480" s="709"/>
      <c r="E480" s="709"/>
      <c r="F480" s="710" t="s">
        <v>59</v>
      </c>
      <c r="G480" s="711"/>
      <c r="H480" s="712"/>
      <c r="I480" s="713"/>
      <c r="J480" s="713"/>
      <c r="K480" s="714"/>
      <c r="L480" s="715"/>
    </row>
    <row r="481" spans="1:12" ht="30" customHeight="1" x14ac:dyDescent="0.25">
      <c r="A481" s="708" t="s">
        <v>516</v>
      </c>
      <c r="B481" s="709"/>
      <c r="C481" s="709"/>
      <c r="D481" s="709"/>
      <c r="E481" s="709"/>
      <c r="F481" s="710" t="s">
        <v>59</v>
      </c>
      <c r="G481" s="711"/>
      <c r="H481" s="716"/>
      <c r="I481" s="717"/>
      <c r="J481" s="717"/>
      <c r="K481" s="717"/>
      <c r="L481" s="718"/>
    </row>
    <row r="482" spans="1:12" ht="30" customHeight="1" thickBot="1" x14ac:dyDescent="0.3">
      <c r="A482" s="719" t="s">
        <v>517</v>
      </c>
      <c r="B482" s="720"/>
      <c r="C482" s="720"/>
      <c r="D482" s="720"/>
      <c r="E482" s="720"/>
      <c r="F482" s="721" t="s">
        <v>59</v>
      </c>
      <c r="G482" s="722"/>
      <c r="H482" s="723"/>
      <c r="I482" s="724"/>
      <c r="J482" s="724"/>
      <c r="K482" s="725"/>
      <c r="L482" s="726"/>
    </row>
    <row r="483" spans="1:12" ht="20.25" customHeight="1" x14ac:dyDescent="0.25">
      <c r="A483" s="727" t="s">
        <v>518</v>
      </c>
      <c r="B483" s="728"/>
      <c r="C483" s="728"/>
      <c r="D483" s="728"/>
      <c r="E483" s="728"/>
      <c r="F483" s="728"/>
      <c r="G483" s="728"/>
      <c r="H483" s="728"/>
      <c r="I483" s="728"/>
      <c r="J483" s="728"/>
      <c r="K483" s="729"/>
      <c r="L483" s="730"/>
    </row>
    <row r="484" spans="1:12" ht="30" customHeight="1" x14ac:dyDescent="0.25">
      <c r="A484" s="731"/>
      <c r="B484" s="732"/>
      <c r="C484" s="732"/>
      <c r="D484" s="732"/>
      <c r="E484" s="732"/>
      <c r="F484" s="732"/>
      <c r="G484" s="732"/>
      <c r="H484" s="732"/>
      <c r="I484" s="732"/>
      <c r="J484" s="732"/>
      <c r="K484" s="733"/>
      <c r="L484" s="734"/>
    </row>
    <row r="485" spans="1:12" ht="30" customHeight="1" thickBot="1" x14ac:dyDescent="0.3">
      <c r="A485" s="735"/>
      <c r="B485" s="736"/>
      <c r="C485" s="736"/>
      <c r="D485" s="736"/>
      <c r="E485" s="736"/>
      <c r="F485" s="736"/>
      <c r="G485" s="736"/>
      <c r="H485" s="736"/>
      <c r="I485" s="736"/>
      <c r="J485" s="736"/>
      <c r="K485" s="737"/>
      <c r="L485" s="738"/>
    </row>
    <row r="486" spans="1:12" ht="19.149999999999999" customHeight="1" x14ac:dyDescent="0.25">
      <c r="A486" s="739" t="s">
        <v>519</v>
      </c>
      <c r="B486" s="740"/>
      <c r="C486" s="740"/>
      <c r="D486" s="740"/>
      <c r="E486" s="741"/>
      <c r="F486" s="741"/>
      <c r="G486" s="741"/>
      <c r="H486" s="741"/>
      <c r="I486" s="741"/>
      <c r="J486" s="741"/>
      <c r="K486" s="742"/>
      <c r="L486" s="743"/>
    </row>
    <row r="487" spans="1:12" ht="19.149999999999999" customHeight="1" x14ac:dyDescent="0.25">
      <c r="A487" s="744" t="s">
        <v>591</v>
      </c>
      <c r="B487" s="745"/>
      <c r="C487" s="745"/>
      <c r="D487" s="745"/>
      <c r="E487" s="674" t="s">
        <v>24</v>
      </c>
      <c r="F487" s="676" t="s">
        <v>832</v>
      </c>
      <c r="G487" s="676"/>
      <c r="H487" s="676"/>
      <c r="I487" s="677"/>
      <c r="J487" s="680" t="s">
        <v>21</v>
      </c>
      <c r="K487" s="746"/>
      <c r="L487" s="682"/>
    </row>
    <row r="488" spans="1:12" ht="19.149999999999999" customHeight="1" x14ac:dyDescent="0.25">
      <c r="A488" s="747" t="s">
        <v>592</v>
      </c>
      <c r="B488" s="748"/>
      <c r="C488" s="748" t="s">
        <v>593</v>
      </c>
      <c r="D488" s="748"/>
      <c r="E488" s="675"/>
      <c r="F488" s="678"/>
      <c r="G488" s="678"/>
      <c r="H488" s="678"/>
      <c r="I488" s="679"/>
      <c r="J488" s="681"/>
      <c r="K488" s="678"/>
      <c r="L488" s="683"/>
    </row>
    <row r="489" spans="1:12" ht="19.149999999999999" customHeight="1" x14ac:dyDescent="0.25">
      <c r="A489" s="668" t="s">
        <v>887</v>
      </c>
      <c r="B489" s="669"/>
      <c r="C489" s="670"/>
      <c r="D489" s="671"/>
      <c r="E489" s="674" t="s">
        <v>25</v>
      </c>
      <c r="F489" s="676"/>
      <c r="G489" s="676"/>
      <c r="H489" s="676"/>
      <c r="I489" s="677"/>
      <c r="J489" s="680" t="s">
        <v>371</v>
      </c>
      <c r="K489" s="676"/>
      <c r="L489" s="682"/>
    </row>
    <row r="490" spans="1:12" ht="19.149999999999999" customHeight="1" x14ac:dyDescent="0.25">
      <c r="A490" s="668"/>
      <c r="B490" s="669"/>
      <c r="C490" s="672"/>
      <c r="D490" s="673"/>
      <c r="E490" s="675"/>
      <c r="F490" s="678"/>
      <c r="G490" s="678"/>
      <c r="H490" s="678"/>
      <c r="I490" s="679"/>
      <c r="J490" s="681"/>
      <c r="K490" s="678"/>
      <c r="L490" s="683"/>
    </row>
    <row r="491" spans="1:12" ht="19.149999999999999" customHeight="1" x14ac:dyDescent="0.25">
      <c r="A491" s="684" t="s">
        <v>594</v>
      </c>
      <c r="B491" s="687" t="s">
        <v>882</v>
      </c>
      <c r="C491" s="688"/>
      <c r="D491" s="688"/>
      <c r="E491" s="688"/>
      <c r="F491" s="688"/>
      <c r="G491" s="688"/>
      <c r="H491" s="688"/>
      <c r="I491" s="688"/>
      <c r="J491" s="688"/>
      <c r="K491" s="688"/>
      <c r="L491" s="689"/>
    </row>
    <row r="492" spans="1:12" ht="19.149999999999999" customHeight="1" x14ac:dyDescent="0.25">
      <c r="A492" s="685"/>
      <c r="B492" s="688"/>
      <c r="C492" s="688"/>
      <c r="D492" s="688"/>
      <c r="E492" s="688"/>
      <c r="F492" s="688"/>
      <c r="G492" s="688"/>
      <c r="H492" s="688"/>
      <c r="I492" s="688"/>
      <c r="J492" s="688"/>
      <c r="K492" s="688"/>
      <c r="L492" s="689"/>
    </row>
    <row r="493" spans="1:12" ht="19.149999999999999" customHeight="1" x14ac:dyDescent="0.25">
      <c r="A493" s="685"/>
      <c r="B493" s="688"/>
      <c r="C493" s="688"/>
      <c r="D493" s="688"/>
      <c r="E493" s="688"/>
      <c r="F493" s="688"/>
      <c r="G493" s="688"/>
      <c r="H493" s="688"/>
      <c r="I493" s="688"/>
      <c r="J493" s="688"/>
      <c r="K493" s="688"/>
      <c r="L493" s="689"/>
    </row>
    <row r="494" spans="1:12" ht="19.149999999999999" customHeight="1" thickBot="1" x14ac:dyDescent="0.3">
      <c r="A494" s="686"/>
      <c r="B494" s="690"/>
      <c r="C494" s="690"/>
      <c r="D494" s="690"/>
      <c r="E494" s="690"/>
      <c r="F494" s="690"/>
      <c r="G494" s="690"/>
      <c r="H494" s="690"/>
      <c r="I494" s="690"/>
      <c r="J494" s="690"/>
      <c r="K494" s="690"/>
      <c r="L494" s="691"/>
    </row>
    <row r="495" spans="1:12" ht="20.25" customHeight="1" thickBot="1" x14ac:dyDescent="0.3"/>
    <row r="496" spans="1:12" ht="20.25" customHeight="1" thickBot="1" x14ac:dyDescent="0.3">
      <c r="A496" s="692" t="s">
        <v>504</v>
      </c>
      <c r="B496" s="693"/>
      <c r="C496" s="693"/>
      <c r="D496" s="693"/>
      <c r="E496" s="693"/>
      <c r="F496" s="693"/>
      <c r="G496" s="693"/>
      <c r="H496" s="693"/>
      <c r="I496" s="693"/>
      <c r="J496" s="693"/>
      <c r="K496" s="693"/>
      <c r="L496" s="694"/>
    </row>
    <row r="497" spans="1:12" ht="25.15" customHeight="1" x14ac:dyDescent="0.25">
      <c r="A497" s="168" t="s">
        <v>551</v>
      </c>
      <c r="B497" s="695" t="s">
        <v>861</v>
      </c>
      <c r="C497" s="696"/>
      <c r="D497" s="697"/>
      <c r="E497" s="698"/>
      <c r="F497" s="698"/>
      <c r="G497" s="698"/>
      <c r="H497" s="698"/>
      <c r="I497" s="698"/>
      <c r="J497" s="698"/>
      <c r="K497" s="698"/>
      <c r="L497" s="699"/>
    </row>
    <row r="498" spans="1:12" ht="20.25" customHeight="1" x14ac:dyDescent="0.25">
      <c r="A498" s="700" t="s">
        <v>0</v>
      </c>
      <c r="B498" s="701"/>
      <c r="C498" s="701"/>
      <c r="D498" s="702" t="s">
        <v>705</v>
      </c>
      <c r="E498" s="702"/>
      <c r="F498" s="702"/>
      <c r="G498" s="702"/>
      <c r="H498" s="702"/>
      <c r="I498" s="702"/>
      <c r="J498" s="702"/>
      <c r="K498" s="702"/>
      <c r="L498" s="703"/>
    </row>
    <row r="499" spans="1:12" ht="20.25" customHeight="1" x14ac:dyDescent="0.25">
      <c r="A499" s="700" t="s">
        <v>460</v>
      </c>
      <c r="B499" s="701"/>
      <c r="C499" s="701"/>
      <c r="D499" s="702"/>
      <c r="E499" s="702"/>
      <c r="F499" s="702"/>
      <c r="G499" s="702"/>
      <c r="H499" s="702"/>
      <c r="I499" s="702"/>
      <c r="J499" s="702"/>
      <c r="K499" s="702"/>
      <c r="L499" s="703"/>
    </row>
    <row r="500" spans="1:12" ht="20.25" customHeight="1" x14ac:dyDescent="0.25">
      <c r="A500" s="700" t="s">
        <v>905</v>
      </c>
      <c r="B500" s="701"/>
      <c r="C500" s="701"/>
      <c r="D500" s="702">
        <v>345</v>
      </c>
      <c r="E500" s="702"/>
      <c r="F500" s="702"/>
      <c r="G500" s="702"/>
      <c r="H500" s="702"/>
      <c r="I500" s="702"/>
      <c r="J500" s="702"/>
      <c r="K500" s="702"/>
      <c r="L500" s="703"/>
    </row>
    <row r="501" spans="1:12" ht="20.25" customHeight="1" x14ac:dyDescent="0.25">
      <c r="A501" s="700" t="s">
        <v>1</v>
      </c>
      <c r="B501" s="701"/>
      <c r="C501" s="701"/>
      <c r="D501" s="702" t="s">
        <v>769</v>
      </c>
      <c r="E501" s="702"/>
      <c r="F501" s="702"/>
      <c r="G501" s="702"/>
      <c r="H501" s="702"/>
      <c r="I501" s="702"/>
      <c r="J501" s="702"/>
      <c r="K501" s="702"/>
      <c r="L501" s="703"/>
    </row>
    <row r="502" spans="1:12" ht="20.25" customHeight="1" x14ac:dyDescent="0.25">
      <c r="A502" s="704" t="s">
        <v>520</v>
      </c>
      <c r="B502" s="705"/>
      <c r="C502" s="705"/>
      <c r="D502" s="702" t="s">
        <v>69</v>
      </c>
      <c r="E502" s="702"/>
      <c r="F502" s="702"/>
      <c r="G502" s="702"/>
      <c r="H502" s="702"/>
      <c r="I502" s="702"/>
      <c r="J502" s="702"/>
      <c r="K502" s="702"/>
      <c r="L502" s="703"/>
    </row>
    <row r="503" spans="1:12" ht="15" customHeight="1" x14ac:dyDescent="0.25">
      <c r="A503" s="704" t="s">
        <v>505</v>
      </c>
      <c r="B503" s="705"/>
      <c r="C503" s="705"/>
      <c r="D503" s="706"/>
      <c r="E503" s="706"/>
      <c r="F503" s="706"/>
      <c r="G503" s="706"/>
      <c r="H503" s="706"/>
      <c r="I503" s="706"/>
      <c r="J503" s="706"/>
      <c r="K503" s="706"/>
      <c r="L503" s="707"/>
    </row>
    <row r="504" spans="1:12" ht="15" customHeight="1" x14ac:dyDescent="0.25">
      <c r="A504" s="704"/>
      <c r="B504" s="705"/>
      <c r="C504" s="705"/>
      <c r="D504" s="706"/>
      <c r="E504" s="706"/>
      <c r="F504" s="706"/>
      <c r="G504" s="706"/>
      <c r="H504" s="706"/>
      <c r="I504" s="706"/>
      <c r="J504" s="706"/>
      <c r="K504" s="706"/>
      <c r="L504" s="707"/>
    </row>
    <row r="505" spans="1:12" ht="15" customHeight="1" x14ac:dyDescent="0.25">
      <c r="A505" s="704"/>
      <c r="B505" s="705"/>
      <c r="C505" s="705"/>
      <c r="D505" s="706"/>
      <c r="E505" s="706"/>
      <c r="F505" s="706"/>
      <c r="G505" s="706"/>
      <c r="H505" s="706"/>
      <c r="I505" s="706"/>
      <c r="J505" s="706"/>
      <c r="K505" s="706"/>
      <c r="L505" s="707"/>
    </row>
    <row r="506" spans="1:12" ht="19.149999999999999" customHeight="1" x14ac:dyDescent="0.25">
      <c r="A506" s="761" t="s">
        <v>506</v>
      </c>
      <c r="B506" s="762"/>
      <c r="C506" s="762"/>
      <c r="D506" s="762"/>
      <c r="E506" s="763"/>
      <c r="F506" s="764" t="s">
        <v>507</v>
      </c>
      <c r="G506" s="763"/>
      <c r="H506" s="764" t="s">
        <v>508</v>
      </c>
      <c r="I506" s="762"/>
      <c r="J506" s="762"/>
      <c r="K506" s="762"/>
      <c r="L506" s="765"/>
    </row>
    <row r="507" spans="1:12" ht="30" customHeight="1" x14ac:dyDescent="0.25">
      <c r="A507" s="749" t="s">
        <v>509</v>
      </c>
      <c r="B507" s="750"/>
      <c r="C507" s="750"/>
      <c r="D507" s="750"/>
      <c r="E507" s="750"/>
      <c r="F507" s="751" t="s">
        <v>59</v>
      </c>
      <c r="G507" s="752"/>
      <c r="H507" s="712"/>
      <c r="I507" s="713"/>
      <c r="J507" s="713"/>
      <c r="K507" s="714"/>
      <c r="L507" s="715"/>
    </row>
    <row r="508" spans="1:12" ht="30" customHeight="1" x14ac:dyDescent="0.25">
      <c r="A508" s="749" t="s">
        <v>510</v>
      </c>
      <c r="B508" s="750"/>
      <c r="C508" s="750"/>
      <c r="D508" s="750"/>
      <c r="E508" s="750"/>
      <c r="F508" s="710" t="s">
        <v>59</v>
      </c>
      <c r="G508" s="711"/>
      <c r="H508" s="753"/>
      <c r="I508" s="754"/>
      <c r="J508" s="754"/>
      <c r="K508" s="754"/>
      <c r="L508" s="755"/>
    </row>
    <row r="509" spans="1:12" ht="30" customHeight="1" x14ac:dyDescent="0.25">
      <c r="A509" s="749" t="s">
        <v>511</v>
      </c>
      <c r="B509" s="750"/>
      <c r="C509" s="750"/>
      <c r="D509" s="750"/>
      <c r="E509" s="750"/>
      <c r="F509" s="710" t="s">
        <v>59</v>
      </c>
      <c r="G509" s="711"/>
      <c r="H509" s="712"/>
      <c r="I509" s="713"/>
      <c r="J509" s="713"/>
      <c r="K509" s="714"/>
      <c r="L509" s="715"/>
    </row>
    <row r="510" spans="1:12" ht="30" customHeight="1" x14ac:dyDescent="0.25">
      <c r="A510" s="756" t="s">
        <v>512</v>
      </c>
      <c r="B510" s="757"/>
      <c r="C510" s="757"/>
      <c r="D510" s="757"/>
      <c r="E510" s="757"/>
      <c r="F510" s="710" t="s">
        <v>59</v>
      </c>
      <c r="G510" s="711"/>
      <c r="H510" s="758"/>
      <c r="I510" s="713"/>
      <c r="J510" s="713"/>
      <c r="K510" s="714"/>
      <c r="L510" s="715"/>
    </row>
    <row r="511" spans="1:12" ht="30" customHeight="1" x14ac:dyDescent="0.25">
      <c r="A511" s="759" t="s">
        <v>513</v>
      </c>
      <c r="B511" s="760"/>
      <c r="C511" s="760"/>
      <c r="D511" s="760"/>
      <c r="E511" s="760"/>
      <c r="F511" s="710" t="s">
        <v>59</v>
      </c>
      <c r="G511" s="711"/>
      <c r="H511" s="758"/>
      <c r="I511" s="713"/>
      <c r="J511" s="713"/>
      <c r="K511" s="714"/>
      <c r="L511" s="715"/>
    </row>
    <row r="512" spans="1:12" ht="30" customHeight="1" x14ac:dyDescent="0.25">
      <c r="A512" s="708" t="s">
        <v>514</v>
      </c>
      <c r="B512" s="709"/>
      <c r="C512" s="709"/>
      <c r="D512" s="709"/>
      <c r="E512" s="709"/>
      <c r="F512" s="710" t="s">
        <v>59</v>
      </c>
      <c r="G512" s="711"/>
      <c r="H512" s="712"/>
      <c r="I512" s="713"/>
      <c r="J512" s="713"/>
      <c r="K512" s="714"/>
      <c r="L512" s="715"/>
    </row>
    <row r="513" spans="1:12" ht="30" customHeight="1" x14ac:dyDescent="0.25">
      <c r="A513" s="708" t="s">
        <v>515</v>
      </c>
      <c r="B513" s="709"/>
      <c r="C513" s="709"/>
      <c r="D513" s="709"/>
      <c r="E513" s="709"/>
      <c r="F513" s="710" t="s">
        <v>59</v>
      </c>
      <c r="G513" s="711"/>
      <c r="H513" s="712"/>
      <c r="I513" s="713"/>
      <c r="J513" s="713"/>
      <c r="K513" s="714"/>
      <c r="L513" s="715"/>
    </row>
    <row r="514" spans="1:12" ht="30" customHeight="1" x14ac:dyDescent="0.25">
      <c r="A514" s="708" t="s">
        <v>516</v>
      </c>
      <c r="B514" s="709"/>
      <c r="C514" s="709"/>
      <c r="D514" s="709"/>
      <c r="E514" s="709"/>
      <c r="F514" s="710" t="s">
        <v>59</v>
      </c>
      <c r="G514" s="711"/>
      <c r="H514" s="716"/>
      <c r="I514" s="717"/>
      <c r="J514" s="717"/>
      <c r="K514" s="717"/>
      <c r="L514" s="718"/>
    </row>
    <row r="515" spans="1:12" ht="30" customHeight="1" thickBot="1" x14ac:dyDescent="0.3">
      <c r="A515" s="719" t="s">
        <v>517</v>
      </c>
      <c r="B515" s="720"/>
      <c r="C515" s="720"/>
      <c r="D515" s="720"/>
      <c r="E515" s="720"/>
      <c r="F515" s="721" t="s">
        <v>59</v>
      </c>
      <c r="G515" s="722"/>
      <c r="H515" s="723"/>
      <c r="I515" s="724"/>
      <c r="J515" s="724"/>
      <c r="K515" s="725"/>
      <c r="L515" s="726"/>
    </row>
    <row r="516" spans="1:12" ht="20.25" customHeight="1" x14ac:dyDescent="0.25">
      <c r="A516" s="727" t="s">
        <v>518</v>
      </c>
      <c r="B516" s="728"/>
      <c r="C516" s="728"/>
      <c r="D516" s="728"/>
      <c r="E516" s="728"/>
      <c r="F516" s="728"/>
      <c r="G516" s="728"/>
      <c r="H516" s="728"/>
      <c r="I516" s="728"/>
      <c r="J516" s="728"/>
      <c r="K516" s="729"/>
      <c r="L516" s="730"/>
    </row>
    <row r="517" spans="1:12" ht="30" customHeight="1" x14ac:dyDescent="0.25">
      <c r="A517" s="731"/>
      <c r="B517" s="732"/>
      <c r="C517" s="732"/>
      <c r="D517" s="732"/>
      <c r="E517" s="732"/>
      <c r="F517" s="732"/>
      <c r="G517" s="732"/>
      <c r="H517" s="732"/>
      <c r="I517" s="732"/>
      <c r="J517" s="732"/>
      <c r="K517" s="733"/>
      <c r="L517" s="734"/>
    </row>
    <row r="518" spans="1:12" ht="30" customHeight="1" thickBot="1" x14ac:dyDescent="0.3">
      <c r="A518" s="735"/>
      <c r="B518" s="736"/>
      <c r="C518" s="736"/>
      <c r="D518" s="736"/>
      <c r="E518" s="736"/>
      <c r="F518" s="736"/>
      <c r="G518" s="736"/>
      <c r="H518" s="736"/>
      <c r="I518" s="736"/>
      <c r="J518" s="736"/>
      <c r="K518" s="737"/>
      <c r="L518" s="738"/>
    </row>
    <row r="519" spans="1:12" ht="19.149999999999999" customHeight="1" x14ac:dyDescent="0.25">
      <c r="A519" s="739" t="s">
        <v>519</v>
      </c>
      <c r="B519" s="740"/>
      <c r="C519" s="740"/>
      <c r="D519" s="740"/>
      <c r="E519" s="741"/>
      <c r="F519" s="741"/>
      <c r="G519" s="741"/>
      <c r="H519" s="741"/>
      <c r="I519" s="741"/>
      <c r="J519" s="741"/>
      <c r="K519" s="742"/>
      <c r="L519" s="743"/>
    </row>
    <row r="520" spans="1:12" ht="19.149999999999999" customHeight="1" x14ac:dyDescent="0.25">
      <c r="A520" s="744" t="s">
        <v>591</v>
      </c>
      <c r="B520" s="745"/>
      <c r="C520" s="745"/>
      <c r="D520" s="745"/>
      <c r="E520" s="674" t="s">
        <v>24</v>
      </c>
      <c r="F520" s="676" t="s">
        <v>832</v>
      </c>
      <c r="G520" s="676"/>
      <c r="H520" s="676"/>
      <c r="I520" s="677"/>
      <c r="J520" s="680" t="s">
        <v>21</v>
      </c>
      <c r="K520" s="746"/>
      <c r="L520" s="682"/>
    </row>
    <row r="521" spans="1:12" ht="19.149999999999999" customHeight="1" x14ac:dyDescent="0.25">
      <c r="A521" s="747" t="s">
        <v>592</v>
      </c>
      <c r="B521" s="748"/>
      <c r="C521" s="748" t="s">
        <v>593</v>
      </c>
      <c r="D521" s="748"/>
      <c r="E521" s="675"/>
      <c r="F521" s="678"/>
      <c r="G521" s="678"/>
      <c r="H521" s="678"/>
      <c r="I521" s="679"/>
      <c r="J521" s="681"/>
      <c r="K521" s="678"/>
      <c r="L521" s="683"/>
    </row>
    <row r="522" spans="1:12" ht="19.149999999999999" customHeight="1" x14ac:dyDescent="0.25">
      <c r="A522" s="668" t="s">
        <v>889</v>
      </c>
      <c r="B522" s="669"/>
      <c r="C522" s="670"/>
      <c r="D522" s="671"/>
      <c r="E522" s="674" t="s">
        <v>25</v>
      </c>
      <c r="F522" s="676"/>
      <c r="G522" s="676"/>
      <c r="H522" s="676"/>
      <c r="I522" s="677"/>
      <c r="J522" s="680" t="s">
        <v>371</v>
      </c>
      <c r="K522" s="676"/>
      <c r="L522" s="682"/>
    </row>
    <row r="523" spans="1:12" ht="19.149999999999999" customHeight="1" x14ac:dyDescent="0.25">
      <c r="A523" s="668"/>
      <c r="B523" s="669"/>
      <c r="C523" s="672"/>
      <c r="D523" s="673"/>
      <c r="E523" s="675"/>
      <c r="F523" s="678"/>
      <c r="G523" s="678"/>
      <c r="H523" s="678"/>
      <c r="I523" s="679"/>
      <c r="J523" s="681"/>
      <c r="K523" s="678"/>
      <c r="L523" s="683"/>
    </row>
    <row r="524" spans="1:12" ht="19.149999999999999" customHeight="1" x14ac:dyDescent="0.25">
      <c r="A524" s="684" t="s">
        <v>594</v>
      </c>
      <c r="B524" s="687" t="s">
        <v>882</v>
      </c>
      <c r="C524" s="688"/>
      <c r="D524" s="688"/>
      <c r="E524" s="688"/>
      <c r="F524" s="688"/>
      <c r="G524" s="688"/>
      <c r="H524" s="688"/>
      <c r="I524" s="688"/>
      <c r="J524" s="688"/>
      <c r="K524" s="688"/>
      <c r="L524" s="689"/>
    </row>
    <row r="525" spans="1:12" ht="19.149999999999999" customHeight="1" x14ac:dyDescent="0.25">
      <c r="A525" s="685"/>
      <c r="B525" s="688"/>
      <c r="C525" s="688"/>
      <c r="D525" s="688"/>
      <c r="E525" s="688"/>
      <c r="F525" s="688"/>
      <c r="G525" s="688"/>
      <c r="H525" s="688"/>
      <c r="I525" s="688"/>
      <c r="J525" s="688"/>
      <c r="K525" s="688"/>
      <c r="L525" s="689"/>
    </row>
    <row r="526" spans="1:12" ht="19.149999999999999" customHeight="1" x14ac:dyDescent="0.25">
      <c r="A526" s="685"/>
      <c r="B526" s="688"/>
      <c r="C526" s="688"/>
      <c r="D526" s="688"/>
      <c r="E526" s="688"/>
      <c r="F526" s="688"/>
      <c r="G526" s="688"/>
      <c r="H526" s="688"/>
      <c r="I526" s="688"/>
      <c r="J526" s="688"/>
      <c r="K526" s="688"/>
      <c r="L526" s="689"/>
    </row>
    <row r="527" spans="1:12" ht="19.149999999999999" customHeight="1" thickBot="1" x14ac:dyDescent="0.3">
      <c r="A527" s="686"/>
      <c r="B527" s="690"/>
      <c r="C527" s="690"/>
      <c r="D527" s="690"/>
      <c r="E527" s="690"/>
      <c r="F527" s="690"/>
      <c r="G527" s="690"/>
      <c r="H527" s="690"/>
      <c r="I527" s="690"/>
      <c r="J527" s="690"/>
      <c r="K527" s="690"/>
      <c r="L527" s="691"/>
    </row>
    <row r="528" spans="1:12" ht="20.25" customHeight="1" thickBot="1" x14ac:dyDescent="0.3"/>
    <row r="529" spans="1:12" ht="20.25" customHeight="1" thickBot="1" x14ac:dyDescent="0.3">
      <c r="A529" s="692" t="s">
        <v>504</v>
      </c>
      <c r="B529" s="693"/>
      <c r="C529" s="693"/>
      <c r="D529" s="693"/>
      <c r="E529" s="693"/>
      <c r="F529" s="693"/>
      <c r="G529" s="693"/>
      <c r="H529" s="693"/>
      <c r="I529" s="693"/>
      <c r="J529" s="693"/>
      <c r="K529" s="693"/>
      <c r="L529" s="694"/>
    </row>
    <row r="530" spans="1:12" ht="25.15" customHeight="1" x14ac:dyDescent="0.25">
      <c r="A530" s="168" t="s">
        <v>551</v>
      </c>
      <c r="B530" s="695" t="s">
        <v>862</v>
      </c>
      <c r="C530" s="696"/>
      <c r="D530" s="697"/>
      <c r="E530" s="698"/>
      <c r="F530" s="698"/>
      <c r="G530" s="698"/>
      <c r="H530" s="698"/>
      <c r="I530" s="698"/>
      <c r="J530" s="698"/>
      <c r="K530" s="698"/>
      <c r="L530" s="699"/>
    </row>
    <row r="531" spans="1:12" ht="20.25" customHeight="1" x14ac:dyDescent="0.25">
      <c r="A531" s="700" t="s">
        <v>0</v>
      </c>
      <c r="B531" s="701"/>
      <c r="C531" s="701"/>
      <c r="D531" s="702" t="s">
        <v>705</v>
      </c>
      <c r="E531" s="702"/>
      <c r="F531" s="702"/>
      <c r="G531" s="702"/>
      <c r="H531" s="702"/>
      <c r="I531" s="702"/>
      <c r="J531" s="702"/>
      <c r="K531" s="702"/>
      <c r="L531" s="703"/>
    </row>
    <row r="532" spans="1:12" ht="20.25" customHeight="1" x14ac:dyDescent="0.25">
      <c r="A532" s="700" t="s">
        <v>460</v>
      </c>
      <c r="B532" s="701"/>
      <c r="C532" s="701"/>
      <c r="D532" s="702"/>
      <c r="E532" s="702"/>
      <c r="F532" s="702"/>
      <c r="G532" s="702"/>
      <c r="H532" s="702"/>
      <c r="I532" s="702"/>
      <c r="J532" s="702"/>
      <c r="K532" s="702"/>
      <c r="L532" s="703"/>
    </row>
    <row r="533" spans="1:12" ht="20.25" customHeight="1" x14ac:dyDescent="0.25">
      <c r="A533" s="700" t="s">
        <v>905</v>
      </c>
      <c r="B533" s="701"/>
      <c r="C533" s="701"/>
      <c r="D533" s="702">
        <v>345</v>
      </c>
      <c r="E533" s="702"/>
      <c r="F533" s="702"/>
      <c r="G533" s="702"/>
      <c r="H533" s="702"/>
      <c r="I533" s="702"/>
      <c r="J533" s="702"/>
      <c r="K533" s="702"/>
      <c r="L533" s="703"/>
    </row>
    <row r="534" spans="1:12" ht="20.25" customHeight="1" x14ac:dyDescent="0.25">
      <c r="A534" s="700" t="s">
        <v>1</v>
      </c>
      <c r="B534" s="701"/>
      <c r="C534" s="701"/>
      <c r="D534" s="702" t="s">
        <v>770</v>
      </c>
      <c r="E534" s="702"/>
      <c r="F534" s="702"/>
      <c r="G534" s="702"/>
      <c r="H534" s="702"/>
      <c r="I534" s="702"/>
      <c r="J534" s="702"/>
      <c r="K534" s="702"/>
      <c r="L534" s="703"/>
    </row>
    <row r="535" spans="1:12" ht="20.25" customHeight="1" x14ac:dyDescent="0.25">
      <c r="A535" s="704" t="s">
        <v>520</v>
      </c>
      <c r="B535" s="705"/>
      <c r="C535" s="705"/>
      <c r="D535" s="702" t="s">
        <v>69</v>
      </c>
      <c r="E535" s="702"/>
      <c r="F535" s="702"/>
      <c r="G535" s="702"/>
      <c r="H535" s="702"/>
      <c r="I535" s="702"/>
      <c r="J535" s="702"/>
      <c r="K535" s="702"/>
      <c r="L535" s="703"/>
    </row>
    <row r="536" spans="1:12" ht="15" customHeight="1" x14ac:dyDescent="0.25">
      <c r="A536" s="704" t="s">
        <v>505</v>
      </c>
      <c r="B536" s="705"/>
      <c r="C536" s="705"/>
      <c r="D536" s="706"/>
      <c r="E536" s="706"/>
      <c r="F536" s="706"/>
      <c r="G536" s="706"/>
      <c r="H536" s="706"/>
      <c r="I536" s="706"/>
      <c r="J536" s="706"/>
      <c r="K536" s="706"/>
      <c r="L536" s="707"/>
    </row>
    <row r="537" spans="1:12" ht="15" customHeight="1" x14ac:dyDescent="0.25">
      <c r="A537" s="704"/>
      <c r="B537" s="705"/>
      <c r="C537" s="705"/>
      <c r="D537" s="706"/>
      <c r="E537" s="706"/>
      <c r="F537" s="706"/>
      <c r="G537" s="706"/>
      <c r="H537" s="706"/>
      <c r="I537" s="706"/>
      <c r="J537" s="706"/>
      <c r="K537" s="706"/>
      <c r="L537" s="707"/>
    </row>
    <row r="538" spans="1:12" ht="15" customHeight="1" x14ac:dyDescent="0.25">
      <c r="A538" s="704"/>
      <c r="B538" s="705"/>
      <c r="C538" s="705"/>
      <c r="D538" s="706"/>
      <c r="E538" s="706"/>
      <c r="F538" s="706"/>
      <c r="G538" s="706"/>
      <c r="H538" s="706"/>
      <c r="I538" s="706"/>
      <c r="J538" s="706"/>
      <c r="K538" s="706"/>
      <c r="L538" s="707"/>
    </row>
    <row r="539" spans="1:12" ht="19.149999999999999" customHeight="1" x14ac:dyDescent="0.25">
      <c r="A539" s="761" t="s">
        <v>506</v>
      </c>
      <c r="B539" s="762"/>
      <c r="C539" s="762"/>
      <c r="D539" s="762"/>
      <c r="E539" s="763"/>
      <c r="F539" s="764" t="s">
        <v>507</v>
      </c>
      <c r="G539" s="763"/>
      <c r="H539" s="764" t="s">
        <v>508</v>
      </c>
      <c r="I539" s="762"/>
      <c r="J539" s="762"/>
      <c r="K539" s="762"/>
      <c r="L539" s="765"/>
    </row>
    <row r="540" spans="1:12" ht="30" customHeight="1" x14ac:dyDescent="0.25">
      <c r="A540" s="749" t="s">
        <v>509</v>
      </c>
      <c r="B540" s="750"/>
      <c r="C540" s="750"/>
      <c r="D540" s="750"/>
      <c r="E540" s="750"/>
      <c r="F540" s="751" t="s">
        <v>59</v>
      </c>
      <c r="G540" s="752"/>
      <c r="H540" s="712"/>
      <c r="I540" s="713"/>
      <c r="J540" s="713"/>
      <c r="K540" s="714"/>
      <c r="L540" s="715"/>
    </row>
    <row r="541" spans="1:12" ht="30" customHeight="1" x14ac:dyDescent="0.25">
      <c r="A541" s="749" t="s">
        <v>510</v>
      </c>
      <c r="B541" s="750"/>
      <c r="C541" s="750"/>
      <c r="D541" s="750"/>
      <c r="E541" s="750"/>
      <c r="F541" s="710" t="s">
        <v>59</v>
      </c>
      <c r="G541" s="711"/>
      <c r="H541" s="753"/>
      <c r="I541" s="754"/>
      <c r="J541" s="754"/>
      <c r="K541" s="754"/>
      <c r="L541" s="755"/>
    </row>
    <row r="542" spans="1:12" ht="30" customHeight="1" x14ac:dyDescent="0.25">
      <c r="A542" s="749" t="s">
        <v>511</v>
      </c>
      <c r="B542" s="750"/>
      <c r="C542" s="750"/>
      <c r="D542" s="750"/>
      <c r="E542" s="750"/>
      <c r="F542" s="710" t="s">
        <v>59</v>
      </c>
      <c r="G542" s="711"/>
      <c r="H542" s="712"/>
      <c r="I542" s="713"/>
      <c r="J542" s="713"/>
      <c r="K542" s="714"/>
      <c r="L542" s="715"/>
    </row>
    <row r="543" spans="1:12" ht="30" customHeight="1" x14ac:dyDescent="0.25">
      <c r="A543" s="756" t="s">
        <v>512</v>
      </c>
      <c r="B543" s="757"/>
      <c r="C543" s="757"/>
      <c r="D543" s="757"/>
      <c r="E543" s="757"/>
      <c r="F543" s="710" t="s">
        <v>59</v>
      </c>
      <c r="G543" s="711"/>
      <c r="H543" s="758"/>
      <c r="I543" s="713"/>
      <c r="J543" s="713"/>
      <c r="K543" s="714"/>
      <c r="L543" s="715"/>
    </row>
    <row r="544" spans="1:12" ht="30" customHeight="1" x14ac:dyDescent="0.25">
      <c r="A544" s="759" t="s">
        <v>513</v>
      </c>
      <c r="B544" s="760"/>
      <c r="C544" s="760"/>
      <c r="D544" s="760"/>
      <c r="E544" s="760"/>
      <c r="F544" s="710" t="s">
        <v>59</v>
      </c>
      <c r="G544" s="711"/>
      <c r="H544" s="758"/>
      <c r="I544" s="713"/>
      <c r="J544" s="713"/>
      <c r="K544" s="714"/>
      <c r="L544" s="715"/>
    </row>
    <row r="545" spans="1:12" ht="30" customHeight="1" x14ac:dyDescent="0.25">
      <c r="A545" s="708" t="s">
        <v>514</v>
      </c>
      <c r="B545" s="709"/>
      <c r="C545" s="709"/>
      <c r="D545" s="709"/>
      <c r="E545" s="709"/>
      <c r="F545" s="710" t="s">
        <v>59</v>
      </c>
      <c r="G545" s="711"/>
      <c r="H545" s="712"/>
      <c r="I545" s="713"/>
      <c r="J545" s="713"/>
      <c r="K545" s="714"/>
      <c r="L545" s="715"/>
    </row>
    <row r="546" spans="1:12" ht="30" customHeight="1" x14ac:dyDescent="0.25">
      <c r="A546" s="708" t="s">
        <v>515</v>
      </c>
      <c r="B546" s="709"/>
      <c r="C546" s="709"/>
      <c r="D546" s="709"/>
      <c r="E546" s="709"/>
      <c r="F546" s="710" t="s">
        <v>59</v>
      </c>
      <c r="G546" s="711"/>
      <c r="H546" s="712"/>
      <c r="I546" s="713"/>
      <c r="J546" s="713"/>
      <c r="K546" s="714"/>
      <c r="L546" s="715"/>
    </row>
    <row r="547" spans="1:12" ht="30" customHeight="1" x14ac:dyDescent="0.25">
      <c r="A547" s="708" t="s">
        <v>516</v>
      </c>
      <c r="B547" s="709"/>
      <c r="C547" s="709"/>
      <c r="D547" s="709"/>
      <c r="E547" s="709"/>
      <c r="F547" s="710" t="s">
        <v>59</v>
      </c>
      <c r="G547" s="711"/>
      <c r="H547" s="716"/>
      <c r="I547" s="717"/>
      <c r="J547" s="717"/>
      <c r="K547" s="717"/>
      <c r="L547" s="718"/>
    </row>
    <row r="548" spans="1:12" ht="30" customHeight="1" thickBot="1" x14ac:dyDescent="0.3">
      <c r="A548" s="719" t="s">
        <v>517</v>
      </c>
      <c r="B548" s="720"/>
      <c r="C548" s="720"/>
      <c r="D548" s="720"/>
      <c r="E548" s="720"/>
      <c r="F548" s="721" t="s">
        <v>59</v>
      </c>
      <c r="G548" s="722"/>
      <c r="H548" s="723"/>
      <c r="I548" s="724"/>
      <c r="J548" s="724"/>
      <c r="K548" s="725"/>
      <c r="L548" s="726"/>
    </row>
    <row r="549" spans="1:12" ht="20.25" customHeight="1" x14ac:dyDescent="0.25">
      <c r="A549" s="727" t="s">
        <v>518</v>
      </c>
      <c r="B549" s="728"/>
      <c r="C549" s="728"/>
      <c r="D549" s="728"/>
      <c r="E549" s="728"/>
      <c r="F549" s="728"/>
      <c r="G549" s="728"/>
      <c r="H549" s="728"/>
      <c r="I549" s="728"/>
      <c r="J549" s="728"/>
      <c r="K549" s="729"/>
      <c r="L549" s="730"/>
    </row>
    <row r="550" spans="1:12" ht="30" customHeight="1" x14ac:dyDescent="0.25">
      <c r="A550" s="731"/>
      <c r="B550" s="732"/>
      <c r="C550" s="732"/>
      <c r="D550" s="732"/>
      <c r="E550" s="732"/>
      <c r="F550" s="732"/>
      <c r="G550" s="732"/>
      <c r="H550" s="732"/>
      <c r="I550" s="732"/>
      <c r="J550" s="732"/>
      <c r="K550" s="733"/>
      <c r="L550" s="734"/>
    </row>
    <row r="551" spans="1:12" ht="30" customHeight="1" thickBot="1" x14ac:dyDescent="0.3">
      <c r="A551" s="735"/>
      <c r="B551" s="736"/>
      <c r="C551" s="736"/>
      <c r="D551" s="736"/>
      <c r="E551" s="736"/>
      <c r="F551" s="736"/>
      <c r="G551" s="736"/>
      <c r="H551" s="736"/>
      <c r="I551" s="736"/>
      <c r="J551" s="736"/>
      <c r="K551" s="737"/>
      <c r="L551" s="738"/>
    </row>
    <row r="552" spans="1:12" ht="19.149999999999999" customHeight="1" x14ac:dyDescent="0.25">
      <c r="A552" s="739" t="s">
        <v>519</v>
      </c>
      <c r="B552" s="740"/>
      <c r="C552" s="740"/>
      <c r="D552" s="740"/>
      <c r="E552" s="741"/>
      <c r="F552" s="741"/>
      <c r="G552" s="741"/>
      <c r="H552" s="741"/>
      <c r="I552" s="741"/>
      <c r="J552" s="741"/>
      <c r="K552" s="742"/>
      <c r="L552" s="743"/>
    </row>
    <row r="553" spans="1:12" ht="19.149999999999999" customHeight="1" x14ac:dyDescent="0.25">
      <c r="A553" s="744" t="s">
        <v>591</v>
      </c>
      <c r="B553" s="745"/>
      <c r="C553" s="745"/>
      <c r="D553" s="745"/>
      <c r="E553" s="674" t="s">
        <v>24</v>
      </c>
      <c r="F553" s="676" t="s">
        <v>832</v>
      </c>
      <c r="G553" s="676"/>
      <c r="H553" s="676"/>
      <c r="I553" s="677"/>
      <c r="J553" s="680" t="s">
        <v>21</v>
      </c>
      <c r="K553" s="746"/>
      <c r="L553" s="682"/>
    </row>
    <row r="554" spans="1:12" ht="19.149999999999999" customHeight="1" x14ac:dyDescent="0.25">
      <c r="A554" s="747" t="s">
        <v>592</v>
      </c>
      <c r="B554" s="748"/>
      <c r="C554" s="748" t="s">
        <v>593</v>
      </c>
      <c r="D554" s="748"/>
      <c r="E554" s="675"/>
      <c r="F554" s="678"/>
      <c r="G554" s="678"/>
      <c r="H554" s="678"/>
      <c r="I554" s="679"/>
      <c r="J554" s="681"/>
      <c r="K554" s="678"/>
      <c r="L554" s="683"/>
    </row>
    <row r="555" spans="1:12" ht="19.149999999999999" customHeight="1" x14ac:dyDescent="0.25">
      <c r="A555" s="668" t="s">
        <v>891</v>
      </c>
      <c r="B555" s="669"/>
      <c r="C555" s="670"/>
      <c r="D555" s="671"/>
      <c r="E555" s="674" t="s">
        <v>25</v>
      </c>
      <c r="F555" s="676"/>
      <c r="G555" s="676"/>
      <c r="H555" s="676"/>
      <c r="I555" s="677"/>
      <c r="J555" s="680" t="s">
        <v>371</v>
      </c>
      <c r="K555" s="676"/>
      <c r="L555" s="682"/>
    </row>
    <row r="556" spans="1:12" ht="19.149999999999999" customHeight="1" x14ac:dyDescent="0.25">
      <c r="A556" s="668"/>
      <c r="B556" s="669"/>
      <c r="C556" s="672"/>
      <c r="D556" s="673"/>
      <c r="E556" s="675"/>
      <c r="F556" s="678"/>
      <c r="G556" s="678"/>
      <c r="H556" s="678"/>
      <c r="I556" s="679"/>
      <c r="J556" s="681"/>
      <c r="K556" s="678"/>
      <c r="L556" s="683"/>
    </row>
    <row r="557" spans="1:12" ht="19.149999999999999" customHeight="1" x14ac:dyDescent="0.25">
      <c r="A557" s="684" t="s">
        <v>594</v>
      </c>
      <c r="B557" s="687" t="s">
        <v>882</v>
      </c>
      <c r="C557" s="688"/>
      <c r="D557" s="688"/>
      <c r="E557" s="688"/>
      <c r="F557" s="688"/>
      <c r="G557" s="688"/>
      <c r="H557" s="688"/>
      <c r="I557" s="688"/>
      <c r="J557" s="688"/>
      <c r="K557" s="688"/>
      <c r="L557" s="689"/>
    </row>
    <row r="558" spans="1:12" ht="19.149999999999999" customHeight="1" x14ac:dyDescent="0.25">
      <c r="A558" s="685"/>
      <c r="B558" s="688"/>
      <c r="C558" s="688"/>
      <c r="D558" s="688"/>
      <c r="E558" s="688"/>
      <c r="F558" s="688"/>
      <c r="G558" s="688"/>
      <c r="H558" s="688"/>
      <c r="I558" s="688"/>
      <c r="J558" s="688"/>
      <c r="K558" s="688"/>
      <c r="L558" s="689"/>
    </row>
    <row r="559" spans="1:12" ht="19.149999999999999" customHeight="1" x14ac:dyDescent="0.25">
      <c r="A559" s="685"/>
      <c r="B559" s="688"/>
      <c r="C559" s="688"/>
      <c r="D559" s="688"/>
      <c r="E559" s="688"/>
      <c r="F559" s="688"/>
      <c r="G559" s="688"/>
      <c r="H559" s="688"/>
      <c r="I559" s="688"/>
      <c r="J559" s="688"/>
      <c r="K559" s="688"/>
      <c r="L559" s="689"/>
    </row>
    <row r="560" spans="1:12" ht="19.149999999999999" customHeight="1" thickBot="1" x14ac:dyDescent="0.3">
      <c r="A560" s="686"/>
      <c r="B560" s="690"/>
      <c r="C560" s="690"/>
      <c r="D560" s="690"/>
      <c r="E560" s="690"/>
      <c r="F560" s="690"/>
      <c r="G560" s="690"/>
      <c r="H560" s="690"/>
      <c r="I560" s="690"/>
      <c r="J560" s="690"/>
      <c r="K560" s="690"/>
      <c r="L560" s="691"/>
    </row>
    <row r="561" spans="1:12" ht="20.25" customHeight="1" thickBot="1" x14ac:dyDescent="0.3"/>
    <row r="562" spans="1:12" ht="20.25" customHeight="1" thickBot="1" x14ac:dyDescent="0.3">
      <c r="A562" s="692" t="s">
        <v>504</v>
      </c>
      <c r="B562" s="693"/>
      <c r="C562" s="693"/>
      <c r="D562" s="693"/>
      <c r="E562" s="693"/>
      <c r="F562" s="693"/>
      <c r="G562" s="693"/>
      <c r="H562" s="693"/>
      <c r="I562" s="693"/>
      <c r="J562" s="693"/>
      <c r="K562" s="693"/>
      <c r="L562" s="694"/>
    </row>
    <row r="563" spans="1:12" ht="25.15" customHeight="1" x14ac:dyDescent="0.25">
      <c r="A563" s="168" t="s">
        <v>551</v>
      </c>
      <c r="B563" s="695" t="s">
        <v>863</v>
      </c>
      <c r="C563" s="696"/>
      <c r="D563" s="697"/>
      <c r="E563" s="698"/>
      <c r="F563" s="698"/>
      <c r="G563" s="698"/>
      <c r="H563" s="698"/>
      <c r="I563" s="698"/>
      <c r="J563" s="698"/>
      <c r="K563" s="698"/>
      <c r="L563" s="699"/>
    </row>
    <row r="564" spans="1:12" ht="20.25" customHeight="1" x14ac:dyDescent="0.25">
      <c r="A564" s="700" t="s">
        <v>0</v>
      </c>
      <c r="B564" s="701"/>
      <c r="C564" s="701"/>
      <c r="D564" s="702" t="s">
        <v>705</v>
      </c>
      <c r="E564" s="702"/>
      <c r="F564" s="702"/>
      <c r="G564" s="702"/>
      <c r="H564" s="702"/>
      <c r="I564" s="702"/>
      <c r="J564" s="702"/>
      <c r="K564" s="702"/>
      <c r="L564" s="703"/>
    </row>
    <row r="565" spans="1:12" ht="20.25" customHeight="1" x14ac:dyDescent="0.25">
      <c r="A565" s="700" t="s">
        <v>460</v>
      </c>
      <c r="B565" s="701"/>
      <c r="C565" s="701"/>
      <c r="D565" s="702"/>
      <c r="E565" s="702"/>
      <c r="F565" s="702"/>
      <c r="G565" s="702"/>
      <c r="H565" s="702"/>
      <c r="I565" s="702"/>
      <c r="J565" s="702"/>
      <c r="K565" s="702"/>
      <c r="L565" s="703"/>
    </row>
    <row r="566" spans="1:12" ht="20.25" customHeight="1" x14ac:dyDescent="0.25">
      <c r="A566" s="700" t="s">
        <v>905</v>
      </c>
      <c r="B566" s="701"/>
      <c r="C566" s="701"/>
      <c r="D566" s="702">
        <v>-629</v>
      </c>
      <c r="E566" s="702"/>
      <c r="F566" s="702"/>
      <c r="G566" s="702"/>
      <c r="H566" s="702"/>
      <c r="I566" s="702"/>
      <c r="J566" s="702"/>
      <c r="K566" s="702"/>
      <c r="L566" s="703"/>
    </row>
    <row r="567" spans="1:12" ht="20.25" customHeight="1" x14ac:dyDescent="0.25">
      <c r="A567" s="700" t="s">
        <v>1</v>
      </c>
      <c r="B567" s="701"/>
      <c r="C567" s="701"/>
      <c r="D567" s="702" t="s">
        <v>773</v>
      </c>
      <c r="E567" s="702"/>
      <c r="F567" s="702"/>
      <c r="G567" s="702"/>
      <c r="H567" s="702"/>
      <c r="I567" s="702"/>
      <c r="J567" s="702"/>
      <c r="K567" s="702"/>
      <c r="L567" s="703"/>
    </row>
    <row r="568" spans="1:12" ht="20.25" customHeight="1" x14ac:dyDescent="0.25">
      <c r="A568" s="704" t="s">
        <v>520</v>
      </c>
      <c r="B568" s="705"/>
      <c r="C568" s="705"/>
      <c r="D568" s="702" t="s">
        <v>69</v>
      </c>
      <c r="E568" s="702"/>
      <c r="F568" s="702"/>
      <c r="G568" s="702"/>
      <c r="H568" s="702"/>
      <c r="I568" s="702"/>
      <c r="J568" s="702"/>
      <c r="K568" s="702"/>
      <c r="L568" s="703"/>
    </row>
    <row r="569" spans="1:12" ht="15" customHeight="1" x14ac:dyDescent="0.25">
      <c r="A569" s="704" t="s">
        <v>505</v>
      </c>
      <c r="B569" s="705"/>
      <c r="C569" s="705"/>
      <c r="D569" s="706"/>
      <c r="E569" s="706"/>
      <c r="F569" s="706"/>
      <c r="G569" s="706"/>
      <c r="H569" s="706"/>
      <c r="I569" s="706"/>
      <c r="J569" s="706"/>
      <c r="K569" s="706"/>
      <c r="L569" s="707"/>
    </row>
    <row r="570" spans="1:12" ht="15" customHeight="1" x14ac:dyDescent="0.25">
      <c r="A570" s="704"/>
      <c r="B570" s="705"/>
      <c r="C570" s="705"/>
      <c r="D570" s="706"/>
      <c r="E570" s="706"/>
      <c r="F570" s="706"/>
      <c r="G570" s="706"/>
      <c r="H570" s="706"/>
      <c r="I570" s="706"/>
      <c r="J570" s="706"/>
      <c r="K570" s="706"/>
      <c r="L570" s="707"/>
    </row>
    <row r="571" spans="1:12" ht="15" customHeight="1" x14ac:dyDescent="0.25">
      <c r="A571" s="704"/>
      <c r="B571" s="705"/>
      <c r="C571" s="705"/>
      <c r="D571" s="706"/>
      <c r="E571" s="706"/>
      <c r="F571" s="706"/>
      <c r="G571" s="706"/>
      <c r="H571" s="706"/>
      <c r="I571" s="706"/>
      <c r="J571" s="706"/>
      <c r="K571" s="706"/>
      <c r="L571" s="707"/>
    </row>
    <row r="572" spans="1:12" ht="19.149999999999999" customHeight="1" x14ac:dyDescent="0.25">
      <c r="A572" s="761" t="s">
        <v>506</v>
      </c>
      <c r="B572" s="762"/>
      <c r="C572" s="762"/>
      <c r="D572" s="762"/>
      <c r="E572" s="763"/>
      <c r="F572" s="764" t="s">
        <v>507</v>
      </c>
      <c r="G572" s="763"/>
      <c r="H572" s="764" t="s">
        <v>508</v>
      </c>
      <c r="I572" s="762"/>
      <c r="J572" s="762"/>
      <c r="K572" s="762"/>
      <c r="L572" s="765"/>
    </row>
    <row r="573" spans="1:12" ht="30" customHeight="1" x14ac:dyDescent="0.25">
      <c r="A573" s="749" t="s">
        <v>509</v>
      </c>
      <c r="B573" s="750"/>
      <c r="C573" s="750"/>
      <c r="D573" s="750"/>
      <c r="E573" s="750"/>
      <c r="F573" s="751" t="s">
        <v>59</v>
      </c>
      <c r="G573" s="752"/>
      <c r="H573" s="712"/>
      <c r="I573" s="713"/>
      <c r="J573" s="713"/>
      <c r="K573" s="714"/>
      <c r="L573" s="715"/>
    </row>
    <row r="574" spans="1:12" ht="30" customHeight="1" x14ac:dyDescent="0.25">
      <c r="A574" s="749" t="s">
        <v>510</v>
      </c>
      <c r="B574" s="750"/>
      <c r="C574" s="750"/>
      <c r="D574" s="750"/>
      <c r="E574" s="750"/>
      <c r="F574" s="710" t="s">
        <v>59</v>
      </c>
      <c r="G574" s="711"/>
      <c r="H574" s="753"/>
      <c r="I574" s="754"/>
      <c r="J574" s="754"/>
      <c r="K574" s="754"/>
      <c r="L574" s="755"/>
    </row>
    <row r="575" spans="1:12" ht="30" customHeight="1" x14ac:dyDescent="0.25">
      <c r="A575" s="749" t="s">
        <v>511</v>
      </c>
      <c r="B575" s="750"/>
      <c r="C575" s="750"/>
      <c r="D575" s="750"/>
      <c r="E575" s="750"/>
      <c r="F575" s="710" t="s">
        <v>59</v>
      </c>
      <c r="G575" s="711"/>
      <c r="H575" s="712"/>
      <c r="I575" s="713"/>
      <c r="J575" s="713"/>
      <c r="K575" s="714"/>
      <c r="L575" s="715"/>
    </row>
    <row r="576" spans="1:12" ht="30" customHeight="1" x14ac:dyDescent="0.25">
      <c r="A576" s="756" t="s">
        <v>512</v>
      </c>
      <c r="B576" s="757"/>
      <c r="C576" s="757"/>
      <c r="D576" s="757"/>
      <c r="E576" s="757"/>
      <c r="F576" s="710" t="s">
        <v>59</v>
      </c>
      <c r="G576" s="711"/>
      <c r="H576" s="758"/>
      <c r="I576" s="713"/>
      <c r="J576" s="713"/>
      <c r="K576" s="714"/>
      <c r="L576" s="715"/>
    </row>
    <row r="577" spans="1:12" ht="30" customHeight="1" x14ac:dyDescent="0.25">
      <c r="A577" s="759" t="s">
        <v>513</v>
      </c>
      <c r="B577" s="760"/>
      <c r="C577" s="760"/>
      <c r="D577" s="760"/>
      <c r="E577" s="760"/>
      <c r="F577" s="710" t="s">
        <v>59</v>
      </c>
      <c r="G577" s="711"/>
      <c r="H577" s="758"/>
      <c r="I577" s="713"/>
      <c r="J577" s="713"/>
      <c r="K577" s="714"/>
      <c r="L577" s="715"/>
    </row>
    <row r="578" spans="1:12" ht="30" customHeight="1" x14ac:dyDescent="0.25">
      <c r="A578" s="708" t="s">
        <v>514</v>
      </c>
      <c r="B578" s="709"/>
      <c r="C578" s="709"/>
      <c r="D578" s="709"/>
      <c r="E578" s="709"/>
      <c r="F578" s="710" t="s">
        <v>59</v>
      </c>
      <c r="G578" s="711"/>
      <c r="H578" s="712"/>
      <c r="I578" s="713"/>
      <c r="J578" s="713"/>
      <c r="K578" s="714"/>
      <c r="L578" s="715"/>
    </row>
    <row r="579" spans="1:12" ht="30" customHeight="1" x14ac:dyDescent="0.25">
      <c r="A579" s="708" t="s">
        <v>515</v>
      </c>
      <c r="B579" s="709"/>
      <c r="C579" s="709"/>
      <c r="D579" s="709"/>
      <c r="E579" s="709"/>
      <c r="F579" s="710" t="s">
        <v>59</v>
      </c>
      <c r="G579" s="711"/>
      <c r="H579" s="712"/>
      <c r="I579" s="713"/>
      <c r="J579" s="713"/>
      <c r="K579" s="714"/>
      <c r="L579" s="715"/>
    </row>
    <row r="580" spans="1:12" ht="30" customHeight="1" x14ac:dyDescent="0.25">
      <c r="A580" s="708" t="s">
        <v>516</v>
      </c>
      <c r="B580" s="709"/>
      <c r="C580" s="709"/>
      <c r="D580" s="709"/>
      <c r="E580" s="709"/>
      <c r="F580" s="710" t="s">
        <v>59</v>
      </c>
      <c r="G580" s="711"/>
      <c r="H580" s="716"/>
      <c r="I580" s="717"/>
      <c r="J580" s="717"/>
      <c r="K580" s="717"/>
      <c r="L580" s="718"/>
    </row>
    <row r="581" spans="1:12" ht="30" customHeight="1" thickBot="1" x14ac:dyDescent="0.3">
      <c r="A581" s="719" t="s">
        <v>517</v>
      </c>
      <c r="B581" s="720"/>
      <c r="C581" s="720"/>
      <c r="D581" s="720"/>
      <c r="E581" s="720"/>
      <c r="F581" s="721" t="s">
        <v>59</v>
      </c>
      <c r="G581" s="722"/>
      <c r="H581" s="723"/>
      <c r="I581" s="724"/>
      <c r="J581" s="724"/>
      <c r="K581" s="725"/>
      <c r="L581" s="726"/>
    </row>
    <row r="582" spans="1:12" ht="20.25" customHeight="1" x14ac:dyDescent="0.25">
      <c r="A582" s="727" t="s">
        <v>518</v>
      </c>
      <c r="B582" s="728"/>
      <c r="C582" s="728"/>
      <c r="D582" s="728"/>
      <c r="E582" s="728"/>
      <c r="F582" s="728"/>
      <c r="G582" s="728"/>
      <c r="H582" s="728"/>
      <c r="I582" s="728"/>
      <c r="J582" s="728"/>
      <c r="K582" s="729"/>
      <c r="L582" s="730"/>
    </row>
    <row r="583" spans="1:12" ht="30" customHeight="1" x14ac:dyDescent="0.25">
      <c r="A583" s="731"/>
      <c r="B583" s="732"/>
      <c r="C583" s="732"/>
      <c r="D583" s="732"/>
      <c r="E583" s="732"/>
      <c r="F583" s="732"/>
      <c r="G583" s="732"/>
      <c r="H583" s="732"/>
      <c r="I583" s="732"/>
      <c r="J583" s="732"/>
      <c r="K583" s="733"/>
      <c r="L583" s="734"/>
    </row>
    <row r="584" spans="1:12" ht="30" customHeight="1" thickBot="1" x14ac:dyDescent="0.3">
      <c r="A584" s="735"/>
      <c r="B584" s="736"/>
      <c r="C584" s="736"/>
      <c r="D584" s="736"/>
      <c r="E584" s="736"/>
      <c r="F584" s="736"/>
      <c r="G584" s="736"/>
      <c r="H584" s="736"/>
      <c r="I584" s="736"/>
      <c r="J584" s="736"/>
      <c r="K584" s="737"/>
      <c r="L584" s="738"/>
    </row>
    <row r="585" spans="1:12" ht="19.149999999999999" customHeight="1" x14ac:dyDescent="0.25">
      <c r="A585" s="739" t="s">
        <v>519</v>
      </c>
      <c r="B585" s="740"/>
      <c r="C585" s="740"/>
      <c r="D585" s="740"/>
      <c r="E585" s="741"/>
      <c r="F585" s="741"/>
      <c r="G585" s="741"/>
      <c r="H585" s="741"/>
      <c r="I585" s="741"/>
      <c r="J585" s="741"/>
      <c r="K585" s="742"/>
      <c r="L585" s="743"/>
    </row>
    <row r="586" spans="1:12" ht="19.149999999999999" customHeight="1" x14ac:dyDescent="0.25">
      <c r="A586" s="744" t="s">
        <v>591</v>
      </c>
      <c r="B586" s="745"/>
      <c r="C586" s="745"/>
      <c r="D586" s="745"/>
      <c r="E586" s="674" t="s">
        <v>24</v>
      </c>
      <c r="F586" s="676" t="s">
        <v>832</v>
      </c>
      <c r="G586" s="676"/>
      <c r="H586" s="676"/>
      <c r="I586" s="677"/>
      <c r="J586" s="680" t="s">
        <v>21</v>
      </c>
      <c r="K586" s="746"/>
      <c r="L586" s="682"/>
    </row>
    <row r="587" spans="1:12" ht="19.149999999999999" customHeight="1" x14ac:dyDescent="0.25">
      <c r="A587" s="747" t="s">
        <v>592</v>
      </c>
      <c r="B587" s="748"/>
      <c r="C587" s="748" t="s">
        <v>593</v>
      </c>
      <c r="D587" s="748"/>
      <c r="E587" s="675"/>
      <c r="F587" s="678"/>
      <c r="G587" s="678"/>
      <c r="H587" s="678"/>
      <c r="I587" s="679"/>
      <c r="J587" s="681"/>
      <c r="K587" s="678"/>
      <c r="L587" s="683"/>
    </row>
    <row r="588" spans="1:12" ht="19.149999999999999" customHeight="1" x14ac:dyDescent="0.25">
      <c r="A588" s="668" t="s">
        <v>893</v>
      </c>
      <c r="B588" s="669"/>
      <c r="C588" s="670"/>
      <c r="D588" s="671"/>
      <c r="E588" s="674" t="s">
        <v>25</v>
      </c>
      <c r="F588" s="676"/>
      <c r="G588" s="676"/>
      <c r="H588" s="676"/>
      <c r="I588" s="677"/>
      <c r="J588" s="680" t="s">
        <v>371</v>
      </c>
      <c r="K588" s="676"/>
      <c r="L588" s="682"/>
    </row>
    <row r="589" spans="1:12" ht="19.149999999999999" customHeight="1" x14ac:dyDescent="0.25">
      <c r="A589" s="668"/>
      <c r="B589" s="669"/>
      <c r="C589" s="672"/>
      <c r="D589" s="673"/>
      <c r="E589" s="675"/>
      <c r="F589" s="678"/>
      <c r="G589" s="678"/>
      <c r="H589" s="678"/>
      <c r="I589" s="679"/>
      <c r="J589" s="681"/>
      <c r="K589" s="678"/>
      <c r="L589" s="683"/>
    </row>
    <row r="590" spans="1:12" ht="19.149999999999999" customHeight="1" x14ac:dyDescent="0.25">
      <c r="A590" s="684" t="s">
        <v>594</v>
      </c>
      <c r="B590" s="687" t="s">
        <v>882</v>
      </c>
      <c r="C590" s="688"/>
      <c r="D590" s="688"/>
      <c r="E590" s="688"/>
      <c r="F590" s="688"/>
      <c r="G590" s="688"/>
      <c r="H590" s="688"/>
      <c r="I590" s="688"/>
      <c r="J590" s="688"/>
      <c r="K590" s="688"/>
      <c r="L590" s="689"/>
    </row>
    <row r="591" spans="1:12" ht="19.149999999999999" customHeight="1" x14ac:dyDescent="0.25">
      <c r="A591" s="685"/>
      <c r="B591" s="688"/>
      <c r="C591" s="688"/>
      <c r="D591" s="688"/>
      <c r="E591" s="688"/>
      <c r="F591" s="688"/>
      <c r="G591" s="688"/>
      <c r="H591" s="688"/>
      <c r="I591" s="688"/>
      <c r="J591" s="688"/>
      <c r="K591" s="688"/>
      <c r="L591" s="689"/>
    </row>
    <row r="592" spans="1:12" ht="19.149999999999999" customHeight="1" x14ac:dyDescent="0.25">
      <c r="A592" s="685"/>
      <c r="B592" s="688"/>
      <c r="C592" s="688"/>
      <c r="D592" s="688"/>
      <c r="E592" s="688"/>
      <c r="F592" s="688"/>
      <c r="G592" s="688"/>
      <c r="H592" s="688"/>
      <c r="I592" s="688"/>
      <c r="J592" s="688"/>
      <c r="K592" s="688"/>
      <c r="L592" s="689"/>
    </row>
    <row r="593" spans="1:12" ht="19.149999999999999" customHeight="1" thickBot="1" x14ac:dyDescent="0.3">
      <c r="A593" s="686"/>
      <c r="B593" s="690"/>
      <c r="C593" s="690"/>
      <c r="D593" s="690"/>
      <c r="E593" s="690"/>
      <c r="F593" s="690"/>
      <c r="G593" s="690"/>
      <c r="H593" s="690"/>
      <c r="I593" s="690"/>
      <c r="J593" s="690"/>
      <c r="K593" s="690"/>
      <c r="L593" s="691"/>
    </row>
    <row r="594" spans="1:12" ht="20.25" customHeight="1" thickBot="1" x14ac:dyDescent="0.3"/>
    <row r="595" spans="1:12" ht="20.25" customHeight="1" thickBot="1" x14ac:dyDescent="0.3">
      <c r="A595" s="692" t="s">
        <v>504</v>
      </c>
      <c r="B595" s="693"/>
      <c r="C595" s="693"/>
      <c r="D595" s="693"/>
      <c r="E595" s="693"/>
      <c r="F595" s="693"/>
      <c r="G595" s="693"/>
      <c r="H595" s="693"/>
      <c r="I595" s="693"/>
      <c r="J595" s="693"/>
      <c r="K595" s="693"/>
      <c r="L595" s="694"/>
    </row>
    <row r="596" spans="1:12" ht="25.15" customHeight="1" x14ac:dyDescent="0.25">
      <c r="A596" s="168" t="s">
        <v>551</v>
      </c>
      <c r="B596" s="695" t="s">
        <v>864</v>
      </c>
      <c r="C596" s="696"/>
      <c r="D596" s="697"/>
      <c r="E596" s="698"/>
      <c r="F596" s="698"/>
      <c r="G596" s="698"/>
      <c r="H596" s="698"/>
      <c r="I596" s="698"/>
      <c r="J596" s="698"/>
      <c r="K596" s="698"/>
      <c r="L596" s="699"/>
    </row>
    <row r="597" spans="1:12" ht="20.25" customHeight="1" x14ac:dyDescent="0.25">
      <c r="A597" s="700" t="s">
        <v>0</v>
      </c>
      <c r="B597" s="701"/>
      <c r="C597" s="701"/>
      <c r="D597" s="702" t="s">
        <v>705</v>
      </c>
      <c r="E597" s="702"/>
      <c r="F597" s="702"/>
      <c r="G597" s="702"/>
      <c r="H597" s="702"/>
      <c r="I597" s="702"/>
      <c r="J597" s="702"/>
      <c r="K597" s="702"/>
      <c r="L597" s="703"/>
    </row>
    <row r="598" spans="1:12" ht="20.25" customHeight="1" x14ac:dyDescent="0.25">
      <c r="A598" s="700" t="s">
        <v>460</v>
      </c>
      <c r="B598" s="701"/>
      <c r="C598" s="701"/>
      <c r="D598" s="702"/>
      <c r="E598" s="702"/>
      <c r="F598" s="702"/>
      <c r="G598" s="702"/>
      <c r="H598" s="702"/>
      <c r="I598" s="702"/>
      <c r="J598" s="702"/>
      <c r="K598" s="702"/>
      <c r="L598" s="703"/>
    </row>
    <row r="599" spans="1:12" ht="20.25" customHeight="1" x14ac:dyDescent="0.25">
      <c r="A599" s="700" t="s">
        <v>905</v>
      </c>
      <c r="B599" s="701"/>
      <c r="C599" s="701"/>
      <c r="D599" s="702">
        <v>345</v>
      </c>
      <c r="E599" s="702"/>
      <c r="F599" s="702"/>
      <c r="G599" s="702"/>
      <c r="H599" s="702"/>
      <c r="I599" s="702"/>
      <c r="J599" s="702"/>
      <c r="K599" s="702"/>
      <c r="L599" s="703"/>
    </row>
    <row r="600" spans="1:12" ht="20.25" customHeight="1" x14ac:dyDescent="0.25">
      <c r="A600" s="700" t="s">
        <v>1</v>
      </c>
      <c r="B600" s="701"/>
      <c r="C600" s="701"/>
      <c r="D600" s="702" t="s">
        <v>776</v>
      </c>
      <c r="E600" s="702"/>
      <c r="F600" s="702"/>
      <c r="G600" s="702"/>
      <c r="H600" s="702"/>
      <c r="I600" s="702"/>
      <c r="J600" s="702"/>
      <c r="K600" s="702"/>
      <c r="L600" s="703"/>
    </row>
    <row r="601" spans="1:12" ht="20.25" customHeight="1" x14ac:dyDescent="0.25">
      <c r="A601" s="704" t="s">
        <v>520</v>
      </c>
      <c r="B601" s="705"/>
      <c r="C601" s="705"/>
      <c r="D601" s="702" t="s">
        <v>69</v>
      </c>
      <c r="E601" s="702"/>
      <c r="F601" s="702"/>
      <c r="G601" s="702"/>
      <c r="H601" s="702"/>
      <c r="I601" s="702"/>
      <c r="J601" s="702"/>
      <c r="K601" s="702"/>
      <c r="L601" s="703"/>
    </row>
    <row r="602" spans="1:12" ht="15" customHeight="1" x14ac:dyDescent="0.25">
      <c r="A602" s="704" t="s">
        <v>505</v>
      </c>
      <c r="B602" s="705"/>
      <c r="C602" s="705"/>
      <c r="D602" s="706"/>
      <c r="E602" s="706"/>
      <c r="F602" s="706"/>
      <c r="G602" s="706"/>
      <c r="H602" s="706"/>
      <c r="I602" s="706"/>
      <c r="J602" s="706"/>
      <c r="K602" s="706"/>
      <c r="L602" s="707"/>
    </row>
    <row r="603" spans="1:12" ht="15" customHeight="1" x14ac:dyDescent="0.25">
      <c r="A603" s="704"/>
      <c r="B603" s="705"/>
      <c r="C603" s="705"/>
      <c r="D603" s="706"/>
      <c r="E603" s="706"/>
      <c r="F603" s="706"/>
      <c r="G603" s="706"/>
      <c r="H603" s="706"/>
      <c r="I603" s="706"/>
      <c r="J603" s="706"/>
      <c r="K603" s="706"/>
      <c r="L603" s="707"/>
    </row>
    <row r="604" spans="1:12" ht="15" customHeight="1" x14ac:dyDescent="0.25">
      <c r="A604" s="704"/>
      <c r="B604" s="705"/>
      <c r="C604" s="705"/>
      <c r="D604" s="706"/>
      <c r="E604" s="706"/>
      <c r="F604" s="706"/>
      <c r="G604" s="706"/>
      <c r="H604" s="706"/>
      <c r="I604" s="706"/>
      <c r="J604" s="706"/>
      <c r="K604" s="706"/>
      <c r="L604" s="707"/>
    </row>
    <row r="605" spans="1:12" ht="19.149999999999999" customHeight="1" x14ac:dyDescent="0.25">
      <c r="A605" s="761" t="s">
        <v>506</v>
      </c>
      <c r="B605" s="762"/>
      <c r="C605" s="762"/>
      <c r="D605" s="762"/>
      <c r="E605" s="763"/>
      <c r="F605" s="764" t="s">
        <v>507</v>
      </c>
      <c r="G605" s="763"/>
      <c r="H605" s="764" t="s">
        <v>508</v>
      </c>
      <c r="I605" s="762"/>
      <c r="J605" s="762"/>
      <c r="K605" s="762"/>
      <c r="L605" s="765"/>
    </row>
    <row r="606" spans="1:12" ht="30" customHeight="1" x14ac:dyDescent="0.25">
      <c r="A606" s="749" t="s">
        <v>509</v>
      </c>
      <c r="B606" s="750"/>
      <c r="C606" s="750"/>
      <c r="D606" s="750"/>
      <c r="E606" s="750"/>
      <c r="F606" s="751" t="s">
        <v>59</v>
      </c>
      <c r="G606" s="752"/>
      <c r="H606" s="712"/>
      <c r="I606" s="713"/>
      <c r="J606" s="713"/>
      <c r="K606" s="714"/>
      <c r="L606" s="715"/>
    </row>
    <row r="607" spans="1:12" ht="30" customHeight="1" x14ac:dyDescent="0.25">
      <c r="A607" s="749" t="s">
        <v>510</v>
      </c>
      <c r="B607" s="750"/>
      <c r="C607" s="750"/>
      <c r="D607" s="750"/>
      <c r="E607" s="750"/>
      <c r="F607" s="710" t="s">
        <v>59</v>
      </c>
      <c r="G607" s="711"/>
      <c r="H607" s="753"/>
      <c r="I607" s="754"/>
      <c r="J607" s="754"/>
      <c r="K607" s="754"/>
      <c r="L607" s="755"/>
    </row>
    <row r="608" spans="1:12" ht="30" customHeight="1" x14ac:dyDescent="0.25">
      <c r="A608" s="749" t="s">
        <v>511</v>
      </c>
      <c r="B608" s="750"/>
      <c r="C608" s="750"/>
      <c r="D608" s="750"/>
      <c r="E608" s="750"/>
      <c r="F608" s="710" t="s">
        <v>59</v>
      </c>
      <c r="G608" s="711"/>
      <c r="H608" s="712"/>
      <c r="I608" s="713"/>
      <c r="J608" s="713"/>
      <c r="K608" s="714"/>
      <c r="L608" s="715"/>
    </row>
    <row r="609" spans="1:12" ht="30" customHeight="1" x14ac:dyDescent="0.25">
      <c r="A609" s="756" t="s">
        <v>512</v>
      </c>
      <c r="B609" s="757"/>
      <c r="C609" s="757"/>
      <c r="D609" s="757"/>
      <c r="E609" s="757"/>
      <c r="F609" s="710" t="s">
        <v>59</v>
      </c>
      <c r="G609" s="711"/>
      <c r="H609" s="758"/>
      <c r="I609" s="713"/>
      <c r="J609" s="713"/>
      <c r="K609" s="714"/>
      <c r="L609" s="715"/>
    </row>
    <row r="610" spans="1:12" ht="30" customHeight="1" x14ac:dyDescent="0.25">
      <c r="A610" s="759" t="s">
        <v>513</v>
      </c>
      <c r="B610" s="760"/>
      <c r="C610" s="760"/>
      <c r="D610" s="760"/>
      <c r="E610" s="760"/>
      <c r="F610" s="710" t="s">
        <v>59</v>
      </c>
      <c r="G610" s="711"/>
      <c r="H610" s="758"/>
      <c r="I610" s="713"/>
      <c r="J610" s="713"/>
      <c r="K610" s="714"/>
      <c r="L610" s="715"/>
    </row>
    <row r="611" spans="1:12" ht="30" customHeight="1" x14ac:dyDescent="0.25">
      <c r="A611" s="708" t="s">
        <v>514</v>
      </c>
      <c r="B611" s="709"/>
      <c r="C611" s="709"/>
      <c r="D611" s="709"/>
      <c r="E611" s="709"/>
      <c r="F611" s="710" t="s">
        <v>59</v>
      </c>
      <c r="G611" s="711"/>
      <c r="H611" s="712"/>
      <c r="I611" s="713"/>
      <c r="J611" s="713"/>
      <c r="K611" s="714"/>
      <c r="L611" s="715"/>
    </row>
    <row r="612" spans="1:12" ht="30" customHeight="1" x14ac:dyDescent="0.25">
      <c r="A612" s="708" t="s">
        <v>515</v>
      </c>
      <c r="B612" s="709"/>
      <c r="C612" s="709"/>
      <c r="D612" s="709"/>
      <c r="E612" s="709"/>
      <c r="F612" s="710" t="s">
        <v>59</v>
      </c>
      <c r="G612" s="711"/>
      <c r="H612" s="712"/>
      <c r="I612" s="713"/>
      <c r="J612" s="713"/>
      <c r="K612" s="714"/>
      <c r="L612" s="715"/>
    </row>
    <row r="613" spans="1:12" ht="30" customHeight="1" x14ac:dyDescent="0.25">
      <c r="A613" s="708" t="s">
        <v>516</v>
      </c>
      <c r="B613" s="709"/>
      <c r="C613" s="709"/>
      <c r="D613" s="709"/>
      <c r="E613" s="709"/>
      <c r="F613" s="710" t="s">
        <v>59</v>
      </c>
      <c r="G613" s="711"/>
      <c r="H613" s="716"/>
      <c r="I613" s="717"/>
      <c r="J613" s="717"/>
      <c r="K613" s="717"/>
      <c r="L613" s="718"/>
    </row>
    <row r="614" spans="1:12" ht="30" customHeight="1" thickBot="1" x14ac:dyDescent="0.3">
      <c r="A614" s="719" t="s">
        <v>517</v>
      </c>
      <c r="B614" s="720"/>
      <c r="C614" s="720"/>
      <c r="D614" s="720"/>
      <c r="E614" s="720"/>
      <c r="F614" s="721" t="s">
        <v>59</v>
      </c>
      <c r="G614" s="722"/>
      <c r="H614" s="723"/>
      <c r="I614" s="724"/>
      <c r="J614" s="724"/>
      <c r="K614" s="725"/>
      <c r="L614" s="726"/>
    </row>
    <row r="615" spans="1:12" ht="20.25" customHeight="1" x14ac:dyDescent="0.25">
      <c r="A615" s="727" t="s">
        <v>518</v>
      </c>
      <c r="B615" s="728"/>
      <c r="C615" s="728"/>
      <c r="D615" s="728"/>
      <c r="E615" s="728"/>
      <c r="F615" s="728"/>
      <c r="G615" s="728"/>
      <c r="H615" s="728"/>
      <c r="I615" s="728"/>
      <c r="J615" s="728"/>
      <c r="K615" s="729"/>
      <c r="L615" s="730"/>
    </row>
    <row r="616" spans="1:12" ht="30" customHeight="1" x14ac:dyDescent="0.25">
      <c r="A616" s="731"/>
      <c r="B616" s="732"/>
      <c r="C616" s="732"/>
      <c r="D616" s="732"/>
      <c r="E616" s="732"/>
      <c r="F616" s="732"/>
      <c r="G616" s="732"/>
      <c r="H616" s="732"/>
      <c r="I616" s="732"/>
      <c r="J616" s="732"/>
      <c r="K616" s="733"/>
      <c r="L616" s="734"/>
    </row>
    <row r="617" spans="1:12" ht="30" customHeight="1" thickBot="1" x14ac:dyDescent="0.3">
      <c r="A617" s="735"/>
      <c r="B617" s="736"/>
      <c r="C617" s="736"/>
      <c r="D617" s="736"/>
      <c r="E617" s="736"/>
      <c r="F617" s="736"/>
      <c r="G617" s="736"/>
      <c r="H617" s="736"/>
      <c r="I617" s="736"/>
      <c r="J617" s="736"/>
      <c r="K617" s="737"/>
      <c r="L617" s="738"/>
    </row>
    <row r="618" spans="1:12" ht="19.149999999999999" customHeight="1" x14ac:dyDescent="0.25">
      <c r="A618" s="739" t="s">
        <v>519</v>
      </c>
      <c r="B618" s="740"/>
      <c r="C618" s="740"/>
      <c r="D618" s="740"/>
      <c r="E618" s="741"/>
      <c r="F618" s="741"/>
      <c r="G618" s="741"/>
      <c r="H618" s="741"/>
      <c r="I618" s="741"/>
      <c r="J618" s="741"/>
      <c r="K618" s="742"/>
      <c r="L618" s="743"/>
    </row>
    <row r="619" spans="1:12" ht="19.149999999999999" customHeight="1" x14ac:dyDescent="0.25">
      <c r="A619" s="744" t="s">
        <v>591</v>
      </c>
      <c r="B619" s="745"/>
      <c r="C619" s="745"/>
      <c r="D619" s="745"/>
      <c r="E619" s="674" t="s">
        <v>24</v>
      </c>
      <c r="F619" s="676" t="s">
        <v>832</v>
      </c>
      <c r="G619" s="676"/>
      <c r="H619" s="676"/>
      <c r="I619" s="677"/>
      <c r="J619" s="680" t="s">
        <v>21</v>
      </c>
      <c r="K619" s="746"/>
      <c r="L619" s="682"/>
    </row>
    <row r="620" spans="1:12" ht="19.149999999999999" customHeight="1" x14ac:dyDescent="0.25">
      <c r="A620" s="747" t="s">
        <v>592</v>
      </c>
      <c r="B620" s="748"/>
      <c r="C620" s="748" t="s">
        <v>593</v>
      </c>
      <c r="D620" s="748"/>
      <c r="E620" s="675"/>
      <c r="F620" s="678"/>
      <c r="G620" s="678"/>
      <c r="H620" s="678"/>
      <c r="I620" s="679"/>
      <c r="J620" s="681"/>
      <c r="K620" s="678"/>
      <c r="L620" s="683"/>
    </row>
    <row r="621" spans="1:12" ht="19.149999999999999" customHeight="1" x14ac:dyDescent="0.25">
      <c r="A621" s="668" t="s">
        <v>895</v>
      </c>
      <c r="B621" s="669"/>
      <c r="C621" s="670"/>
      <c r="D621" s="671"/>
      <c r="E621" s="674" t="s">
        <v>25</v>
      </c>
      <c r="F621" s="676"/>
      <c r="G621" s="676"/>
      <c r="H621" s="676"/>
      <c r="I621" s="677"/>
      <c r="J621" s="680" t="s">
        <v>371</v>
      </c>
      <c r="K621" s="676"/>
      <c r="L621" s="682"/>
    </row>
    <row r="622" spans="1:12" ht="19.149999999999999" customHeight="1" x14ac:dyDescent="0.25">
      <c r="A622" s="668"/>
      <c r="B622" s="669"/>
      <c r="C622" s="672"/>
      <c r="D622" s="673"/>
      <c r="E622" s="675"/>
      <c r="F622" s="678"/>
      <c r="G622" s="678"/>
      <c r="H622" s="678"/>
      <c r="I622" s="679"/>
      <c r="J622" s="681"/>
      <c r="K622" s="678"/>
      <c r="L622" s="683"/>
    </row>
    <row r="623" spans="1:12" ht="19.149999999999999" customHeight="1" x14ac:dyDescent="0.25">
      <c r="A623" s="684" t="s">
        <v>594</v>
      </c>
      <c r="B623" s="687" t="s">
        <v>882</v>
      </c>
      <c r="C623" s="688"/>
      <c r="D623" s="688"/>
      <c r="E623" s="688"/>
      <c r="F623" s="688"/>
      <c r="G623" s="688"/>
      <c r="H623" s="688"/>
      <c r="I623" s="688"/>
      <c r="J623" s="688"/>
      <c r="K623" s="688"/>
      <c r="L623" s="689"/>
    </row>
    <row r="624" spans="1:12" ht="19.149999999999999" customHeight="1" x14ac:dyDescent="0.25">
      <c r="A624" s="685"/>
      <c r="B624" s="688"/>
      <c r="C624" s="688"/>
      <c r="D624" s="688"/>
      <c r="E624" s="688"/>
      <c r="F624" s="688"/>
      <c r="G624" s="688"/>
      <c r="H624" s="688"/>
      <c r="I624" s="688"/>
      <c r="J624" s="688"/>
      <c r="K624" s="688"/>
      <c r="L624" s="689"/>
    </row>
    <row r="625" spans="1:12" ht="19.149999999999999" customHeight="1" x14ac:dyDescent="0.25">
      <c r="A625" s="685"/>
      <c r="B625" s="688"/>
      <c r="C625" s="688"/>
      <c r="D625" s="688"/>
      <c r="E625" s="688"/>
      <c r="F625" s="688"/>
      <c r="G625" s="688"/>
      <c r="H625" s="688"/>
      <c r="I625" s="688"/>
      <c r="J625" s="688"/>
      <c r="K625" s="688"/>
      <c r="L625" s="689"/>
    </row>
    <row r="626" spans="1:12" ht="19.149999999999999" customHeight="1" thickBot="1" x14ac:dyDescent="0.3">
      <c r="A626" s="686"/>
      <c r="B626" s="690"/>
      <c r="C626" s="690"/>
      <c r="D626" s="690"/>
      <c r="E626" s="690"/>
      <c r="F626" s="690"/>
      <c r="G626" s="690"/>
      <c r="H626" s="690"/>
      <c r="I626" s="690"/>
      <c r="J626" s="690"/>
      <c r="K626" s="690"/>
      <c r="L626" s="691"/>
    </row>
    <row r="627" spans="1:12" ht="20.25" customHeight="1" thickBot="1" x14ac:dyDescent="0.3"/>
    <row r="628" spans="1:12" ht="20.25" customHeight="1" thickBot="1" x14ac:dyDescent="0.3">
      <c r="A628" s="692" t="s">
        <v>504</v>
      </c>
      <c r="B628" s="693"/>
      <c r="C628" s="693"/>
      <c r="D628" s="693"/>
      <c r="E628" s="693"/>
      <c r="F628" s="693"/>
      <c r="G628" s="693"/>
      <c r="H628" s="693"/>
      <c r="I628" s="693"/>
      <c r="J628" s="693"/>
      <c r="K628" s="693"/>
      <c r="L628" s="694"/>
    </row>
    <row r="629" spans="1:12" ht="25.15" customHeight="1" x14ac:dyDescent="0.25">
      <c r="A629" s="168" t="s">
        <v>551</v>
      </c>
      <c r="B629" s="695" t="s">
        <v>865</v>
      </c>
      <c r="C629" s="696"/>
      <c r="D629" s="697"/>
      <c r="E629" s="698"/>
      <c r="F629" s="698"/>
      <c r="G629" s="698"/>
      <c r="H629" s="698"/>
      <c r="I629" s="698"/>
      <c r="J629" s="698"/>
      <c r="K629" s="698"/>
      <c r="L629" s="699"/>
    </row>
    <row r="630" spans="1:12" ht="20.25" customHeight="1" x14ac:dyDescent="0.25">
      <c r="A630" s="700" t="s">
        <v>0</v>
      </c>
      <c r="B630" s="701"/>
      <c r="C630" s="701"/>
      <c r="D630" s="702" t="s">
        <v>705</v>
      </c>
      <c r="E630" s="702"/>
      <c r="F630" s="702"/>
      <c r="G630" s="702"/>
      <c r="H630" s="702"/>
      <c r="I630" s="702"/>
      <c r="J630" s="702"/>
      <c r="K630" s="702"/>
      <c r="L630" s="703"/>
    </row>
    <row r="631" spans="1:12" ht="20.25" customHeight="1" x14ac:dyDescent="0.25">
      <c r="A631" s="700" t="s">
        <v>460</v>
      </c>
      <c r="B631" s="701"/>
      <c r="C631" s="701"/>
      <c r="D631" s="702"/>
      <c r="E631" s="702"/>
      <c r="F631" s="702"/>
      <c r="G631" s="702"/>
      <c r="H631" s="702"/>
      <c r="I631" s="702"/>
      <c r="J631" s="702"/>
      <c r="K631" s="702"/>
      <c r="L631" s="703"/>
    </row>
    <row r="632" spans="1:12" ht="20.25" customHeight="1" x14ac:dyDescent="0.25">
      <c r="A632" s="700" t="s">
        <v>905</v>
      </c>
      <c r="B632" s="701"/>
      <c r="C632" s="701"/>
      <c r="D632" s="702">
        <v>-21</v>
      </c>
      <c r="E632" s="702"/>
      <c r="F632" s="702"/>
      <c r="G632" s="702"/>
      <c r="H632" s="702"/>
      <c r="I632" s="702"/>
      <c r="J632" s="702"/>
      <c r="K632" s="702"/>
      <c r="L632" s="703"/>
    </row>
    <row r="633" spans="1:12" ht="20.25" customHeight="1" x14ac:dyDescent="0.25">
      <c r="A633" s="700" t="s">
        <v>1</v>
      </c>
      <c r="B633" s="701"/>
      <c r="C633" s="701"/>
      <c r="D633" s="702" t="s">
        <v>780</v>
      </c>
      <c r="E633" s="702"/>
      <c r="F633" s="702"/>
      <c r="G633" s="702"/>
      <c r="H633" s="702"/>
      <c r="I633" s="702"/>
      <c r="J633" s="702"/>
      <c r="K633" s="702"/>
      <c r="L633" s="703"/>
    </row>
    <row r="634" spans="1:12" ht="20.25" customHeight="1" x14ac:dyDescent="0.25">
      <c r="A634" s="704" t="s">
        <v>520</v>
      </c>
      <c r="B634" s="705"/>
      <c r="C634" s="705"/>
      <c r="D634" s="702" t="s">
        <v>69</v>
      </c>
      <c r="E634" s="702"/>
      <c r="F634" s="702"/>
      <c r="G634" s="702"/>
      <c r="H634" s="702"/>
      <c r="I634" s="702"/>
      <c r="J634" s="702"/>
      <c r="K634" s="702"/>
      <c r="L634" s="703"/>
    </row>
    <row r="635" spans="1:12" ht="15" customHeight="1" x14ac:dyDescent="0.25">
      <c r="A635" s="704" t="s">
        <v>505</v>
      </c>
      <c r="B635" s="705"/>
      <c r="C635" s="705"/>
      <c r="D635" s="706"/>
      <c r="E635" s="706"/>
      <c r="F635" s="706"/>
      <c r="G635" s="706"/>
      <c r="H635" s="706"/>
      <c r="I635" s="706"/>
      <c r="J635" s="706"/>
      <c r="K635" s="706"/>
      <c r="L635" s="707"/>
    </row>
    <row r="636" spans="1:12" ht="15" customHeight="1" x14ac:dyDescent="0.25">
      <c r="A636" s="704"/>
      <c r="B636" s="705"/>
      <c r="C636" s="705"/>
      <c r="D636" s="706"/>
      <c r="E636" s="706"/>
      <c r="F636" s="706"/>
      <c r="G636" s="706"/>
      <c r="H636" s="706"/>
      <c r="I636" s="706"/>
      <c r="J636" s="706"/>
      <c r="K636" s="706"/>
      <c r="L636" s="707"/>
    </row>
    <row r="637" spans="1:12" ht="15" customHeight="1" x14ac:dyDescent="0.25">
      <c r="A637" s="704"/>
      <c r="B637" s="705"/>
      <c r="C637" s="705"/>
      <c r="D637" s="706"/>
      <c r="E637" s="706"/>
      <c r="F637" s="706"/>
      <c r="G637" s="706"/>
      <c r="H637" s="706"/>
      <c r="I637" s="706"/>
      <c r="J637" s="706"/>
      <c r="K637" s="706"/>
      <c r="L637" s="707"/>
    </row>
    <row r="638" spans="1:12" ht="19.149999999999999" customHeight="1" x14ac:dyDescent="0.25">
      <c r="A638" s="761" t="s">
        <v>506</v>
      </c>
      <c r="B638" s="762"/>
      <c r="C638" s="762"/>
      <c r="D638" s="762"/>
      <c r="E638" s="763"/>
      <c r="F638" s="764" t="s">
        <v>507</v>
      </c>
      <c r="G638" s="763"/>
      <c r="H638" s="764" t="s">
        <v>508</v>
      </c>
      <c r="I638" s="762"/>
      <c r="J638" s="762"/>
      <c r="K638" s="762"/>
      <c r="L638" s="765"/>
    </row>
    <row r="639" spans="1:12" ht="30" customHeight="1" x14ac:dyDescent="0.25">
      <c r="A639" s="749" t="s">
        <v>509</v>
      </c>
      <c r="B639" s="750"/>
      <c r="C639" s="750"/>
      <c r="D639" s="750"/>
      <c r="E639" s="750"/>
      <c r="F639" s="751" t="s">
        <v>59</v>
      </c>
      <c r="G639" s="752"/>
      <c r="H639" s="712"/>
      <c r="I639" s="713"/>
      <c r="J639" s="713"/>
      <c r="K639" s="714"/>
      <c r="L639" s="715"/>
    </row>
    <row r="640" spans="1:12" ht="30" customHeight="1" x14ac:dyDescent="0.25">
      <c r="A640" s="749" t="s">
        <v>510</v>
      </c>
      <c r="B640" s="750"/>
      <c r="C640" s="750"/>
      <c r="D640" s="750"/>
      <c r="E640" s="750"/>
      <c r="F640" s="710" t="s">
        <v>59</v>
      </c>
      <c r="G640" s="711"/>
      <c r="H640" s="753"/>
      <c r="I640" s="754"/>
      <c r="J640" s="754"/>
      <c r="K640" s="754"/>
      <c r="L640" s="755"/>
    </row>
    <row r="641" spans="1:12" ht="30" customHeight="1" x14ac:dyDescent="0.25">
      <c r="A641" s="749" t="s">
        <v>511</v>
      </c>
      <c r="B641" s="750"/>
      <c r="C641" s="750"/>
      <c r="D641" s="750"/>
      <c r="E641" s="750"/>
      <c r="F641" s="710" t="s">
        <v>59</v>
      </c>
      <c r="G641" s="711"/>
      <c r="H641" s="712"/>
      <c r="I641" s="713"/>
      <c r="J641" s="713"/>
      <c r="K641" s="714"/>
      <c r="L641" s="715"/>
    </row>
    <row r="642" spans="1:12" ht="30" customHeight="1" x14ac:dyDescent="0.25">
      <c r="A642" s="756" t="s">
        <v>512</v>
      </c>
      <c r="B642" s="757"/>
      <c r="C642" s="757"/>
      <c r="D642" s="757"/>
      <c r="E642" s="757"/>
      <c r="F642" s="710" t="s">
        <v>59</v>
      </c>
      <c r="G642" s="711"/>
      <c r="H642" s="758"/>
      <c r="I642" s="713"/>
      <c r="J642" s="713"/>
      <c r="K642" s="714"/>
      <c r="L642" s="715"/>
    </row>
    <row r="643" spans="1:12" ht="30" customHeight="1" x14ac:dyDescent="0.25">
      <c r="A643" s="759" t="s">
        <v>513</v>
      </c>
      <c r="B643" s="760"/>
      <c r="C643" s="760"/>
      <c r="D643" s="760"/>
      <c r="E643" s="760"/>
      <c r="F643" s="710" t="s">
        <v>59</v>
      </c>
      <c r="G643" s="711"/>
      <c r="H643" s="758"/>
      <c r="I643" s="713"/>
      <c r="J643" s="713"/>
      <c r="K643" s="714"/>
      <c r="L643" s="715"/>
    </row>
    <row r="644" spans="1:12" ht="30" customHeight="1" x14ac:dyDescent="0.25">
      <c r="A644" s="708" t="s">
        <v>514</v>
      </c>
      <c r="B644" s="709"/>
      <c r="C644" s="709"/>
      <c r="D644" s="709"/>
      <c r="E644" s="709"/>
      <c r="F644" s="710" t="s">
        <v>59</v>
      </c>
      <c r="G644" s="711"/>
      <c r="H644" s="712"/>
      <c r="I644" s="713"/>
      <c r="J644" s="713"/>
      <c r="K644" s="714"/>
      <c r="L644" s="715"/>
    </row>
    <row r="645" spans="1:12" ht="30" customHeight="1" x14ac:dyDescent="0.25">
      <c r="A645" s="708" t="s">
        <v>515</v>
      </c>
      <c r="B645" s="709"/>
      <c r="C645" s="709"/>
      <c r="D645" s="709"/>
      <c r="E645" s="709"/>
      <c r="F645" s="710" t="s">
        <v>59</v>
      </c>
      <c r="G645" s="711"/>
      <c r="H645" s="712"/>
      <c r="I645" s="713"/>
      <c r="J645" s="713"/>
      <c r="K645" s="714"/>
      <c r="L645" s="715"/>
    </row>
    <row r="646" spans="1:12" ht="30" customHeight="1" x14ac:dyDescent="0.25">
      <c r="A646" s="708" t="s">
        <v>516</v>
      </c>
      <c r="B646" s="709"/>
      <c r="C646" s="709"/>
      <c r="D646" s="709"/>
      <c r="E646" s="709"/>
      <c r="F646" s="710" t="s">
        <v>59</v>
      </c>
      <c r="G646" s="711"/>
      <c r="H646" s="716"/>
      <c r="I646" s="717"/>
      <c r="J646" s="717"/>
      <c r="K646" s="717"/>
      <c r="L646" s="718"/>
    </row>
    <row r="647" spans="1:12" ht="30" customHeight="1" thickBot="1" x14ac:dyDescent="0.3">
      <c r="A647" s="719" t="s">
        <v>517</v>
      </c>
      <c r="B647" s="720"/>
      <c r="C647" s="720"/>
      <c r="D647" s="720"/>
      <c r="E647" s="720"/>
      <c r="F647" s="721" t="s">
        <v>59</v>
      </c>
      <c r="G647" s="722"/>
      <c r="H647" s="723"/>
      <c r="I647" s="724"/>
      <c r="J647" s="724"/>
      <c r="K647" s="725"/>
      <c r="L647" s="726"/>
    </row>
    <row r="648" spans="1:12" ht="20.25" customHeight="1" x14ac:dyDescent="0.25">
      <c r="A648" s="727" t="s">
        <v>518</v>
      </c>
      <c r="B648" s="728"/>
      <c r="C648" s="728"/>
      <c r="D648" s="728"/>
      <c r="E648" s="728"/>
      <c r="F648" s="728"/>
      <c r="G648" s="728"/>
      <c r="H648" s="728"/>
      <c r="I648" s="728"/>
      <c r="J648" s="728"/>
      <c r="K648" s="729"/>
      <c r="L648" s="730"/>
    </row>
    <row r="649" spans="1:12" ht="30" customHeight="1" x14ac:dyDescent="0.25">
      <c r="A649" s="731"/>
      <c r="B649" s="732"/>
      <c r="C649" s="732"/>
      <c r="D649" s="732"/>
      <c r="E649" s="732"/>
      <c r="F649" s="732"/>
      <c r="G649" s="732"/>
      <c r="H649" s="732"/>
      <c r="I649" s="732"/>
      <c r="J649" s="732"/>
      <c r="K649" s="733"/>
      <c r="L649" s="734"/>
    </row>
    <row r="650" spans="1:12" ht="30" customHeight="1" thickBot="1" x14ac:dyDescent="0.3">
      <c r="A650" s="735"/>
      <c r="B650" s="736"/>
      <c r="C650" s="736"/>
      <c r="D650" s="736"/>
      <c r="E650" s="736"/>
      <c r="F650" s="736"/>
      <c r="G650" s="736"/>
      <c r="H650" s="736"/>
      <c r="I650" s="736"/>
      <c r="J650" s="736"/>
      <c r="K650" s="737"/>
      <c r="L650" s="738"/>
    </row>
    <row r="651" spans="1:12" ht="19.149999999999999" customHeight="1" x14ac:dyDescent="0.25">
      <c r="A651" s="739" t="s">
        <v>519</v>
      </c>
      <c r="B651" s="740"/>
      <c r="C651" s="740"/>
      <c r="D651" s="740"/>
      <c r="E651" s="741"/>
      <c r="F651" s="741"/>
      <c r="G651" s="741"/>
      <c r="H651" s="741"/>
      <c r="I651" s="741"/>
      <c r="J651" s="741"/>
      <c r="K651" s="742"/>
      <c r="L651" s="743"/>
    </row>
    <row r="652" spans="1:12" ht="19.149999999999999" customHeight="1" x14ac:dyDescent="0.25">
      <c r="A652" s="744" t="s">
        <v>591</v>
      </c>
      <c r="B652" s="745"/>
      <c r="C652" s="745"/>
      <c r="D652" s="745"/>
      <c r="E652" s="674" t="s">
        <v>24</v>
      </c>
      <c r="F652" s="676" t="s">
        <v>832</v>
      </c>
      <c r="G652" s="676"/>
      <c r="H652" s="676"/>
      <c r="I652" s="677"/>
      <c r="J652" s="680" t="s">
        <v>21</v>
      </c>
      <c r="K652" s="746"/>
      <c r="L652" s="682"/>
    </row>
    <row r="653" spans="1:12" ht="19.149999999999999" customHeight="1" x14ac:dyDescent="0.25">
      <c r="A653" s="747" t="s">
        <v>592</v>
      </c>
      <c r="B653" s="748"/>
      <c r="C653" s="748" t="s">
        <v>593</v>
      </c>
      <c r="D653" s="748"/>
      <c r="E653" s="675"/>
      <c r="F653" s="678"/>
      <c r="G653" s="678"/>
      <c r="H653" s="678"/>
      <c r="I653" s="679"/>
      <c r="J653" s="681"/>
      <c r="K653" s="678"/>
      <c r="L653" s="683"/>
    </row>
    <row r="654" spans="1:12" ht="19.149999999999999" customHeight="1" x14ac:dyDescent="0.25">
      <c r="A654" s="668" t="s">
        <v>897</v>
      </c>
      <c r="B654" s="669"/>
      <c r="C654" s="670"/>
      <c r="D654" s="671"/>
      <c r="E654" s="674" t="s">
        <v>25</v>
      </c>
      <c r="F654" s="676"/>
      <c r="G654" s="676"/>
      <c r="H654" s="676"/>
      <c r="I654" s="677"/>
      <c r="J654" s="680" t="s">
        <v>371</v>
      </c>
      <c r="K654" s="676"/>
      <c r="L654" s="682"/>
    </row>
    <row r="655" spans="1:12" ht="19.149999999999999" customHeight="1" x14ac:dyDescent="0.25">
      <c r="A655" s="668"/>
      <c r="B655" s="669"/>
      <c r="C655" s="672"/>
      <c r="D655" s="673"/>
      <c r="E655" s="675"/>
      <c r="F655" s="678"/>
      <c r="G655" s="678"/>
      <c r="H655" s="678"/>
      <c r="I655" s="679"/>
      <c r="J655" s="681"/>
      <c r="K655" s="678"/>
      <c r="L655" s="683"/>
    </row>
    <row r="656" spans="1:12" ht="19.149999999999999" customHeight="1" x14ac:dyDescent="0.25">
      <c r="A656" s="684" t="s">
        <v>594</v>
      </c>
      <c r="B656" s="687" t="s">
        <v>882</v>
      </c>
      <c r="C656" s="688"/>
      <c r="D656" s="688"/>
      <c r="E656" s="688"/>
      <c r="F656" s="688"/>
      <c r="G656" s="688"/>
      <c r="H656" s="688"/>
      <c r="I656" s="688"/>
      <c r="J656" s="688"/>
      <c r="K656" s="688"/>
      <c r="L656" s="689"/>
    </row>
    <row r="657" spans="1:12" ht="19.149999999999999" customHeight="1" x14ac:dyDescent="0.25">
      <c r="A657" s="685"/>
      <c r="B657" s="688"/>
      <c r="C657" s="688"/>
      <c r="D657" s="688"/>
      <c r="E657" s="688"/>
      <c r="F657" s="688"/>
      <c r="G657" s="688"/>
      <c r="H657" s="688"/>
      <c r="I657" s="688"/>
      <c r="J657" s="688"/>
      <c r="K657" s="688"/>
      <c r="L657" s="689"/>
    </row>
    <row r="658" spans="1:12" ht="19.149999999999999" customHeight="1" x14ac:dyDescent="0.25">
      <c r="A658" s="685"/>
      <c r="B658" s="688"/>
      <c r="C658" s="688"/>
      <c r="D658" s="688"/>
      <c r="E658" s="688"/>
      <c r="F658" s="688"/>
      <c r="G658" s="688"/>
      <c r="H658" s="688"/>
      <c r="I658" s="688"/>
      <c r="J658" s="688"/>
      <c r="K658" s="688"/>
      <c r="L658" s="689"/>
    </row>
    <row r="659" spans="1:12" ht="19.149999999999999" customHeight="1" thickBot="1" x14ac:dyDescent="0.3">
      <c r="A659" s="686"/>
      <c r="B659" s="690"/>
      <c r="C659" s="690"/>
      <c r="D659" s="690"/>
      <c r="E659" s="690"/>
      <c r="F659" s="690"/>
      <c r="G659" s="690"/>
      <c r="H659" s="690"/>
      <c r="I659" s="690"/>
      <c r="J659" s="690"/>
      <c r="K659" s="690"/>
      <c r="L659" s="691"/>
    </row>
    <row r="660" spans="1:12" ht="20.25" customHeight="1" thickBot="1" x14ac:dyDescent="0.3"/>
    <row r="661" spans="1:12" ht="20.25" customHeight="1" thickBot="1" x14ac:dyDescent="0.3">
      <c r="A661" s="692" t="s">
        <v>504</v>
      </c>
      <c r="B661" s="693"/>
      <c r="C661" s="693"/>
      <c r="D661" s="693"/>
      <c r="E661" s="693"/>
      <c r="F661" s="693"/>
      <c r="G661" s="693"/>
      <c r="H661" s="693"/>
      <c r="I661" s="693"/>
      <c r="J661" s="693"/>
      <c r="K661" s="693"/>
      <c r="L661" s="694"/>
    </row>
    <row r="662" spans="1:12" ht="25.15" customHeight="1" x14ac:dyDescent="0.25">
      <c r="A662" s="168" t="s">
        <v>551</v>
      </c>
      <c r="B662" s="695" t="s">
        <v>866</v>
      </c>
      <c r="C662" s="696"/>
      <c r="D662" s="697"/>
      <c r="E662" s="698"/>
      <c r="F662" s="698"/>
      <c r="G662" s="698"/>
      <c r="H662" s="698"/>
      <c r="I662" s="698"/>
      <c r="J662" s="698"/>
      <c r="K662" s="698"/>
      <c r="L662" s="699"/>
    </row>
    <row r="663" spans="1:12" ht="20.25" customHeight="1" x14ac:dyDescent="0.25">
      <c r="A663" s="700" t="s">
        <v>0</v>
      </c>
      <c r="B663" s="701"/>
      <c r="C663" s="701"/>
      <c r="D663" s="702" t="s">
        <v>705</v>
      </c>
      <c r="E663" s="702"/>
      <c r="F663" s="702"/>
      <c r="G663" s="702"/>
      <c r="H663" s="702"/>
      <c r="I663" s="702"/>
      <c r="J663" s="702"/>
      <c r="K663" s="702"/>
      <c r="L663" s="703"/>
    </row>
    <row r="664" spans="1:12" ht="20.25" customHeight="1" x14ac:dyDescent="0.25">
      <c r="A664" s="700" t="s">
        <v>460</v>
      </c>
      <c r="B664" s="701"/>
      <c r="C664" s="701"/>
      <c r="D664" s="702"/>
      <c r="E664" s="702"/>
      <c r="F664" s="702"/>
      <c r="G664" s="702"/>
      <c r="H664" s="702"/>
      <c r="I664" s="702"/>
      <c r="J664" s="702"/>
      <c r="K664" s="702"/>
      <c r="L664" s="703"/>
    </row>
    <row r="665" spans="1:12" ht="20.25" customHeight="1" x14ac:dyDescent="0.25">
      <c r="A665" s="700" t="s">
        <v>905</v>
      </c>
      <c r="B665" s="701"/>
      <c r="C665" s="701"/>
      <c r="D665" s="702">
        <v>-21</v>
      </c>
      <c r="E665" s="702"/>
      <c r="F665" s="702"/>
      <c r="G665" s="702"/>
      <c r="H665" s="702"/>
      <c r="I665" s="702"/>
      <c r="J665" s="702"/>
      <c r="K665" s="702"/>
      <c r="L665" s="703"/>
    </row>
    <row r="666" spans="1:12" ht="20.25" customHeight="1" x14ac:dyDescent="0.25">
      <c r="A666" s="700" t="s">
        <v>1</v>
      </c>
      <c r="B666" s="701"/>
      <c r="C666" s="701"/>
      <c r="D666" s="702" t="s">
        <v>785</v>
      </c>
      <c r="E666" s="702"/>
      <c r="F666" s="702"/>
      <c r="G666" s="702"/>
      <c r="H666" s="702"/>
      <c r="I666" s="702"/>
      <c r="J666" s="702"/>
      <c r="K666" s="702"/>
      <c r="L666" s="703"/>
    </row>
    <row r="667" spans="1:12" ht="20.25" customHeight="1" x14ac:dyDescent="0.25">
      <c r="A667" s="704" t="s">
        <v>520</v>
      </c>
      <c r="B667" s="705"/>
      <c r="C667" s="705"/>
      <c r="D667" s="702" t="s">
        <v>69</v>
      </c>
      <c r="E667" s="702"/>
      <c r="F667" s="702"/>
      <c r="G667" s="702"/>
      <c r="H667" s="702"/>
      <c r="I667" s="702"/>
      <c r="J667" s="702"/>
      <c r="K667" s="702"/>
      <c r="L667" s="703"/>
    </row>
    <row r="668" spans="1:12" ht="15" customHeight="1" x14ac:dyDescent="0.25">
      <c r="A668" s="704" t="s">
        <v>505</v>
      </c>
      <c r="B668" s="705"/>
      <c r="C668" s="705"/>
      <c r="D668" s="706"/>
      <c r="E668" s="706"/>
      <c r="F668" s="706"/>
      <c r="G668" s="706"/>
      <c r="H668" s="706"/>
      <c r="I668" s="706"/>
      <c r="J668" s="706"/>
      <c r="K668" s="706"/>
      <c r="L668" s="707"/>
    </row>
    <row r="669" spans="1:12" ht="15" customHeight="1" x14ac:dyDescent="0.25">
      <c r="A669" s="704"/>
      <c r="B669" s="705"/>
      <c r="C669" s="705"/>
      <c r="D669" s="706"/>
      <c r="E669" s="706"/>
      <c r="F669" s="706"/>
      <c r="G669" s="706"/>
      <c r="H669" s="706"/>
      <c r="I669" s="706"/>
      <c r="J669" s="706"/>
      <c r="K669" s="706"/>
      <c r="L669" s="707"/>
    </row>
    <row r="670" spans="1:12" ht="15" customHeight="1" x14ac:dyDescent="0.25">
      <c r="A670" s="704"/>
      <c r="B670" s="705"/>
      <c r="C670" s="705"/>
      <c r="D670" s="706"/>
      <c r="E670" s="706"/>
      <c r="F670" s="706"/>
      <c r="G670" s="706"/>
      <c r="H670" s="706"/>
      <c r="I670" s="706"/>
      <c r="J670" s="706"/>
      <c r="K670" s="706"/>
      <c r="L670" s="707"/>
    </row>
    <row r="671" spans="1:12" ht="19.149999999999999" customHeight="1" x14ac:dyDescent="0.25">
      <c r="A671" s="761" t="s">
        <v>506</v>
      </c>
      <c r="B671" s="762"/>
      <c r="C671" s="762"/>
      <c r="D671" s="762"/>
      <c r="E671" s="763"/>
      <c r="F671" s="764" t="s">
        <v>507</v>
      </c>
      <c r="G671" s="763"/>
      <c r="H671" s="764" t="s">
        <v>508</v>
      </c>
      <c r="I671" s="762"/>
      <c r="J671" s="762"/>
      <c r="K671" s="762"/>
      <c r="L671" s="765"/>
    </row>
    <row r="672" spans="1:12" ht="30" customHeight="1" x14ac:dyDescent="0.25">
      <c r="A672" s="749" t="s">
        <v>509</v>
      </c>
      <c r="B672" s="750"/>
      <c r="C672" s="750"/>
      <c r="D672" s="750"/>
      <c r="E672" s="750"/>
      <c r="F672" s="751" t="s">
        <v>59</v>
      </c>
      <c r="G672" s="752"/>
      <c r="H672" s="712"/>
      <c r="I672" s="713"/>
      <c r="J672" s="713"/>
      <c r="K672" s="714"/>
      <c r="L672" s="715"/>
    </row>
    <row r="673" spans="1:12" ht="30" customHeight="1" x14ac:dyDescent="0.25">
      <c r="A673" s="749" t="s">
        <v>510</v>
      </c>
      <c r="B673" s="750"/>
      <c r="C673" s="750"/>
      <c r="D673" s="750"/>
      <c r="E673" s="750"/>
      <c r="F673" s="710" t="s">
        <v>59</v>
      </c>
      <c r="G673" s="711"/>
      <c r="H673" s="753"/>
      <c r="I673" s="754"/>
      <c r="J673" s="754"/>
      <c r="K673" s="754"/>
      <c r="L673" s="755"/>
    </row>
    <row r="674" spans="1:12" ht="30" customHeight="1" x14ac:dyDescent="0.25">
      <c r="A674" s="749" t="s">
        <v>511</v>
      </c>
      <c r="B674" s="750"/>
      <c r="C674" s="750"/>
      <c r="D674" s="750"/>
      <c r="E674" s="750"/>
      <c r="F674" s="710" t="s">
        <v>59</v>
      </c>
      <c r="G674" s="711"/>
      <c r="H674" s="712"/>
      <c r="I674" s="713"/>
      <c r="J674" s="713"/>
      <c r="K674" s="714"/>
      <c r="L674" s="715"/>
    </row>
    <row r="675" spans="1:12" ht="30" customHeight="1" x14ac:dyDescent="0.25">
      <c r="A675" s="756" t="s">
        <v>512</v>
      </c>
      <c r="B675" s="757"/>
      <c r="C675" s="757"/>
      <c r="D675" s="757"/>
      <c r="E675" s="757"/>
      <c r="F675" s="710" t="s">
        <v>59</v>
      </c>
      <c r="G675" s="711"/>
      <c r="H675" s="758"/>
      <c r="I675" s="713"/>
      <c r="J675" s="713"/>
      <c r="K675" s="714"/>
      <c r="L675" s="715"/>
    </row>
    <row r="676" spans="1:12" ht="30" customHeight="1" x14ac:dyDescent="0.25">
      <c r="A676" s="759" t="s">
        <v>513</v>
      </c>
      <c r="B676" s="760"/>
      <c r="C676" s="760"/>
      <c r="D676" s="760"/>
      <c r="E676" s="760"/>
      <c r="F676" s="710" t="s">
        <v>59</v>
      </c>
      <c r="G676" s="711"/>
      <c r="H676" s="758"/>
      <c r="I676" s="713"/>
      <c r="J676" s="713"/>
      <c r="K676" s="714"/>
      <c r="L676" s="715"/>
    </row>
    <row r="677" spans="1:12" ht="30" customHeight="1" x14ac:dyDescent="0.25">
      <c r="A677" s="708" t="s">
        <v>514</v>
      </c>
      <c r="B677" s="709"/>
      <c r="C677" s="709"/>
      <c r="D677" s="709"/>
      <c r="E677" s="709"/>
      <c r="F677" s="710" t="s">
        <v>59</v>
      </c>
      <c r="G677" s="711"/>
      <c r="H677" s="712"/>
      <c r="I677" s="713"/>
      <c r="J677" s="713"/>
      <c r="K677" s="714"/>
      <c r="L677" s="715"/>
    </row>
    <row r="678" spans="1:12" ht="30" customHeight="1" x14ac:dyDescent="0.25">
      <c r="A678" s="708" t="s">
        <v>515</v>
      </c>
      <c r="B678" s="709"/>
      <c r="C678" s="709"/>
      <c r="D678" s="709"/>
      <c r="E678" s="709"/>
      <c r="F678" s="710" t="s">
        <v>59</v>
      </c>
      <c r="G678" s="711"/>
      <c r="H678" s="712"/>
      <c r="I678" s="713"/>
      <c r="J678" s="713"/>
      <c r="K678" s="714"/>
      <c r="L678" s="715"/>
    </row>
    <row r="679" spans="1:12" ht="30" customHeight="1" x14ac:dyDescent="0.25">
      <c r="A679" s="708" t="s">
        <v>516</v>
      </c>
      <c r="B679" s="709"/>
      <c r="C679" s="709"/>
      <c r="D679" s="709"/>
      <c r="E679" s="709"/>
      <c r="F679" s="710" t="s">
        <v>59</v>
      </c>
      <c r="G679" s="711"/>
      <c r="H679" s="716"/>
      <c r="I679" s="717"/>
      <c r="J679" s="717"/>
      <c r="K679" s="717"/>
      <c r="L679" s="718"/>
    </row>
    <row r="680" spans="1:12" ht="30" customHeight="1" thickBot="1" x14ac:dyDescent="0.3">
      <c r="A680" s="719" t="s">
        <v>517</v>
      </c>
      <c r="B680" s="720"/>
      <c r="C680" s="720"/>
      <c r="D680" s="720"/>
      <c r="E680" s="720"/>
      <c r="F680" s="721" t="s">
        <v>59</v>
      </c>
      <c r="G680" s="722"/>
      <c r="H680" s="723"/>
      <c r="I680" s="724"/>
      <c r="J680" s="724"/>
      <c r="K680" s="725"/>
      <c r="L680" s="726"/>
    </row>
    <row r="681" spans="1:12" ht="20.25" customHeight="1" x14ac:dyDescent="0.25">
      <c r="A681" s="727" t="s">
        <v>518</v>
      </c>
      <c r="B681" s="728"/>
      <c r="C681" s="728"/>
      <c r="D681" s="728"/>
      <c r="E681" s="728"/>
      <c r="F681" s="728"/>
      <c r="G681" s="728"/>
      <c r="H681" s="728"/>
      <c r="I681" s="728"/>
      <c r="J681" s="728"/>
      <c r="K681" s="729"/>
      <c r="L681" s="730"/>
    </row>
    <row r="682" spans="1:12" ht="30" customHeight="1" x14ac:dyDescent="0.25">
      <c r="A682" s="731"/>
      <c r="B682" s="732"/>
      <c r="C682" s="732"/>
      <c r="D682" s="732"/>
      <c r="E682" s="732"/>
      <c r="F682" s="732"/>
      <c r="G682" s="732"/>
      <c r="H682" s="732"/>
      <c r="I682" s="732"/>
      <c r="J682" s="732"/>
      <c r="K682" s="733"/>
      <c r="L682" s="734"/>
    </row>
    <row r="683" spans="1:12" ht="30" customHeight="1" thickBot="1" x14ac:dyDescent="0.3">
      <c r="A683" s="735"/>
      <c r="B683" s="736"/>
      <c r="C683" s="736"/>
      <c r="D683" s="736"/>
      <c r="E683" s="736"/>
      <c r="F683" s="736"/>
      <c r="G683" s="736"/>
      <c r="H683" s="736"/>
      <c r="I683" s="736"/>
      <c r="J683" s="736"/>
      <c r="K683" s="737"/>
      <c r="L683" s="738"/>
    </row>
    <row r="684" spans="1:12" ht="19.149999999999999" customHeight="1" x14ac:dyDescent="0.25">
      <c r="A684" s="739" t="s">
        <v>519</v>
      </c>
      <c r="B684" s="740"/>
      <c r="C684" s="740"/>
      <c r="D684" s="740"/>
      <c r="E684" s="741"/>
      <c r="F684" s="741"/>
      <c r="G684" s="741"/>
      <c r="H684" s="741"/>
      <c r="I684" s="741"/>
      <c r="J684" s="741"/>
      <c r="K684" s="742"/>
      <c r="L684" s="743"/>
    </row>
    <row r="685" spans="1:12" ht="19.149999999999999" customHeight="1" x14ac:dyDescent="0.25">
      <c r="A685" s="744" t="s">
        <v>591</v>
      </c>
      <c r="B685" s="745"/>
      <c r="C685" s="745"/>
      <c r="D685" s="745"/>
      <c r="E685" s="674" t="s">
        <v>24</v>
      </c>
      <c r="F685" s="676" t="s">
        <v>832</v>
      </c>
      <c r="G685" s="676"/>
      <c r="H685" s="676"/>
      <c r="I685" s="677"/>
      <c r="J685" s="680" t="s">
        <v>21</v>
      </c>
      <c r="K685" s="746"/>
      <c r="L685" s="682"/>
    </row>
    <row r="686" spans="1:12" ht="19.149999999999999" customHeight="1" x14ac:dyDescent="0.25">
      <c r="A686" s="747" t="s">
        <v>592</v>
      </c>
      <c r="B686" s="748"/>
      <c r="C686" s="748" t="s">
        <v>593</v>
      </c>
      <c r="D686" s="748"/>
      <c r="E686" s="675"/>
      <c r="F686" s="678"/>
      <c r="G686" s="678"/>
      <c r="H686" s="678"/>
      <c r="I686" s="679"/>
      <c r="J686" s="681"/>
      <c r="K686" s="678"/>
      <c r="L686" s="683"/>
    </row>
    <row r="687" spans="1:12" ht="19.149999999999999" customHeight="1" x14ac:dyDescent="0.25">
      <c r="A687" s="668" t="s">
        <v>899</v>
      </c>
      <c r="B687" s="669"/>
      <c r="C687" s="670"/>
      <c r="D687" s="671"/>
      <c r="E687" s="674" t="s">
        <v>25</v>
      </c>
      <c r="F687" s="676"/>
      <c r="G687" s="676"/>
      <c r="H687" s="676"/>
      <c r="I687" s="677"/>
      <c r="J687" s="680" t="s">
        <v>371</v>
      </c>
      <c r="K687" s="676"/>
      <c r="L687" s="682"/>
    </row>
    <row r="688" spans="1:12" ht="19.149999999999999" customHeight="1" x14ac:dyDescent="0.25">
      <c r="A688" s="668"/>
      <c r="B688" s="669"/>
      <c r="C688" s="672"/>
      <c r="D688" s="673"/>
      <c r="E688" s="675"/>
      <c r="F688" s="678"/>
      <c r="G688" s="678"/>
      <c r="H688" s="678"/>
      <c r="I688" s="679"/>
      <c r="J688" s="681"/>
      <c r="K688" s="678"/>
      <c r="L688" s="683"/>
    </row>
    <row r="689" spans="1:12" ht="19.149999999999999" customHeight="1" x14ac:dyDescent="0.25">
      <c r="A689" s="684" t="s">
        <v>594</v>
      </c>
      <c r="B689" s="687" t="s">
        <v>882</v>
      </c>
      <c r="C689" s="688"/>
      <c r="D689" s="688"/>
      <c r="E689" s="688"/>
      <c r="F689" s="688"/>
      <c r="G689" s="688"/>
      <c r="H689" s="688"/>
      <c r="I689" s="688"/>
      <c r="J689" s="688"/>
      <c r="K689" s="688"/>
      <c r="L689" s="689"/>
    </row>
    <row r="690" spans="1:12" ht="19.149999999999999" customHeight="1" x14ac:dyDescent="0.25">
      <c r="A690" s="685"/>
      <c r="B690" s="688"/>
      <c r="C690" s="688"/>
      <c r="D690" s="688"/>
      <c r="E690" s="688"/>
      <c r="F690" s="688"/>
      <c r="G690" s="688"/>
      <c r="H690" s="688"/>
      <c r="I690" s="688"/>
      <c r="J690" s="688"/>
      <c r="K690" s="688"/>
      <c r="L690" s="689"/>
    </row>
    <row r="691" spans="1:12" ht="19.149999999999999" customHeight="1" x14ac:dyDescent="0.25">
      <c r="A691" s="685"/>
      <c r="B691" s="688"/>
      <c r="C691" s="688"/>
      <c r="D691" s="688"/>
      <c r="E691" s="688"/>
      <c r="F691" s="688"/>
      <c r="G691" s="688"/>
      <c r="H691" s="688"/>
      <c r="I691" s="688"/>
      <c r="J691" s="688"/>
      <c r="K691" s="688"/>
      <c r="L691" s="689"/>
    </row>
    <row r="692" spans="1:12" ht="19.149999999999999" customHeight="1" thickBot="1" x14ac:dyDescent="0.3">
      <c r="A692" s="686"/>
      <c r="B692" s="690"/>
      <c r="C692" s="690"/>
      <c r="D692" s="690"/>
      <c r="E692" s="690"/>
      <c r="F692" s="690"/>
      <c r="G692" s="690"/>
      <c r="H692" s="690"/>
      <c r="I692" s="690"/>
      <c r="J692" s="690"/>
      <c r="K692" s="690"/>
      <c r="L692" s="691"/>
    </row>
    <row r="693" spans="1:12" ht="20.25" customHeight="1" thickBot="1" x14ac:dyDescent="0.3"/>
    <row r="694" spans="1:12" ht="20.25" customHeight="1" thickBot="1" x14ac:dyDescent="0.3">
      <c r="A694" s="692" t="s">
        <v>504</v>
      </c>
      <c r="B694" s="693"/>
      <c r="C694" s="693"/>
      <c r="D694" s="693"/>
      <c r="E694" s="693"/>
      <c r="F694" s="693"/>
      <c r="G694" s="693"/>
      <c r="H694" s="693"/>
      <c r="I694" s="693"/>
      <c r="J694" s="693"/>
      <c r="K694" s="693"/>
      <c r="L694" s="694"/>
    </row>
    <row r="695" spans="1:12" ht="25.15" customHeight="1" x14ac:dyDescent="0.25">
      <c r="A695" s="168" t="s">
        <v>551</v>
      </c>
      <c r="B695" s="695" t="s">
        <v>867</v>
      </c>
      <c r="C695" s="696"/>
      <c r="D695" s="697"/>
      <c r="E695" s="698"/>
      <c r="F695" s="698"/>
      <c r="G695" s="698"/>
      <c r="H695" s="698"/>
      <c r="I695" s="698"/>
      <c r="J695" s="698"/>
      <c r="K695" s="698"/>
      <c r="L695" s="699"/>
    </row>
    <row r="696" spans="1:12" ht="20.25" customHeight="1" x14ac:dyDescent="0.25">
      <c r="A696" s="700" t="s">
        <v>0</v>
      </c>
      <c r="B696" s="701"/>
      <c r="C696" s="701"/>
      <c r="D696" s="702" t="s">
        <v>705</v>
      </c>
      <c r="E696" s="702"/>
      <c r="F696" s="702"/>
      <c r="G696" s="702"/>
      <c r="H696" s="702"/>
      <c r="I696" s="702"/>
      <c r="J696" s="702"/>
      <c r="K696" s="702"/>
      <c r="L696" s="703"/>
    </row>
    <row r="697" spans="1:12" ht="20.25" customHeight="1" x14ac:dyDescent="0.25">
      <c r="A697" s="700" t="s">
        <v>460</v>
      </c>
      <c r="B697" s="701"/>
      <c r="C697" s="701"/>
      <c r="D697" s="702"/>
      <c r="E697" s="702"/>
      <c r="F697" s="702"/>
      <c r="G697" s="702"/>
      <c r="H697" s="702"/>
      <c r="I697" s="702"/>
      <c r="J697" s="702"/>
      <c r="K697" s="702"/>
      <c r="L697" s="703"/>
    </row>
    <row r="698" spans="1:12" ht="20.25" customHeight="1" x14ac:dyDescent="0.25">
      <c r="A698" s="700" t="s">
        <v>905</v>
      </c>
      <c r="B698" s="701"/>
      <c r="C698" s="701"/>
      <c r="D698" s="702">
        <v>132</v>
      </c>
      <c r="E698" s="702"/>
      <c r="F698" s="702"/>
      <c r="G698" s="702"/>
      <c r="H698" s="702"/>
      <c r="I698" s="702"/>
      <c r="J698" s="702"/>
      <c r="K698" s="702"/>
      <c r="L698" s="703"/>
    </row>
    <row r="699" spans="1:12" ht="20.25" customHeight="1" x14ac:dyDescent="0.25">
      <c r="A699" s="700" t="s">
        <v>1</v>
      </c>
      <c r="B699" s="701"/>
      <c r="C699" s="701"/>
      <c r="D699" s="702" t="s">
        <v>788</v>
      </c>
      <c r="E699" s="702"/>
      <c r="F699" s="702"/>
      <c r="G699" s="702"/>
      <c r="H699" s="702"/>
      <c r="I699" s="702"/>
      <c r="J699" s="702"/>
      <c r="K699" s="702"/>
      <c r="L699" s="703"/>
    </row>
    <row r="700" spans="1:12" ht="20.25" customHeight="1" x14ac:dyDescent="0.25">
      <c r="A700" s="704" t="s">
        <v>520</v>
      </c>
      <c r="B700" s="705"/>
      <c r="C700" s="705"/>
      <c r="D700" s="702" t="s">
        <v>69</v>
      </c>
      <c r="E700" s="702"/>
      <c r="F700" s="702"/>
      <c r="G700" s="702"/>
      <c r="H700" s="702"/>
      <c r="I700" s="702"/>
      <c r="J700" s="702"/>
      <c r="K700" s="702"/>
      <c r="L700" s="703"/>
    </row>
    <row r="701" spans="1:12" ht="15" customHeight="1" x14ac:dyDescent="0.25">
      <c r="A701" s="704" t="s">
        <v>505</v>
      </c>
      <c r="B701" s="705"/>
      <c r="C701" s="705"/>
      <c r="D701" s="706"/>
      <c r="E701" s="706"/>
      <c r="F701" s="706"/>
      <c r="G701" s="706"/>
      <c r="H701" s="706"/>
      <c r="I701" s="706"/>
      <c r="J701" s="706"/>
      <c r="K701" s="706"/>
      <c r="L701" s="707"/>
    </row>
    <row r="702" spans="1:12" ht="15" customHeight="1" x14ac:dyDescent="0.25">
      <c r="A702" s="704"/>
      <c r="B702" s="705"/>
      <c r="C702" s="705"/>
      <c r="D702" s="706"/>
      <c r="E702" s="706"/>
      <c r="F702" s="706"/>
      <c r="G702" s="706"/>
      <c r="H702" s="706"/>
      <c r="I702" s="706"/>
      <c r="J702" s="706"/>
      <c r="K702" s="706"/>
      <c r="L702" s="707"/>
    </row>
    <row r="703" spans="1:12" ht="15" customHeight="1" x14ac:dyDescent="0.25">
      <c r="A703" s="704"/>
      <c r="B703" s="705"/>
      <c r="C703" s="705"/>
      <c r="D703" s="706"/>
      <c r="E703" s="706"/>
      <c r="F703" s="706"/>
      <c r="G703" s="706"/>
      <c r="H703" s="706"/>
      <c r="I703" s="706"/>
      <c r="J703" s="706"/>
      <c r="K703" s="706"/>
      <c r="L703" s="707"/>
    </row>
    <row r="704" spans="1:12" ht="19.149999999999999" customHeight="1" x14ac:dyDescent="0.25">
      <c r="A704" s="761" t="s">
        <v>506</v>
      </c>
      <c r="B704" s="762"/>
      <c r="C704" s="762"/>
      <c r="D704" s="762"/>
      <c r="E704" s="763"/>
      <c r="F704" s="764" t="s">
        <v>507</v>
      </c>
      <c r="G704" s="763"/>
      <c r="H704" s="764" t="s">
        <v>508</v>
      </c>
      <c r="I704" s="762"/>
      <c r="J704" s="762"/>
      <c r="K704" s="762"/>
      <c r="L704" s="765"/>
    </row>
    <row r="705" spans="1:12" ht="30" customHeight="1" x14ac:dyDescent="0.25">
      <c r="A705" s="749" t="s">
        <v>509</v>
      </c>
      <c r="B705" s="750"/>
      <c r="C705" s="750"/>
      <c r="D705" s="750"/>
      <c r="E705" s="750"/>
      <c r="F705" s="751" t="s">
        <v>59</v>
      </c>
      <c r="G705" s="752"/>
      <c r="H705" s="712"/>
      <c r="I705" s="713"/>
      <c r="J705" s="713"/>
      <c r="K705" s="714"/>
      <c r="L705" s="715"/>
    </row>
    <row r="706" spans="1:12" ht="30" customHeight="1" x14ac:dyDescent="0.25">
      <c r="A706" s="749" t="s">
        <v>510</v>
      </c>
      <c r="B706" s="750"/>
      <c r="C706" s="750"/>
      <c r="D706" s="750"/>
      <c r="E706" s="750"/>
      <c r="F706" s="710" t="s">
        <v>59</v>
      </c>
      <c r="G706" s="711"/>
      <c r="H706" s="753"/>
      <c r="I706" s="754"/>
      <c r="J706" s="754"/>
      <c r="K706" s="754"/>
      <c r="L706" s="755"/>
    </row>
    <row r="707" spans="1:12" ht="30" customHeight="1" x14ac:dyDescent="0.25">
      <c r="A707" s="749" t="s">
        <v>511</v>
      </c>
      <c r="B707" s="750"/>
      <c r="C707" s="750"/>
      <c r="D707" s="750"/>
      <c r="E707" s="750"/>
      <c r="F707" s="710" t="s">
        <v>59</v>
      </c>
      <c r="G707" s="711"/>
      <c r="H707" s="712"/>
      <c r="I707" s="713"/>
      <c r="J707" s="713"/>
      <c r="K707" s="714"/>
      <c r="L707" s="715"/>
    </row>
    <row r="708" spans="1:12" ht="30" customHeight="1" x14ac:dyDescent="0.25">
      <c r="A708" s="756" t="s">
        <v>512</v>
      </c>
      <c r="B708" s="757"/>
      <c r="C708" s="757"/>
      <c r="D708" s="757"/>
      <c r="E708" s="757"/>
      <c r="F708" s="710" t="s">
        <v>59</v>
      </c>
      <c r="G708" s="711"/>
      <c r="H708" s="758"/>
      <c r="I708" s="713"/>
      <c r="J708" s="713"/>
      <c r="K708" s="714"/>
      <c r="L708" s="715"/>
    </row>
    <row r="709" spans="1:12" ht="30" customHeight="1" x14ac:dyDescent="0.25">
      <c r="A709" s="759" t="s">
        <v>513</v>
      </c>
      <c r="B709" s="760"/>
      <c r="C709" s="760"/>
      <c r="D709" s="760"/>
      <c r="E709" s="760"/>
      <c r="F709" s="710" t="s">
        <v>59</v>
      </c>
      <c r="G709" s="711"/>
      <c r="H709" s="758"/>
      <c r="I709" s="713"/>
      <c r="J709" s="713"/>
      <c r="K709" s="714"/>
      <c r="L709" s="715"/>
    </row>
    <row r="710" spans="1:12" ht="30" customHeight="1" x14ac:dyDescent="0.25">
      <c r="A710" s="708" t="s">
        <v>514</v>
      </c>
      <c r="B710" s="709"/>
      <c r="C710" s="709"/>
      <c r="D710" s="709"/>
      <c r="E710" s="709"/>
      <c r="F710" s="710" t="s">
        <v>59</v>
      </c>
      <c r="G710" s="711"/>
      <c r="H710" s="712"/>
      <c r="I710" s="713"/>
      <c r="J710" s="713"/>
      <c r="K710" s="714"/>
      <c r="L710" s="715"/>
    </row>
    <row r="711" spans="1:12" ht="30" customHeight="1" x14ac:dyDescent="0.25">
      <c r="A711" s="708" t="s">
        <v>515</v>
      </c>
      <c r="B711" s="709"/>
      <c r="C711" s="709"/>
      <c r="D711" s="709"/>
      <c r="E711" s="709"/>
      <c r="F711" s="710" t="s">
        <v>59</v>
      </c>
      <c r="G711" s="711"/>
      <c r="H711" s="712"/>
      <c r="I711" s="713"/>
      <c r="J711" s="713"/>
      <c r="K711" s="714"/>
      <c r="L711" s="715"/>
    </row>
    <row r="712" spans="1:12" ht="30" customHeight="1" x14ac:dyDescent="0.25">
      <c r="A712" s="708" t="s">
        <v>516</v>
      </c>
      <c r="B712" s="709"/>
      <c r="C712" s="709"/>
      <c r="D712" s="709"/>
      <c r="E712" s="709"/>
      <c r="F712" s="710" t="s">
        <v>59</v>
      </c>
      <c r="G712" s="711"/>
      <c r="H712" s="716"/>
      <c r="I712" s="717"/>
      <c r="J712" s="717"/>
      <c r="K712" s="717"/>
      <c r="L712" s="718"/>
    </row>
    <row r="713" spans="1:12" ht="30" customHeight="1" thickBot="1" x14ac:dyDescent="0.3">
      <c r="A713" s="719" t="s">
        <v>517</v>
      </c>
      <c r="B713" s="720"/>
      <c r="C713" s="720"/>
      <c r="D713" s="720"/>
      <c r="E713" s="720"/>
      <c r="F713" s="721" t="s">
        <v>59</v>
      </c>
      <c r="G713" s="722"/>
      <c r="H713" s="723"/>
      <c r="I713" s="724"/>
      <c r="J713" s="724"/>
      <c r="K713" s="725"/>
      <c r="L713" s="726"/>
    </row>
    <row r="714" spans="1:12" ht="20.25" customHeight="1" x14ac:dyDescent="0.25">
      <c r="A714" s="727" t="s">
        <v>518</v>
      </c>
      <c r="B714" s="728"/>
      <c r="C714" s="728"/>
      <c r="D714" s="728"/>
      <c r="E714" s="728"/>
      <c r="F714" s="728"/>
      <c r="G714" s="728"/>
      <c r="H714" s="728"/>
      <c r="I714" s="728"/>
      <c r="J714" s="728"/>
      <c r="K714" s="729"/>
      <c r="L714" s="730"/>
    </row>
    <row r="715" spans="1:12" ht="30" customHeight="1" x14ac:dyDescent="0.25">
      <c r="A715" s="731"/>
      <c r="B715" s="732"/>
      <c r="C715" s="732"/>
      <c r="D715" s="732"/>
      <c r="E715" s="732"/>
      <c r="F715" s="732"/>
      <c r="G715" s="732"/>
      <c r="H715" s="732"/>
      <c r="I715" s="732"/>
      <c r="J715" s="732"/>
      <c r="K715" s="733"/>
      <c r="L715" s="734"/>
    </row>
    <row r="716" spans="1:12" ht="30" customHeight="1" thickBot="1" x14ac:dyDescent="0.3">
      <c r="A716" s="735"/>
      <c r="B716" s="736"/>
      <c r="C716" s="736"/>
      <c r="D716" s="736"/>
      <c r="E716" s="736"/>
      <c r="F716" s="736"/>
      <c r="G716" s="736"/>
      <c r="H716" s="736"/>
      <c r="I716" s="736"/>
      <c r="J716" s="736"/>
      <c r="K716" s="737"/>
      <c r="L716" s="738"/>
    </row>
    <row r="717" spans="1:12" ht="19.149999999999999" customHeight="1" x14ac:dyDescent="0.25">
      <c r="A717" s="739" t="s">
        <v>519</v>
      </c>
      <c r="B717" s="740"/>
      <c r="C717" s="740"/>
      <c r="D717" s="740"/>
      <c r="E717" s="741"/>
      <c r="F717" s="741"/>
      <c r="G717" s="741"/>
      <c r="H717" s="741"/>
      <c r="I717" s="741"/>
      <c r="J717" s="741"/>
      <c r="K717" s="742"/>
      <c r="L717" s="743"/>
    </row>
    <row r="718" spans="1:12" ht="19.149999999999999" customHeight="1" x14ac:dyDescent="0.25">
      <c r="A718" s="744" t="s">
        <v>591</v>
      </c>
      <c r="B718" s="745"/>
      <c r="C718" s="745"/>
      <c r="D718" s="745"/>
      <c r="E718" s="674" t="s">
        <v>24</v>
      </c>
      <c r="F718" s="676" t="s">
        <v>832</v>
      </c>
      <c r="G718" s="676"/>
      <c r="H718" s="676"/>
      <c r="I718" s="677"/>
      <c r="J718" s="680" t="s">
        <v>21</v>
      </c>
      <c r="K718" s="746"/>
      <c r="L718" s="682"/>
    </row>
    <row r="719" spans="1:12" ht="19.149999999999999" customHeight="1" x14ac:dyDescent="0.25">
      <c r="A719" s="747" t="s">
        <v>592</v>
      </c>
      <c r="B719" s="748"/>
      <c r="C719" s="748" t="s">
        <v>593</v>
      </c>
      <c r="D719" s="748"/>
      <c r="E719" s="675"/>
      <c r="F719" s="678"/>
      <c r="G719" s="678"/>
      <c r="H719" s="678"/>
      <c r="I719" s="679"/>
      <c r="J719" s="681"/>
      <c r="K719" s="678"/>
      <c r="L719" s="683"/>
    </row>
    <row r="720" spans="1:12" ht="19.149999999999999" customHeight="1" x14ac:dyDescent="0.25">
      <c r="A720" s="668" t="s">
        <v>901</v>
      </c>
      <c r="B720" s="669"/>
      <c r="C720" s="670"/>
      <c r="D720" s="671"/>
      <c r="E720" s="674" t="s">
        <v>25</v>
      </c>
      <c r="F720" s="676"/>
      <c r="G720" s="676"/>
      <c r="H720" s="676"/>
      <c r="I720" s="677"/>
      <c r="J720" s="680" t="s">
        <v>371</v>
      </c>
      <c r="K720" s="676"/>
      <c r="L720" s="682"/>
    </row>
    <row r="721" spans="1:12" ht="19.149999999999999" customHeight="1" x14ac:dyDescent="0.25">
      <c r="A721" s="668"/>
      <c r="B721" s="669"/>
      <c r="C721" s="672"/>
      <c r="D721" s="673"/>
      <c r="E721" s="675"/>
      <c r="F721" s="678"/>
      <c r="G721" s="678"/>
      <c r="H721" s="678"/>
      <c r="I721" s="679"/>
      <c r="J721" s="681"/>
      <c r="K721" s="678"/>
      <c r="L721" s="683"/>
    </row>
    <row r="722" spans="1:12" ht="19.149999999999999" customHeight="1" x14ac:dyDescent="0.25">
      <c r="A722" s="684" t="s">
        <v>594</v>
      </c>
      <c r="B722" s="687" t="s">
        <v>882</v>
      </c>
      <c r="C722" s="688"/>
      <c r="D722" s="688"/>
      <c r="E722" s="688"/>
      <c r="F722" s="688"/>
      <c r="G722" s="688"/>
      <c r="H722" s="688"/>
      <c r="I722" s="688"/>
      <c r="J722" s="688"/>
      <c r="K722" s="688"/>
      <c r="L722" s="689"/>
    </row>
    <row r="723" spans="1:12" ht="19.149999999999999" customHeight="1" x14ac:dyDescent="0.25">
      <c r="A723" s="685"/>
      <c r="B723" s="688"/>
      <c r="C723" s="688"/>
      <c r="D723" s="688"/>
      <c r="E723" s="688"/>
      <c r="F723" s="688"/>
      <c r="G723" s="688"/>
      <c r="H723" s="688"/>
      <c r="I723" s="688"/>
      <c r="J723" s="688"/>
      <c r="K723" s="688"/>
      <c r="L723" s="689"/>
    </row>
    <row r="724" spans="1:12" ht="19.149999999999999" customHeight="1" x14ac:dyDescent="0.25">
      <c r="A724" s="685"/>
      <c r="B724" s="688"/>
      <c r="C724" s="688"/>
      <c r="D724" s="688"/>
      <c r="E724" s="688"/>
      <c r="F724" s="688"/>
      <c r="G724" s="688"/>
      <c r="H724" s="688"/>
      <c r="I724" s="688"/>
      <c r="J724" s="688"/>
      <c r="K724" s="688"/>
      <c r="L724" s="689"/>
    </row>
    <row r="725" spans="1:12" ht="19.149999999999999" customHeight="1" thickBot="1" x14ac:dyDescent="0.3">
      <c r="A725" s="686"/>
      <c r="B725" s="690"/>
      <c r="C725" s="690"/>
      <c r="D725" s="690"/>
      <c r="E725" s="690"/>
      <c r="F725" s="690"/>
      <c r="G725" s="690"/>
      <c r="H725" s="690"/>
      <c r="I725" s="690"/>
      <c r="J725" s="690"/>
      <c r="K725" s="690"/>
      <c r="L725" s="691"/>
    </row>
    <row r="726" spans="1:12" ht="20.25" customHeight="1" thickBot="1" x14ac:dyDescent="0.3"/>
    <row r="727" spans="1:12" ht="20.25" customHeight="1" thickBot="1" x14ac:dyDescent="0.3">
      <c r="A727" s="692" t="s">
        <v>504</v>
      </c>
      <c r="B727" s="693"/>
      <c r="C727" s="693"/>
      <c r="D727" s="693"/>
      <c r="E727" s="693"/>
      <c r="F727" s="693"/>
      <c r="G727" s="693"/>
      <c r="H727" s="693"/>
      <c r="I727" s="693"/>
      <c r="J727" s="693"/>
      <c r="K727" s="693"/>
      <c r="L727" s="694"/>
    </row>
    <row r="728" spans="1:12" ht="25.15" customHeight="1" x14ac:dyDescent="0.25">
      <c r="A728" s="168" t="s">
        <v>551</v>
      </c>
      <c r="B728" s="695" t="s">
        <v>868</v>
      </c>
      <c r="C728" s="696"/>
      <c r="D728" s="697"/>
      <c r="E728" s="698"/>
      <c r="F728" s="698"/>
      <c r="G728" s="698"/>
      <c r="H728" s="698"/>
      <c r="I728" s="698"/>
      <c r="J728" s="698"/>
      <c r="K728" s="698"/>
      <c r="L728" s="699"/>
    </row>
    <row r="729" spans="1:12" ht="20.25" customHeight="1" x14ac:dyDescent="0.25">
      <c r="A729" s="700" t="s">
        <v>0</v>
      </c>
      <c r="B729" s="701"/>
      <c r="C729" s="701"/>
      <c r="D729" s="702" t="s">
        <v>705</v>
      </c>
      <c r="E729" s="702"/>
      <c r="F729" s="702"/>
      <c r="G729" s="702"/>
      <c r="H729" s="702"/>
      <c r="I729" s="702"/>
      <c r="J729" s="702"/>
      <c r="K729" s="702"/>
      <c r="L729" s="703"/>
    </row>
    <row r="730" spans="1:12" ht="20.25" customHeight="1" x14ac:dyDescent="0.25">
      <c r="A730" s="700" t="s">
        <v>460</v>
      </c>
      <c r="B730" s="701"/>
      <c r="C730" s="701"/>
      <c r="D730" s="702"/>
      <c r="E730" s="702"/>
      <c r="F730" s="702"/>
      <c r="G730" s="702"/>
      <c r="H730" s="702"/>
      <c r="I730" s="702"/>
      <c r="J730" s="702"/>
      <c r="K730" s="702"/>
      <c r="L730" s="703"/>
    </row>
    <row r="731" spans="1:12" ht="20.25" customHeight="1" x14ac:dyDescent="0.25">
      <c r="A731" s="700" t="s">
        <v>905</v>
      </c>
      <c r="B731" s="701"/>
      <c r="C731" s="701"/>
      <c r="D731" s="702">
        <v>132</v>
      </c>
      <c r="E731" s="702"/>
      <c r="F731" s="702"/>
      <c r="G731" s="702"/>
      <c r="H731" s="702"/>
      <c r="I731" s="702"/>
      <c r="J731" s="702"/>
      <c r="K731" s="702"/>
      <c r="L731" s="703"/>
    </row>
    <row r="732" spans="1:12" ht="20.25" customHeight="1" x14ac:dyDescent="0.25">
      <c r="A732" s="700" t="s">
        <v>1</v>
      </c>
      <c r="B732" s="701"/>
      <c r="C732" s="701"/>
      <c r="D732" s="702" t="s">
        <v>787</v>
      </c>
      <c r="E732" s="702"/>
      <c r="F732" s="702"/>
      <c r="G732" s="702"/>
      <c r="H732" s="702"/>
      <c r="I732" s="702"/>
      <c r="J732" s="702"/>
      <c r="K732" s="702"/>
      <c r="L732" s="703"/>
    </row>
    <row r="733" spans="1:12" ht="20.25" customHeight="1" x14ac:dyDescent="0.25">
      <c r="A733" s="704" t="s">
        <v>520</v>
      </c>
      <c r="B733" s="705"/>
      <c r="C733" s="705"/>
      <c r="D733" s="702" t="s">
        <v>69</v>
      </c>
      <c r="E733" s="702"/>
      <c r="F733" s="702"/>
      <c r="G733" s="702"/>
      <c r="H733" s="702"/>
      <c r="I733" s="702"/>
      <c r="J733" s="702"/>
      <c r="K733" s="702"/>
      <c r="L733" s="703"/>
    </row>
    <row r="734" spans="1:12" ht="15" customHeight="1" x14ac:dyDescent="0.25">
      <c r="A734" s="704" t="s">
        <v>505</v>
      </c>
      <c r="B734" s="705"/>
      <c r="C734" s="705"/>
      <c r="D734" s="706"/>
      <c r="E734" s="706"/>
      <c r="F734" s="706"/>
      <c r="G734" s="706"/>
      <c r="H734" s="706"/>
      <c r="I734" s="706"/>
      <c r="J734" s="706"/>
      <c r="K734" s="706"/>
      <c r="L734" s="707"/>
    </row>
    <row r="735" spans="1:12" ht="15" customHeight="1" x14ac:dyDescent="0.25">
      <c r="A735" s="704"/>
      <c r="B735" s="705"/>
      <c r="C735" s="705"/>
      <c r="D735" s="706"/>
      <c r="E735" s="706"/>
      <c r="F735" s="706"/>
      <c r="G735" s="706"/>
      <c r="H735" s="706"/>
      <c r="I735" s="706"/>
      <c r="J735" s="706"/>
      <c r="K735" s="706"/>
      <c r="L735" s="707"/>
    </row>
    <row r="736" spans="1:12" ht="15" customHeight="1" x14ac:dyDescent="0.25">
      <c r="A736" s="704"/>
      <c r="B736" s="705"/>
      <c r="C736" s="705"/>
      <c r="D736" s="706"/>
      <c r="E736" s="706"/>
      <c r="F736" s="706"/>
      <c r="G736" s="706"/>
      <c r="H736" s="706"/>
      <c r="I736" s="706"/>
      <c r="J736" s="706"/>
      <c r="K736" s="706"/>
      <c r="L736" s="707"/>
    </row>
    <row r="737" spans="1:12" ht="19.149999999999999" customHeight="1" x14ac:dyDescent="0.25">
      <c r="A737" s="761" t="s">
        <v>506</v>
      </c>
      <c r="B737" s="762"/>
      <c r="C737" s="762"/>
      <c r="D737" s="762"/>
      <c r="E737" s="763"/>
      <c r="F737" s="764" t="s">
        <v>507</v>
      </c>
      <c r="G737" s="763"/>
      <c r="H737" s="764" t="s">
        <v>508</v>
      </c>
      <c r="I737" s="762"/>
      <c r="J737" s="762"/>
      <c r="K737" s="762"/>
      <c r="L737" s="765"/>
    </row>
    <row r="738" spans="1:12" ht="30" customHeight="1" x14ac:dyDescent="0.25">
      <c r="A738" s="749" t="s">
        <v>509</v>
      </c>
      <c r="B738" s="750"/>
      <c r="C738" s="750"/>
      <c r="D738" s="750"/>
      <c r="E738" s="750"/>
      <c r="F738" s="751" t="s">
        <v>59</v>
      </c>
      <c r="G738" s="752"/>
      <c r="H738" s="712"/>
      <c r="I738" s="713"/>
      <c r="J738" s="713"/>
      <c r="K738" s="714"/>
      <c r="L738" s="715"/>
    </row>
    <row r="739" spans="1:12" ht="30" customHeight="1" x14ac:dyDescent="0.25">
      <c r="A739" s="749" t="s">
        <v>510</v>
      </c>
      <c r="B739" s="750"/>
      <c r="C739" s="750"/>
      <c r="D739" s="750"/>
      <c r="E739" s="750"/>
      <c r="F739" s="710" t="s">
        <v>59</v>
      </c>
      <c r="G739" s="711"/>
      <c r="H739" s="753"/>
      <c r="I739" s="754"/>
      <c r="J739" s="754"/>
      <c r="K739" s="754"/>
      <c r="L739" s="755"/>
    </row>
    <row r="740" spans="1:12" ht="30" customHeight="1" x14ac:dyDescent="0.25">
      <c r="A740" s="749" t="s">
        <v>511</v>
      </c>
      <c r="B740" s="750"/>
      <c r="C740" s="750"/>
      <c r="D740" s="750"/>
      <c r="E740" s="750"/>
      <c r="F740" s="710" t="s">
        <v>59</v>
      </c>
      <c r="G740" s="711"/>
      <c r="H740" s="712"/>
      <c r="I740" s="713"/>
      <c r="J740" s="713"/>
      <c r="K740" s="714"/>
      <c r="L740" s="715"/>
    </row>
    <row r="741" spans="1:12" ht="30" customHeight="1" x14ac:dyDescent="0.25">
      <c r="A741" s="756" t="s">
        <v>512</v>
      </c>
      <c r="B741" s="757"/>
      <c r="C741" s="757"/>
      <c r="D741" s="757"/>
      <c r="E741" s="757"/>
      <c r="F741" s="710" t="s">
        <v>59</v>
      </c>
      <c r="G741" s="711"/>
      <c r="H741" s="758"/>
      <c r="I741" s="713"/>
      <c r="J741" s="713"/>
      <c r="K741" s="714"/>
      <c r="L741" s="715"/>
    </row>
    <row r="742" spans="1:12" ht="30" customHeight="1" x14ac:dyDescent="0.25">
      <c r="A742" s="759" t="s">
        <v>513</v>
      </c>
      <c r="B742" s="760"/>
      <c r="C742" s="760"/>
      <c r="D742" s="760"/>
      <c r="E742" s="760"/>
      <c r="F742" s="710" t="s">
        <v>59</v>
      </c>
      <c r="G742" s="711"/>
      <c r="H742" s="758"/>
      <c r="I742" s="713"/>
      <c r="J742" s="713"/>
      <c r="K742" s="714"/>
      <c r="L742" s="715"/>
    </row>
    <row r="743" spans="1:12" ht="30" customHeight="1" x14ac:dyDescent="0.25">
      <c r="A743" s="708" t="s">
        <v>514</v>
      </c>
      <c r="B743" s="709"/>
      <c r="C743" s="709"/>
      <c r="D743" s="709"/>
      <c r="E743" s="709"/>
      <c r="F743" s="710" t="s">
        <v>59</v>
      </c>
      <c r="G743" s="711"/>
      <c r="H743" s="712"/>
      <c r="I743" s="713"/>
      <c r="J743" s="713"/>
      <c r="K743" s="714"/>
      <c r="L743" s="715"/>
    </row>
    <row r="744" spans="1:12" ht="30" customHeight="1" x14ac:dyDescent="0.25">
      <c r="A744" s="708" t="s">
        <v>515</v>
      </c>
      <c r="B744" s="709"/>
      <c r="C744" s="709"/>
      <c r="D744" s="709"/>
      <c r="E744" s="709"/>
      <c r="F744" s="710" t="s">
        <v>59</v>
      </c>
      <c r="G744" s="711"/>
      <c r="H744" s="712"/>
      <c r="I744" s="713"/>
      <c r="J744" s="713"/>
      <c r="K744" s="714"/>
      <c r="L744" s="715"/>
    </row>
    <row r="745" spans="1:12" ht="30" customHeight="1" x14ac:dyDescent="0.25">
      <c r="A745" s="708" t="s">
        <v>516</v>
      </c>
      <c r="B745" s="709"/>
      <c r="C745" s="709"/>
      <c r="D745" s="709"/>
      <c r="E745" s="709"/>
      <c r="F745" s="710" t="s">
        <v>59</v>
      </c>
      <c r="G745" s="711"/>
      <c r="H745" s="716"/>
      <c r="I745" s="717"/>
      <c r="J745" s="717"/>
      <c r="K745" s="717"/>
      <c r="L745" s="718"/>
    </row>
    <row r="746" spans="1:12" ht="30" customHeight="1" thickBot="1" x14ac:dyDescent="0.3">
      <c r="A746" s="719" t="s">
        <v>517</v>
      </c>
      <c r="B746" s="720"/>
      <c r="C746" s="720"/>
      <c r="D746" s="720"/>
      <c r="E746" s="720"/>
      <c r="F746" s="721" t="s">
        <v>59</v>
      </c>
      <c r="G746" s="722"/>
      <c r="H746" s="723"/>
      <c r="I746" s="724"/>
      <c r="J746" s="724"/>
      <c r="K746" s="725"/>
      <c r="L746" s="726"/>
    </row>
    <row r="747" spans="1:12" ht="20.25" customHeight="1" x14ac:dyDescent="0.25">
      <c r="A747" s="727" t="s">
        <v>518</v>
      </c>
      <c r="B747" s="728"/>
      <c r="C747" s="728"/>
      <c r="D747" s="728"/>
      <c r="E747" s="728"/>
      <c r="F747" s="728"/>
      <c r="G747" s="728"/>
      <c r="H747" s="728"/>
      <c r="I747" s="728"/>
      <c r="J747" s="728"/>
      <c r="K747" s="729"/>
      <c r="L747" s="730"/>
    </row>
    <row r="748" spans="1:12" ht="30" customHeight="1" x14ac:dyDescent="0.25">
      <c r="A748" s="731"/>
      <c r="B748" s="732"/>
      <c r="C748" s="732"/>
      <c r="D748" s="732"/>
      <c r="E748" s="732"/>
      <c r="F748" s="732"/>
      <c r="G748" s="732"/>
      <c r="H748" s="732"/>
      <c r="I748" s="732"/>
      <c r="J748" s="732"/>
      <c r="K748" s="733"/>
      <c r="L748" s="734"/>
    </row>
    <row r="749" spans="1:12" ht="30" customHeight="1" thickBot="1" x14ac:dyDescent="0.3">
      <c r="A749" s="735"/>
      <c r="B749" s="736"/>
      <c r="C749" s="736"/>
      <c r="D749" s="736"/>
      <c r="E749" s="736"/>
      <c r="F749" s="736"/>
      <c r="G749" s="736"/>
      <c r="H749" s="736"/>
      <c r="I749" s="736"/>
      <c r="J749" s="736"/>
      <c r="K749" s="737"/>
      <c r="L749" s="738"/>
    </row>
    <row r="750" spans="1:12" ht="19.149999999999999" customHeight="1" x14ac:dyDescent="0.25">
      <c r="A750" s="739" t="s">
        <v>519</v>
      </c>
      <c r="B750" s="740"/>
      <c r="C750" s="740"/>
      <c r="D750" s="740"/>
      <c r="E750" s="741"/>
      <c r="F750" s="741"/>
      <c r="G750" s="741"/>
      <c r="H750" s="741"/>
      <c r="I750" s="741"/>
      <c r="J750" s="741"/>
      <c r="K750" s="742"/>
      <c r="L750" s="743"/>
    </row>
    <row r="751" spans="1:12" ht="19.149999999999999" customHeight="1" x14ac:dyDescent="0.25">
      <c r="A751" s="744" t="s">
        <v>591</v>
      </c>
      <c r="B751" s="745"/>
      <c r="C751" s="745"/>
      <c r="D751" s="745"/>
      <c r="E751" s="674" t="s">
        <v>24</v>
      </c>
      <c r="F751" s="676" t="s">
        <v>832</v>
      </c>
      <c r="G751" s="676"/>
      <c r="H751" s="676"/>
      <c r="I751" s="677"/>
      <c r="J751" s="680" t="s">
        <v>21</v>
      </c>
      <c r="K751" s="746"/>
      <c r="L751" s="682"/>
    </row>
    <row r="752" spans="1:12" ht="19.149999999999999" customHeight="1" x14ac:dyDescent="0.25">
      <c r="A752" s="747" t="s">
        <v>592</v>
      </c>
      <c r="B752" s="748"/>
      <c r="C752" s="748" t="s">
        <v>593</v>
      </c>
      <c r="D752" s="748"/>
      <c r="E752" s="675"/>
      <c r="F752" s="678"/>
      <c r="G752" s="678"/>
      <c r="H752" s="678"/>
      <c r="I752" s="679"/>
      <c r="J752" s="681"/>
      <c r="K752" s="678"/>
      <c r="L752" s="683"/>
    </row>
    <row r="753" spans="1:12" ht="19.149999999999999" customHeight="1" x14ac:dyDescent="0.25">
      <c r="A753" s="668" t="s">
        <v>901</v>
      </c>
      <c r="B753" s="669"/>
      <c r="C753" s="670"/>
      <c r="D753" s="671"/>
      <c r="E753" s="674" t="s">
        <v>25</v>
      </c>
      <c r="F753" s="676"/>
      <c r="G753" s="676"/>
      <c r="H753" s="676"/>
      <c r="I753" s="677"/>
      <c r="J753" s="680" t="s">
        <v>371</v>
      </c>
      <c r="K753" s="676"/>
      <c r="L753" s="682"/>
    </row>
    <row r="754" spans="1:12" ht="19.149999999999999" customHeight="1" x14ac:dyDescent="0.25">
      <c r="A754" s="668"/>
      <c r="B754" s="669"/>
      <c r="C754" s="672"/>
      <c r="D754" s="673"/>
      <c r="E754" s="675"/>
      <c r="F754" s="678"/>
      <c r="G754" s="678"/>
      <c r="H754" s="678"/>
      <c r="I754" s="679"/>
      <c r="J754" s="681"/>
      <c r="K754" s="678"/>
      <c r="L754" s="683"/>
    </row>
    <row r="755" spans="1:12" ht="19.149999999999999" customHeight="1" x14ac:dyDescent="0.25">
      <c r="A755" s="684" t="s">
        <v>594</v>
      </c>
      <c r="B755" s="687" t="s">
        <v>882</v>
      </c>
      <c r="C755" s="688"/>
      <c r="D755" s="688"/>
      <c r="E755" s="688"/>
      <c r="F755" s="688"/>
      <c r="G755" s="688"/>
      <c r="H755" s="688"/>
      <c r="I755" s="688"/>
      <c r="J755" s="688"/>
      <c r="K755" s="688"/>
      <c r="L755" s="689"/>
    </row>
    <row r="756" spans="1:12" ht="19.149999999999999" customHeight="1" x14ac:dyDescent="0.25">
      <c r="A756" s="685"/>
      <c r="B756" s="688"/>
      <c r="C756" s="688"/>
      <c r="D756" s="688"/>
      <c r="E756" s="688"/>
      <c r="F756" s="688"/>
      <c r="G756" s="688"/>
      <c r="H756" s="688"/>
      <c r="I756" s="688"/>
      <c r="J756" s="688"/>
      <c r="K756" s="688"/>
      <c r="L756" s="689"/>
    </row>
    <row r="757" spans="1:12" ht="19.149999999999999" customHeight="1" x14ac:dyDescent="0.25">
      <c r="A757" s="685"/>
      <c r="B757" s="688"/>
      <c r="C757" s="688"/>
      <c r="D757" s="688"/>
      <c r="E757" s="688"/>
      <c r="F757" s="688"/>
      <c r="G757" s="688"/>
      <c r="H757" s="688"/>
      <c r="I757" s="688"/>
      <c r="J757" s="688"/>
      <c r="K757" s="688"/>
      <c r="L757" s="689"/>
    </row>
    <row r="758" spans="1:12" ht="19.149999999999999" customHeight="1" thickBot="1" x14ac:dyDescent="0.3">
      <c r="A758" s="686"/>
      <c r="B758" s="690"/>
      <c r="C758" s="690"/>
      <c r="D758" s="690"/>
      <c r="E758" s="690"/>
      <c r="F758" s="690"/>
      <c r="G758" s="690"/>
      <c r="H758" s="690"/>
      <c r="I758" s="690"/>
      <c r="J758" s="690"/>
      <c r="K758" s="690"/>
      <c r="L758" s="691"/>
    </row>
    <row r="759" spans="1:12" ht="20.25" customHeight="1" thickBot="1" x14ac:dyDescent="0.3"/>
    <row r="760" spans="1:12" ht="20.25" customHeight="1" thickBot="1" x14ac:dyDescent="0.3">
      <c r="A760" s="692" t="s">
        <v>504</v>
      </c>
      <c r="B760" s="693"/>
      <c r="C760" s="693"/>
      <c r="D760" s="693"/>
      <c r="E760" s="693"/>
      <c r="F760" s="693"/>
      <c r="G760" s="693"/>
      <c r="H760" s="693"/>
      <c r="I760" s="693"/>
      <c r="J760" s="693"/>
      <c r="K760" s="693"/>
      <c r="L760" s="694"/>
    </row>
    <row r="761" spans="1:12" ht="25.15" customHeight="1" x14ac:dyDescent="0.25">
      <c r="A761" s="168" t="s">
        <v>551</v>
      </c>
      <c r="B761" s="695" t="s">
        <v>869</v>
      </c>
      <c r="C761" s="696"/>
      <c r="D761" s="697"/>
      <c r="E761" s="698"/>
      <c r="F761" s="698"/>
      <c r="G761" s="698"/>
      <c r="H761" s="698"/>
      <c r="I761" s="698"/>
      <c r="J761" s="698"/>
      <c r="K761" s="698"/>
      <c r="L761" s="699"/>
    </row>
    <row r="762" spans="1:12" ht="20.25" customHeight="1" x14ac:dyDescent="0.25">
      <c r="A762" s="700" t="s">
        <v>0</v>
      </c>
      <c r="B762" s="701"/>
      <c r="C762" s="701"/>
      <c r="D762" s="702" t="s">
        <v>705</v>
      </c>
      <c r="E762" s="702"/>
      <c r="F762" s="702"/>
      <c r="G762" s="702"/>
      <c r="H762" s="702"/>
      <c r="I762" s="702"/>
      <c r="J762" s="702"/>
      <c r="K762" s="702"/>
      <c r="L762" s="703"/>
    </row>
    <row r="763" spans="1:12" ht="20.25" customHeight="1" x14ac:dyDescent="0.25">
      <c r="A763" s="700" t="s">
        <v>460</v>
      </c>
      <c r="B763" s="701"/>
      <c r="C763" s="701"/>
      <c r="D763" s="702"/>
      <c r="E763" s="702"/>
      <c r="F763" s="702"/>
      <c r="G763" s="702"/>
      <c r="H763" s="702"/>
      <c r="I763" s="702"/>
      <c r="J763" s="702"/>
      <c r="K763" s="702"/>
      <c r="L763" s="703"/>
    </row>
    <row r="764" spans="1:12" ht="20.25" customHeight="1" x14ac:dyDescent="0.25">
      <c r="A764" s="700" t="s">
        <v>905</v>
      </c>
      <c r="B764" s="701"/>
      <c r="C764" s="701"/>
      <c r="D764" s="702">
        <v>863</v>
      </c>
      <c r="E764" s="702"/>
      <c r="F764" s="702"/>
      <c r="G764" s="702"/>
      <c r="H764" s="702"/>
      <c r="I764" s="702"/>
      <c r="J764" s="702"/>
      <c r="K764" s="702"/>
      <c r="L764" s="703"/>
    </row>
    <row r="765" spans="1:12" ht="20.25" customHeight="1" x14ac:dyDescent="0.25">
      <c r="A765" s="700" t="s">
        <v>1</v>
      </c>
      <c r="B765" s="701"/>
      <c r="C765" s="701"/>
      <c r="D765" s="702" t="s">
        <v>797</v>
      </c>
      <c r="E765" s="702"/>
      <c r="F765" s="702"/>
      <c r="G765" s="702"/>
      <c r="H765" s="702"/>
      <c r="I765" s="702"/>
      <c r="J765" s="702"/>
      <c r="K765" s="702"/>
      <c r="L765" s="703"/>
    </row>
    <row r="766" spans="1:12" ht="20.25" customHeight="1" x14ac:dyDescent="0.25">
      <c r="A766" s="704" t="s">
        <v>520</v>
      </c>
      <c r="B766" s="705"/>
      <c r="C766" s="705"/>
      <c r="D766" s="702" t="s">
        <v>69</v>
      </c>
      <c r="E766" s="702"/>
      <c r="F766" s="702"/>
      <c r="G766" s="702"/>
      <c r="H766" s="702"/>
      <c r="I766" s="702"/>
      <c r="J766" s="702"/>
      <c r="K766" s="702"/>
      <c r="L766" s="703"/>
    </row>
    <row r="767" spans="1:12" ht="15" customHeight="1" x14ac:dyDescent="0.25">
      <c r="A767" s="704" t="s">
        <v>505</v>
      </c>
      <c r="B767" s="705"/>
      <c r="C767" s="705"/>
      <c r="D767" s="706"/>
      <c r="E767" s="706"/>
      <c r="F767" s="706"/>
      <c r="G767" s="706"/>
      <c r="H767" s="706"/>
      <c r="I767" s="706"/>
      <c r="J767" s="706"/>
      <c r="K767" s="706"/>
      <c r="L767" s="707"/>
    </row>
    <row r="768" spans="1:12" ht="15" customHeight="1" x14ac:dyDescent="0.25">
      <c r="A768" s="704"/>
      <c r="B768" s="705"/>
      <c r="C768" s="705"/>
      <c r="D768" s="706"/>
      <c r="E768" s="706"/>
      <c r="F768" s="706"/>
      <c r="G768" s="706"/>
      <c r="H768" s="706"/>
      <c r="I768" s="706"/>
      <c r="J768" s="706"/>
      <c r="K768" s="706"/>
      <c r="L768" s="707"/>
    </row>
    <row r="769" spans="1:12" ht="15" customHeight="1" x14ac:dyDescent="0.25">
      <c r="A769" s="704"/>
      <c r="B769" s="705"/>
      <c r="C769" s="705"/>
      <c r="D769" s="706"/>
      <c r="E769" s="706"/>
      <c r="F769" s="706"/>
      <c r="G769" s="706"/>
      <c r="H769" s="706"/>
      <c r="I769" s="706"/>
      <c r="J769" s="706"/>
      <c r="K769" s="706"/>
      <c r="L769" s="707"/>
    </row>
    <row r="770" spans="1:12" ht="19.149999999999999" customHeight="1" x14ac:dyDescent="0.25">
      <c r="A770" s="761" t="s">
        <v>506</v>
      </c>
      <c r="B770" s="762"/>
      <c r="C770" s="762"/>
      <c r="D770" s="762"/>
      <c r="E770" s="763"/>
      <c r="F770" s="764" t="s">
        <v>507</v>
      </c>
      <c r="G770" s="763"/>
      <c r="H770" s="764" t="s">
        <v>508</v>
      </c>
      <c r="I770" s="762"/>
      <c r="J770" s="762"/>
      <c r="K770" s="762"/>
      <c r="L770" s="765"/>
    </row>
    <row r="771" spans="1:12" ht="30" customHeight="1" x14ac:dyDescent="0.25">
      <c r="A771" s="749" t="s">
        <v>509</v>
      </c>
      <c r="B771" s="750"/>
      <c r="C771" s="750"/>
      <c r="D771" s="750"/>
      <c r="E771" s="750"/>
      <c r="F771" s="751" t="s">
        <v>59</v>
      </c>
      <c r="G771" s="752"/>
      <c r="H771" s="712"/>
      <c r="I771" s="713"/>
      <c r="J771" s="713"/>
      <c r="K771" s="714"/>
      <c r="L771" s="715"/>
    </row>
    <row r="772" spans="1:12" ht="30" customHeight="1" x14ac:dyDescent="0.25">
      <c r="A772" s="749" t="s">
        <v>510</v>
      </c>
      <c r="B772" s="750"/>
      <c r="C772" s="750"/>
      <c r="D772" s="750"/>
      <c r="E772" s="750"/>
      <c r="F772" s="710" t="s">
        <v>59</v>
      </c>
      <c r="G772" s="711"/>
      <c r="H772" s="753"/>
      <c r="I772" s="754"/>
      <c r="J772" s="754"/>
      <c r="K772" s="754"/>
      <c r="L772" s="755"/>
    </row>
    <row r="773" spans="1:12" ht="30" customHeight="1" x14ac:dyDescent="0.25">
      <c r="A773" s="749" t="s">
        <v>511</v>
      </c>
      <c r="B773" s="750"/>
      <c r="C773" s="750"/>
      <c r="D773" s="750"/>
      <c r="E773" s="750"/>
      <c r="F773" s="710" t="s">
        <v>59</v>
      </c>
      <c r="G773" s="711"/>
      <c r="H773" s="712"/>
      <c r="I773" s="713"/>
      <c r="J773" s="713"/>
      <c r="K773" s="714"/>
      <c r="L773" s="715"/>
    </row>
    <row r="774" spans="1:12" ht="30" customHeight="1" x14ac:dyDescent="0.25">
      <c r="A774" s="756" t="s">
        <v>512</v>
      </c>
      <c r="B774" s="757"/>
      <c r="C774" s="757"/>
      <c r="D774" s="757"/>
      <c r="E774" s="757"/>
      <c r="F774" s="710" t="s">
        <v>59</v>
      </c>
      <c r="G774" s="711"/>
      <c r="H774" s="758"/>
      <c r="I774" s="713"/>
      <c r="J774" s="713"/>
      <c r="K774" s="714"/>
      <c r="L774" s="715"/>
    </row>
    <row r="775" spans="1:12" ht="30" customHeight="1" x14ac:dyDescent="0.25">
      <c r="A775" s="759" t="s">
        <v>513</v>
      </c>
      <c r="B775" s="760"/>
      <c r="C775" s="760"/>
      <c r="D775" s="760"/>
      <c r="E775" s="760"/>
      <c r="F775" s="710" t="s">
        <v>59</v>
      </c>
      <c r="G775" s="711"/>
      <c r="H775" s="758"/>
      <c r="I775" s="713"/>
      <c r="J775" s="713"/>
      <c r="K775" s="714"/>
      <c r="L775" s="715"/>
    </row>
    <row r="776" spans="1:12" ht="30" customHeight="1" x14ac:dyDescent="0.25">
      <c r="A776" s="708" t="s">
        <v>514</v>
      </c>
      <c r="B776" s="709"/>
      <c r="C776" s="709"/>
      <c r="D776" s="709"/>
      <c r="E776" s="709"/>
      <c r="F776" s="710" t="s">
        <v>59</v>
      </c>
      <c r="G776" s="711"/>
      <c r="H776" s="712"/>
      <c r="I776" s="713"/>
      <c r="J776" s="713"/>
      <c r="K776" s="714"/>
      <c r="L776" s="715"/>
    </row>
    <row r="777" spans="1:12" ht="30" customHeight="1" x14ac:dyDescent="0.25">
      <c r="A777" s="708" t="s">
        <v>515</v>
      </c>
      <c r="B777" s="709"/>
      <c r="C777" s="709"/>
      <c r="D777" s="709"/>
      <c r="E777" s="709"/>
      <c r="F777" s="710" t="s">
        <v>59</v>
      </c>
      <c r="G777" s="711"/>
      <c r="H777" s="712"/>
      <c r="I777" s="713"/>
      <c r="J777" s="713"/>
      <c r="K777" s="714"/>
      <c r="L777" s="715"/>
    </row>
    <row r="778" spans="1:12" ht="30" customHeight="1" x14ac:dyDescent="0.25">
      <c r="A778" s="708" t="s">
        <v>516</v>
      </c>
      <c r="B778" s="709"/>
      <c r="C778" s="709"/>
      <c r="D778" s="709"/>
      <c r="E778" s="709"/>
      <c r="F778" s="710" t="s">
        <v>59</v>
      </c>
      <c r="G778" s="711"/>
      <c r="H778" s="716"/>
      <c r="I778" s="717"/>
      <c r="J778" s="717"/>
      <c r="K778" s="717"/>
      <c r="L778" s="718"/>
    </row>
    <row r="779" spans="1:12" ht="30" customHeight="1" thickBot="1" x14ac:dyDescent="0.3">
      <c r="A779" s="719" t="s">
        <v>517</v>
      </c>
      <c r="B779" s="720"/>
      <c r="C779" s="720"/>
      <c r="D779" s="720"/>
      <c r="E779" s="720"/>
      <c r="F779" s="721" t="s">
        <v>59</v>
      </c>
      <c r="G779" s="722"/>
      <c r="H779" s="723"/>
      <c r="I779" s="724"/>
      <c r="J779" s="724"/>
      <c r="K779" s="725"/>
      <c r="L779" s="726"/>
    </row>
    <row r="780" spans="1:12" ht="20.25" customHeight="1" x14ac:dyDescent="0.25">
      <c r="A780" s="727" t="s">
        <v>518</v>
      </c>
      <c r="B780" s="728"/>
      <c r="C780" s="728"/>
      <c r="D780" s="728"/>
      <c r="E780" s="728"/>
      <c r="F780" s="728"/>
      <c r="G780" s="728"/>
      <c r="H780" s="728"/>
      <c r="I780" s="728"/>
      <c r="J780" s="728"/>
      <c r="K780" s="729"/>
      <c r="L780" s="730"/>
    </row>
    <row r="781" spans="1:12" ht="30" customHeight="1" x14ac:dyDescent="0.25">
      <c r="A781" s="731"/>
      <c r="B781" s="732"/>
      <c r="C781" s="732"/>
      <c r="D781" s="732"/>
      <c r="E781" s="732"/>
      <c r="F781" s="732"/>
      <c r="G781" s="732"/>
      <c r="H781" s="732"/>
      <c r="I781" s="732"/>
      <c r="J781" s="732"/>
      <c r="K781" s="733"/>
      <c r="L781" s="734"/>
    </row>
    <row r="782" spans="1:12" ht="30" customHeight="1" thickBot="1" x14ac:dyDescent="0.3">
      <c r="A782" s="735"/>
      <c r="B782" s="736"/>
      <c r="C782" s="736"/>
      <c r="D782" s="736"/>
      <c r="E782" s="736"/>
      <c r="F782" s="736"/>
      <c r="G782" s="736"/>
      <c r="H782" s="736"/>
      <c r="I782" s="736"/>
      <c r="J782" s="736"/>
      <c r="K782" s="737"/>
      <c r="L782" s="738"/>
    </row>
    <row r="783" spans="1:12" ht="19.149999999999999" customHeight="1" x14ac:dyDescent="0.25">
      <c r="A783" s="739" t="s">
        <v>519</v>
      </c>
      <c r="B783" s="740"/>
      <c r="C783" s="740"/>
      <c r="D783" s="740"/>
      <c r="E783" s="741"/>
      <c r="F783" s="741"/>
      <c r="G783" s="741"/>
      <c r="H783" s="741"/>
      <c r="I783" s="741"/>
      <c r="J783" s="741"/>
      <c r="K783" s="742"/>
      <c r="L783" s="743"/>
    </row>
    <row r="784" spans="1:12" ht="19.149999999999999" customHeight="1" x14ac:dyDescent="0.25">
      <c r="A784" s="744" t="s">
        <v>591</v>
      </c>
      <c r="B784" s="745"/>
      <c r="C784" s="745"/>
      <c r="D784" s="745"/>
      <c r="E784" s="674" t="s">
        <v>24</v>
      </c>
      <c r="F784" s="676" t="s">
        <v>832</v>
      </c>
      <c r="G784" s="676"/>
      <c r="H784" s="676"/>
      <c r="I784" s="677"/>
      <c r="J784" s="680" t="s">
        <v>21</v>
      </c>
      <c r="K784" s="746"/>
      <c r="L784" s="682"/>
    </row>
    <row r="785" spans="1:12" ht="19.149999999999999" customHeight="1" x14ac:dyDescent="0.25">
      <c r="A785" s="747" t="s">
        <v>592</v>
      </c>
      <c r="B785" s="748"/>
      <c r="C785" s="748" t="s">
        <v>593</v>
      </c>
      <c r="D785" s="748"/>
      <c r="E785" s="675"/>
      <c r="F785" s="678"/>
      <c r="G785" s="678"/>
      <c r="H785" s="678"/>
      <c r="I785" s="679"/>
      <c r="J785" s="681"/>
      <c r="K785" s="678"/>
      <c r="L785" s="683"/>
    </row>
    <row r="786" spans="1:12" ht="19.149999999999999" customHeight="1" x14ac:dyDescent="0.25">
      <c r="A786" s="668" t="s">
        <v>903</v>
      </c>
      <c r="B786" s="669"/>
      <c r="C786" s="670"/>
      <c r="D786" s="671"/>
      <c r="E786" s="674" t="s">
        <v>25</v>
      </c>
      <c r="F786" s="676"/>
      <c r="G786" s="676"/>
      <c r="H786" s="676"/>
      <c r="I786" s="677"/>
      <c r="J786" s="680" t="s">
        <v>371</v>
      </c>
      <c r="K786" s="676"/>
      <c r="L786" s="682"/>
    </row>
    <row r="787" spans="1:12" ht="19.149999999999999" customHeight="1" x14ac:dyDescent="0.25">
      <c r="A787" s="668"/>
      <c r="B787" s="669"/>
      <c r="C787" s="672"/>
      <c r="D787" s="673"/>
      <c r="E787" s="675"/>
      <c r="F787" s="678"/>
      <c r="G787" s="678"/>
      <c r="H787" s="678"/>
      <c r="I787" s="679"/>
      <c r="J787" s="681"/>
      <c r="K787" s="678"/>
      <c r="L787" s="683"/>
    </row>
    <row r="788" spans="1:12" ht="19.149999999999999" customHeight="1" x14ac:dyDescent="0.25">
      <c r="A788" s="684" t="s">
        <v>594</v>
      </c>
      <c r="B788" s="687" t="s">
        <v>882</v>
      </c>
      <c r="C788" s="688"/>
      <c r="D788" s="688"/>
      <c r="E788" s="688"/>
      <c r="F788" s="688"/>
      <c r="G788" s="688"/>
      <c r="H788" s="688"/>
      <c r="I788" s="688"/>
      <c r="J788" s="688"/>
      <c r="K788" s="688"/>
      <c r="L788" s="689"/>
    </row>
    <row r="789" spans="1:12" ht="19.149999999999999" customHeight="1" x14ac:dyDescent="0.25">
      <c r="A789" s="685"/>
      <c r="B789" s="688"/>
      <c r="C789" s="688"/>
      <c r="D789" s="688"/>
      <c r="E789" s="688"/>
      <c r="F789" s="688"/>
      <c r="G789" s="688"/>
      <c r="H789" s="688"/>
      <c r="I789" s="688"/>
      <c r="J789" s="688"/>
      <c r="K789" s="688"/>
      <c r="L789" s="689"/>
    </row>
    <row r="790" spans="1:12" ht="19.149999999999999" customHeight="1" x14ac:dyDescent="0.25">
      <c r="A790" s="685"/>
      <c r="B790" s="688"/>
      <c r="C790" s="688"/>
      <c r="D790" s="688"/>
      <c r="E790" s="688"/>
      <c r="F790" s="688"/>
      <c r="G790" s="688"/>
      <c r="H790" s="688"/>
      <c r="I790" s="688"/>
      <c r="J790" s="688"/>
      <c r="K790" s="688"/>
      <c r="L790" s="689"/>
    </row>
    <row r="791" spans="1:12" ht="19.149999999999999" customHeight="1" thickBot="1" x14ac:dyDescent="0.3">
      <c r="A791" s="686"/>
      <c r="B791" s="690"/>
      <c r="C791" s="690"/>
      <c r="D791" s="690"/>
      <c r="E791" s="690"/>
      <c r="F791" s="690"/>
      <c r="G791" s="690"/>
      <c r="H791" s="690"/>
      <c r="I791" s="690"/>
      <c r="J791" s="690"/>
      <c r="K791" s="690"/>
      <c r="L791" s="691"/>
    </row>
    <row r="792" spans="1:12" ht="20.25" customHeight="1" thickBot="1" x14ac:dyDescent="0.3"/>
    <row r="793" spans="1:12" ht="20.25" customHeight="1" thickBot="1" x14ac:dyDescent="0.3">
      <c r="A793" s="692" t="s">
        <v>504</v>
      </c>
      <c r="B793" s="693"/>
      <c r="C793" s="693"/>
      <c r="D793" s="693"/>
      <c r="E793" s="693"/>
      <c r="F793" s="693"/>
      <c r="G793" s="693"/>
      <c r="H793" s="693"/>
      <c r="I793" s="693"/>
      <c r="J793" s="693"/>
      <c r="K793" s="693"/>
      <c r="L793" s="694"/>
    </row>
    <row r="794" spans="1:12" ht="25.15" customHeight="1" x14ac:dyDescent="0.25">
      <c r="A794" s="168" t="s">
        <v>551</v>
      </c>
      <c r="B794" s="695" t="s">
        <v>870</v>
      </c>
      <c r="C794" s="696"/>
      <c r="D794" s="697"/>
      <c r="E794" s="698"/>
      <c r="F794" s="698"/>
      <c r="G794" s="698"/>
      <c r="H794" s="698"/>
      <c r="I794" s="698"/>
      <c r="J794" s="698"/>
      <c r="K794" s="698"/>
      <c r="L794" s="699"/>
    </row>
    <row r="795" spans="1:12" ht="20.25" customHeight="1" x14ac:dyDescent="0.25">
      <c r="A795" s="700" t="s">
        <v>0</v>
      </c>
      <c r="B795" s="701"/>
      <c r="C795" s="701"/>
      <c r="D795" s="702" t="s">
        <v>705</v>
      </c>
      <c r="E795" s="702"/>
      <c r="F795" s="702"/>
      <c r="G795" s="702"/>
      <c r="H795" s="702"/>
      <c r="I795" s="702"/>
      <c r="J795" s="702"/>
      <c r="K795" s="702"/>
      <c r="L795" s="703"/>
    </row>
    <row r="796" spans="1:12" ht="20.25" customHeight="1" x14ac:dyDescent="0.25">
      <c r="A796" s="700" t="s">
        <v>460</v>
      </c>
      <c r="B796" s="701"/>
      <c r="C796" s="701"/>
      <c r="D796" s="702"/>
      <c r="E796" s="702"/>
      <c r="F796" s="702"/>
      <c r="G796" s="702"/>
      <c r="H796" s="702"/>
      <c r="I796" s="702"/>
      <c r="J796" s="702"/>
      <c r="K796" s="702"/>
      <c r="L796" s="703"/>
    </row>
    <row r="797" spans="1:12" ht="20.25" customHeight="1" x14ac:dyDescent="0.25">
      <c r="A797" s="700" t="s">
        <v>905</v>
      </c>
      <c r="B797" s="701"/>
      <c r="C797" s="701"/>
      <c r="D797" s="702">
        <v>132</v>
      </c>
      <c r="E797" s="702"/>
      <c r="F797" s="702"/>
      <c r="G797" s="702"/>
      <c r="H797" s="702"/>
      <c r="I797" s="702"/>
      <c r="J797" s="702"/>
      <c r="K797" s="702"/>
      <c r="L797" s="703"/>
    </row>
    <row r="798" spans="1:12" ht="20.25" customHeight="1" x14ac:dyDescent="0.25">
      <c r="A798" s="700" t="s">
        <v>1</v>
      </c>
      <c r="B798" s="701"/>
      <c r="C798" s="701"/>
      <c r="D798" s="702" t="s">
        <v>801</v>
      </c>
      <c r="E798" s="702"/>
      <c r="F798" s="702"/>
      <c r="G798" s="702"/>
      <c r="H798" s="702"/>
      <c r="I798" s="702"/>
      <c r="J798" s="702"/>
      <c r="K798" s="702"/>
      <c r="L798" s="703"/>
    </row>
    <row r="799" spans="1:12" ht="20.25" customHeight="1" x14ac:dyDescent="0.25">
      <c r="A799" s="704" t="s">
        <v>520</v>
      </c>
      <c r="B799" s="705"/>
      <c r="C799" s="705"/>
      <c r="D799" s="702" t="s">
        <v>69</v>
      </c>
      <c r="E799" s="702"/>
      <c r="F799" s="702"/>
      <c r="G799" s="702"/>
      <c r="H799" s="702"/>
      <c r="I799" s="702"/>
      <c r="J799" s="702"/>
      <c r="K799" s="702"/>
      <c r="L799" s="703"/>
    </row>
    <row r="800" spans="1:12" ht="15" customHeight="1" x14ac:dyDescent="0.25">
      <c r="A800" s="704" t="s">
        <v>505</v>
      </c>
      <c r="B800" s="705"/>
      <c r="C800" s="705"/>
      <c r="D800" s="706"/>
      <c r="E800" s="706"/>
      <c r="F800" s="706"/>
      <c r="G800" s="706"/>
      <c r="H800" s="706"/>
      <c r="I800" s="706"/>
      <c r="J800" s="706"/>
      <c r="K800" s="706"/>
      <c r="L800" s="707"/>
    </row>
    <row r="801" spans="1:12" ht="15" customHeight="1" x14ac:dyDescent="0.25">
      <c r="A801" s="704"/>
      <c r="B801" s="705"/>
      <c r="C801" s="705"/>
      <c r="D801" s="706"/>
      <c r="E801" s="706"/>
      <c r="F801" s="706"/>
      <c r="G801" s="706"/>
      <c r="H801" s="706"/>
      <c r="I801" s="706"/>
      <c r="J801" s="706"/>
      <c r="K801" s="706"/>
      <c r="L801" s="707"/>
    </row>
    <row r="802" spans="1:12" ht="15" customHeight="1" x14ac:dyDescent="0.25">
      <c r="A802" s="704"/>
      <c r="B802" s="705"/>
      <c r="C802" s="705"/>
      <c r="D802" s="706"/>
      <c r="E802" s="706"/>
      <c r="F802" s="706"/>
      <c r="G802" s="706"/>
      <c r="H802" s="706"/>
      <c r="I802" s="706"/>
      <c r="J802" s="706"/>
      <c r="K802" s="706"/>
      <c r="L802" s="707"/>
    </row>
    <row r="803" spans="1:12" ht="19.149999999999999" customHeight="1" x14ac:dyDescent="0.25">
      <c r="A803" s="761" t="s">
        <v>506</v>
      </c>
      <c r="B803" s="762"/>
      <c r="C803" s="762"/>
      <c r="D803" s="762"/>
      <c r="E803" s="763"/>
      <c r="F803" s="764" t="s">
        <v>507</v>
      </c>
      <c r="G803" s="763"/>
      <c r="H803" s="764" t="s">
        <v>508</v>
      </c>
      <c r="I803" s="762"/>
      <c r="J803" s="762"/>
      <c r="K803" s="762"/>
      <c r="L803" s="765"/>
    </row>
    <row r="804" spans="1:12" ht="30" customHeight="1" x14ac:dyDescent="0.25">
      <c r="A804" s="749" t="s">
        <v>509</v>
      </c>
      <c r="B804" s="750"/>
      <c r="C804" s="750"/>
      <c r="D804" s="750"/>
      <c r="E804" s="750"/>
      <c r="F804" s="751" t="s">
        <v>59</v>
      </c>
      <c r="G804" s="752"/>
      <c r="H804" s="712"/>
      <c r="I804" s="713"/>
      <c r="J804" s="713"/>
      <c r="K804" s="714"/>
      <c r="L804" s="715"/>
    </row>
    <row r="805" spans="1:12" ht="30" customHeight="1" x14ac:dyDescent="0.25">
      <c r="A805" s="749" t="s">
        <v>510</v>
      </c>
      <c r="B805" s="750"/>
      <c r="C805" s="750"/>
      <c r="D805" s="750"/>
      <c r="E805" s="750"/>
      <c r="F805" s="710" t="s">
        <v>59</v>
      </c>
      <c r="G805" s="711"/>
      <c r="H805" s="753"/>
      <c r="I805" s="754"/>
      <c r="J805" s="754"/>
      <c r="K805" s="754"/>
      <c r="L805" s="755"/>
    </row>
    <row r="806" spans="1:12" ht="30" customHeight="1" x14ac:dyDescent="0.25">
      <c r="A806" s="749" t="s">
        <v>511</v>
      </c>
      <c r="B806" s="750"/>
      <c r="C806" s="750"/>
      <c r="D806" s="750"/>
      <c r="E806" s="750"/>
      <c r="F806" s="710" t="s">
        <v>59</v>
      </c>
      <c r="G806" s="711"/>
      <c r="H806" s="712"/>
      <c r="I806" s="713"/>
      <c r="J806" s="713"/>
      <c r="K806" s="714"/>
      <c r="L806" s="715"/>
    </row>
    <row r="807" spans="1:12" ht="30" customHeight="1" x14ac:dyDescent="0.25">
      <c r="A807" s="756" t="s">
        <v>512</v>
      </c>
      <c r="B807" s="757"/>
      <c r="C807" s="757"/>
      <c r="D807" s="757"/>
      <c r="E807" s="757"/>
      <c r="F807" s="710" t="s">
        <v>59</v>
      </c>
      <c r="G807" s="711"/>
      <c r="H807" s="758"/>
      <c r="I807" s="713"/>
      <c r="J807" s="713"/>
      <c r="K807" s="714"/>
      <c r="L807" s="715"/>
    </row>
    <row r="808" spans="1:12" ht="30" customHeight="1" x14ac:dyDescent="0.25">
      <c r="A808" s="759" t="s">
        <v>513</v>
      </c>
      <c r="B808" s="760"/>
      <c r="C808" s="760"/>
      <c r="D808" s="760"/>
      <c r="E808" s="760"/>
      <c r="F808" s="710" t="s">
        <v>59</v>
      </c>
      <c r="G808" s="711"/>
      <c r="H808" s="758"/>
      <c r="I808" s="713"/>
      <c r="J808" s="713"/>
      <c r="K808" s="714"/>
      <c r="L808" s="715"/>
    </row>
    <row r="809" spans="1:12" ht="30" customHeight="1" x14ac:dyDescent="0.25">
      <c r="A809" s="708" t="s">
        <v>514</v>
      </c>
      <c r="B809" s="709"/>
      <c r="C809" s="709"/>
      <c r="D809" s="709"/>
      <c r="E809" s="709"/>
      <c r="F809" s="710" t="s">
        <v>59</v>
      </c>
      <c r="G809" s="711"/>
      <c r="H809" s="712"/>
      <c r="I809" s="713"/>
      <c r="J809" s="713"/>
      <c r="K809" s="714"/>
      <c r="L809" s="715"/>
    </row>
    <row r="810" spans="1:12" ht="30" customHeight="1" x14ac:dyDescent="0.25">
      <c r="A810" s="708" t="s">
        <v>515</v>
      </c>
      <c r="B810" s="709"/>
      <c r="C810" s="709"/>
      <c r="D810" s="709"/>
      <c r="E810" s="709"/>
      <c r="F810" s="710" t="s">
        <v>59</v>
      </c>
      <c r="G810" s="711"/>
      <c r="H810" s="712"/>
      <c r="I810" s="713"/>
      <c r="J810" s="713"/>
      <c r="K810" s="714"/>
      <c r="L810" s="715"/>
    </row>
    <row r="811" spans="1:12" ht="30" customHeight="1" x14ac:dyDescent="0.25">
      <c r="A811" s="708" t="s">
        <v>516</v>
      </c>
      <c r="B811" s="709"/>
      <c r="C811" s="709"/>
      <c r="D811" s="709"/>
      <c r="E811" s="709"/>
      <c r="F811" s="710" t="s">
        <v>59</v>
      </c>
      <c r="G811" s="711"/>
      <c r="H811" s="716"/>
      <c r="I811" s="717"/>
      <c r="J811" s="717"/>
      <c r="K811" s="717"/>
      <c r="L811" s="718"/>
    </row>
    <row r="812" spans="1:12" ht="30" customHeight="1" thickBot="1" x14ac:dyDescent="0.3">
      <c r="A812" s="719" t="s">
        <v>517</v>
      </c>
      <c r="B812" s="720"/>
      <c r="C812" s="720"/>
      <c r="D812" s="720"/>
      <c r="E812" s="720"/>
      <c r="F812" s="721" t="s">
        <v>59</v>
      </c>
      <c r="G812" s="722"/>
      <c r="H812" s="723"/>
      <c r="I812" s="724"/>
      <c r="J812" s="724"/>
      <c r="K812" s="725"/>
      <c r="L812" s="726"/>
    </row>
    <row r="813" spans="1:12" ht="20.25" customHeight="1" x14ac:dyDescent="0.25">
      <c r="A813" s="727" t="s">
        <v>518</v>
      </c>
      <c r="B813" s="728"/>
      <c r="C813" s="728"/>
      <c r="D813" s="728"/>
      <c r="E813" s="728"/>
      <c r="F813" s="728"/>
      <c r="G813" s="728"/>
      <c r="H813" s="728"/>
      <c r="I813" s="728"/>
      <c r="J813" s="728"/>
      <c r="K813" s="729"/>
      <c r="L813" s="730"/>
    </row>
    <row r="814" spans="1:12" ht="30" customHeight="1" x14ac:dyDescent="0.25">
      <c r="A814" s="731"/>
      <c r="B814" s="732"/>
      <c r="C814" s="732"/>
      <c r="D814" s="732"/>
      <c r="E814" s="732"/>
      <c r="F814" s="732"/>
      <c r="G814" s="732"/>
      <c r="H814" s="732"/>
      <c r="I814" s="732"/>
      <c r="J814" s="732"/>
      <c r="K814" s="733"/>
      <c r="L814" s="734"/>
    </row>
    <row r="815" spans="1:12" ht="30" customHeight="1" thickBot="1" x14ac:dyDescent="0.3">
      <c r="A815" s="735"/>
      <c r="B815" s="736"/>
      <c r="C815" s="736"/>
      <c r="D815" s="736"/>
      <c r="E815" s="736"/>
      <c r="F815" s="736"/>
      <c r="G815" s="736"/>
      <c r="H815" s="736"/>
      <c r="I815" s="736"/>
      <c r="J815" s="736"/>
      <c r="K815" s="737"/>
      <c r="L815" s="738"/>
    </row>
    <row r="816" spans="1:12" ht="19.149999999999999" customHeight="1" x14ac:dyDescent="0.25">
      <c r="A816" s="739" t="s">
        <v>519</v>
      </c>
      <c r="B816" s="740"/>
      <c r="C816" s="740"/>
      <c r="D816" s="740"/>
      <c r="E816" s="741"/>
      <c r="F816" s="741"/>
      <c r="G816" s="741"/>
      <c r="H816" s="741"/>
      <c r="I816" s="741"/>
      <c r="J816" s="741"/>
      <c r="K816" s="742"/>
      <c r="L816" s="743"/>
    </row>
    <row r="817" spans="1:12" ht="19.149999999999999" customHeight="1" x14ac:dyDescent="0.25">
      <c r="A817" s="744" t="s">
        <v>591</v>
      </c>
      <c r="B817" s="745"/>
      <c r="C817" s="745"/>
      <c r="D817" s="745"/>
      <c r="E817" s="674" t="s">
        <v>24</v>
      </c>
      <c r="F817" s="676" t="s">
        <v>832</v>
      </c>
      <c r="G817" s="676"/>
      <c r="H817" s="676"/>
      <c r="I817" s="677"/>
      <c r="J817" s="680" t="s">
        <v>21</v>
      </c>
      <c r="K817" s="746"/>
      <c r="L817" s="682"/>
    </row>
    <row r="818" spans="1:12" ht="19.149999999999999" customHeight="1" x14ac:dyDescent="0.25">
      <c r="A818" s="747" t="s">
        <v>592</v>
      </c>
      <c r="B818" s="748"/>
      <c r="C818" s="748" t="s">
        <v>593</v>
      </c>
      <c r="D818" s="748"/>
      <c r="E818" s="675"/>
      <c r="F818" s="678"/>
      <c r="G818" s="678"/>
      <c r="H818" s="678"/>
      <c r="I818" s="679"/>
      <c r="J818" s="681"/>
      <c r="K818" s="678"/>
      <c r="L818" s="683"/>
    </row>
    <row r="819" spans="1:12" ht="19.149999999999999" customHeight="1" x14ac:dyDescent="0.25">
      <c r="A819" s="668" t="s">
        <v>901</v>
      </c>
      <c r="B819" s="669"/>
      <c r="C819" s="670"/>
      <c r="D819" s="671"/>
      <c r="E819" s="674" t="s">
        <v>25</v>
      </c>
      <c r="F819" s="676"/>
      <c r="G819" s="676"/>
      <c r="H819" s="676"/>
      <c r="I819" s="677"/>
      <c r="J819" s="680" t="s">
        <v>371</v>
      </c>
      <c r="K819" s="676"/>
      <c r="L819" s="682"/>
    </row>
    <row r="820" spans="1:12" ht="19.149999999999999" customHeight="1" x14ac:dyDescent="0.25">
      <c r="A820" s="668"/>
      <c r="B820" s="669"/>
      <c r="C820" s="672"/>
      <c r="D820" s="673"/>
      <c r="E820" s="675"/>
      <c r="F820" s="678"/>
      <c r="G820" s="678"/>
      <c r="H820" s="678"/>
      <c r="I820" s="679"/>
      <c r="J820" s="681"/>
      <c r="K820" s="678"/>
      <c r="L820" s="683"/>
    </row>
    <row r="821" spans="1:12" ht="19.149999999999999" customHeight="1" x14ac:dyDescent="0.25">
      <c r="A821" s="684" t="s">
        <v>594</v>
      </c>
      <c r="B821" s="687" t="s">
        <v>882</v>
      </c>
      <c r="C821" s="688"/>
      <c r="D821" s="688"/>
      <c r="E821" s="688"/>
      <c r="F821" s="688"/>
      <c r="G821" s="688"/>
      <c r="H821" s="688"/>
      <c r="I821" s="688"/>
      <c r="J821" s="688"/>
      <c r="K821" s="688"/>
      <c r="L821" s="689"/>
    </row>
    <row r="822" spans="1:12" ht="19.149999999999999" customHeight="1" x14ac:dyDescent="0.25">
      <c r="A822" s="685"/>
      <c r="B822" s="688"/>
      <c r="C822" s="688"/>
      <c r="D822" s="688"/>
      <c r="E822" s="688"/>
      <c r="F822" s="688"/>
      <c r="G822" s="688"/>
      <c r="H822" s="688"/>
      <c r="I822" s="688"/>
      <c r="J822" s="688"/>
      <c r="K822" s="688"/>
      <c r="L822" s="689"/>
    </row>
    <row r="823" spans="1:12" ht="19.149999999999999" customHeight="1" x14ac:dyDescent="0.25">
      <c r="A823" s="685"/>
      <c r="B823" s="688"/>
      <c r="C823" s="688"/>
      <c r="D823" s="688"/>
      <c r="E823" s="688"/>
      <c r="F823" s="688"/>
      <c r="G823" s="688"/>
      <c r="H823" s="688"/>
      <c r="I823" s="688"/>
      <c r="J823" s="688"/>
      <c r="K823" s="688"/>
      <c r="L823" s="689"/>
    </row>
    <row r="824" spans="1:12" ht="19.149999999999999" customHeight="1" thickBot="1" x14ac:dyDescent="0.3">
      <c r="A824" s="686"/>
      <c r="B824" s="690"/>
      <c r="C824" s="690"/>
      <c r="D824" s="690"/>
      <c r="E824" s="690"/>
      <c r="F824" s="690"/>
      <c r="G824" s="690"/>
      <c r="H824" s="690"/>
      <c r="I824" s="690"/>
      <c r="J824" s="690"/>
      <c r="K824" s="690"/>
      <c r="L824" s="691"/>
    </row>
    <row r="825" spans="1:12" ht="20.25" customHeight="1" thickBot="1" x14ac:dyDescent="0.3"/>
    <row r="826" spans="1:12" ht="20.25" customHeight="1" thickBot="1" x14ac:dyDescent="0.3">
      <c r="A826" s="692" t="s">
        <v>504</v>
      </c>
      <c r="B826" s="693"/>
      <c r="C826" s="693"/>
      <c r="D826" s="693"/>
      <c r="E826" s="693"/>
      <c r="F826" s="693"/>
      <c r="G826" s="693"/>
      <c r="H826" s="693"/>
      <c r="I826" s="693"/>
      <c r="J826" s="693"/>
      <c r="K826" s="693"/>
      <c r="L826" s="694"/>
    </row>
    <row r="827" spans="1:12" ht="25.15" customHeight="1" x14ac:dyDescent="0.25">
      <c r="A827" s="168" t="s">
        <v>551</v>
      </c>
      <c r="B827" s="695"/>
      <c r="C827" s="696"/>
      <c r="D827" s="697"/>
      <c r="E827" s="698"/>
      <c r="F827" s="698"/>
      <c r="G827" s="698"/>
      <c r="H827" s="698"/>
      <c r="I827" s="698"/>
      <c r="J827" s="698"/>
      <c r="K827" s="698"/>
      <c r="L827" s="699"/>
    </row>
    <row r="828" spans="1:12" ht="20.25" customHeight="1" x14ac:dyDescent="0.25">
      <c r="A828" s="700" t="s">
        <v>0</v>
      </c>
      <c r="B828" s="701"/>
      <c r="C828" s="701"/>
      <c r="D828" s="702"/>
      <c r="E828" s="702"/>
      <c r="F828" s="702"/>
      <c r="G828" s="702"/>
      <c r="H828" s="702"/>
      <c r="I828" s="702"/>
      <c r="J828" s="702"/>
      <c r="K828" s="702"/>
      <c r="L828" s="703"/>
    </row>
    <row r="829" spans="1:12" ht="20.25" customHeight="1" x14ac:dyDescent="0.25">
      <c r="A829" s="700" t="s">
        <v>460</v>
      </c>
      <c r="B829" s="701"/>
      <c r="C829" s="701"/>
      <c r="D829" s="702"/>
      <c r="E829" s="702"/>
      <c r="F829" s="702"/>
      <c r="G829" s="702"/>
      <c r="H829" s="702"/>
      <c r="I829" s="702"/>
      <c r="J829" s="702"/>
      <c r="K829" s="702"/>
      <c r="L829" s="703"/>
    </row>
    <row r="830" spans="1:12" ht="20.25" customHeight="1" x14ac:dyDescent="0.25">
      <c r="A830" s="700" t="s">
        <v>905</v>
      </c>
      <c r="B830" s="701"/>
      <c r="C830" s="701"/>
      <c r="D830" s="702"/>
      <c r="E830" s="702"/>
      <c r="F830" s="702"/>
      <c r="G830" s="702"/>
      <c r="H830" s="702"/>
      <c r="I830" s="702"/>
      <c r="J830" s="702"/>
      <c r="K830" s="702"/>
      <c r="L830" s="703"/>
    </row>
    <row r="831" spans="1:12" ht="20.25" customHeight="1" x14ac:dyDescent="0.25">
      <c r="A831" s="700" t="s">
        <v>1</v>
      </c>
      <c r="B831" s="701"/>
      <c r="C831" s="701"/>
      <c r="D831" s="702"/>
      <c r="E831" s="702"/>
      <c r="F831" s="702"/>
      <c r="G831" s="702"/>
      <c r="H831" s="702"/>
      <c r="I831" s="702"/>
      <c r="J831" s="702"/>
      <c r="K831" s="702"/>
      <c r="L831" s="703"/>
    </row>
    <row r="832" spans="1:12" ht="20.25" customHeight="1" x14ac:dyDescent="0.25">
      <c r="A832" s="704" t="s">
        <v>520</v>
      </c>
      <c r="B832" s="705"/>
      <c r="C832" s="705"/>
      <c r="D832" s="702"/>
      <c r="E832" s="702"/>
      <c r="F832" s="702"/>
      <c r="G832" s="702"/>
      <c r="H832" s="702"/>
      <c r="I832" s="702"/>
      <c r="J832" s="702"/>
      <c r="K832" s="702"/>
      <c r="L832" s="703"/>
    </row>
    <row r="833" spans="1:12" ht="15" customHeight="1" x14ac:dyDescent="0.25">
      <c r="A833" s="704" t="s">
        <v>505</v>
      </c>
      <c r="B833" s="705"/>
      <c r="C833" s="705"/>
      <c r="D833" s="706"/>
      <c r="E833" s="706"/>
      <c r="F833" s="706"/>
      <c r="G833" s="706"/>
      <c r="H833" s="706"/>
      <c r="I833" s="706"/>
      <c r="J833" s="706"/>
      <c r="K833" s="706"/>
      <c r="L833" s="707"/>
    </row>
    <row r="834" spans="1:12" ht="15" customHeight="1" x14ac:dyDescent="0.25">
      <c r="A834" s="704"/>
      <c r="B834" s="705"/>
      <c r="C834" s="705"/>
      <c r="D834" s="706"/>
      <c r="E834" s="706"/>
      <c r="F834" s="706"/>
      <c r="G834" s="706"/>
      <c r="H834" s="706"/>
      <c r="I834" s="706"/>
      <c r="J834" s="706"/>
      <c r="K834" s="706"/>
      <c r="L834" s="707"/>
    </row>
    <row r="835" spans="1:12" ht="15" customHeight="1" x14ac:dyDescent="0.25">
      <c r="A835" s="704"/>
      <c r="B835" s="705"/>
      <c r="C835" s="705"/>
      <c r="D835" s="706"/>
      <c r="E835" s="706"/>
      <c r="F835" s="706"/>
      <c r="G835" s="706"/>
      <c r="H835" s="706"/>
      <c r="I835" s="706"/>
      <c r="J835" s="706"/>
      <c r="K835" s="706"/>
      <c r="L835" s="707"/>
    </row>
    <row r="836" spans="1:12" ht="19.149999999999999" customHeight="1" x14ac:dyDescent="0.25">
      <c r="A836" s="761" t="s">
        <v>506</v>
      </c>
      <c r="B836" s="762"/>
      <c r="C836" s="762"/>
      <c r="D836" s="762"/>
      <c r="E836" s="763"/>
      <c r="F836" s="764" t="s">
        <v>507</v>
      </c>
      <c r="G836" s="763"/>
      <c r="H836" s="764" t="s">
        <v>508</v>
      </c>
      <c r="I836" s="762"/>
      <c r="J836" s="762"/>
      <c r="K836" s="762"/>
      <c r="L836" s="765"/>
    </row>
    <row r="837" spans="1:12" ht="30" customHeight="1" x14ac:dyDescent="0.25">
      <c r="A837" s="749" t="s">
        <v>509</v>
      </c>
      <c r="B837" s="750"/>
      <c r="C837" s="750"/>
      <c r="D837" s="750"/>
      <c r="E837" s="750"/>
      <c r="F837" s="751"/>
      <c r="G837" s="752"/>
      <c r="H837" s="712"/>
      <c r="I837" s="713"/>
      <c r="J837" s="713"/>
      <c r="K837" s="714"/>
      <c r="L837" s="715"/>
    </row>
    <row r="838" spans="1:12" ht="30" customHeight="1" x14ac:dyDescent="0.25">
      <c r="A838" s="749" t="s">
        <v>510</v>
      </c>
      <c r="B838" s="750"/>
      <c r="C838" s="750"/>
      <c r="D838" s="750"/>
      <c r="E838" s="750"/>
      <c r="F838" s="710"/>
      <c r="G838" s="711"/>
      <c r="H838" s="753"/>
      <c r="I838" s="754"/>
      <c r="J838" s="754"/>
      <c r="K838" s="754"/>
      <c r="L838" s="755"/>
    </row>
    <row r="839" spans="1:12" ht="30" customHeight="1" x14ac:dyDescent="0.25">
      <c r="A839" s="749" t="s">
        <v>511</v>
      </c>
      <c r="B839" s="750"/>
      <c r="C839" s="750"/>
      <c r="D839" s="750"/>
      <c r="E839" s="750"/>
      <c r="F839" s="710"/>
      <c r="G839" s="711"/>
      <c r="H839" s="712"/>
      <c r="I839" s="713"/>
      <c r="J839" s="713"/>
      <c r="K839" s="714"/>
      <c r="L839" s="715"/>
    </row>
    <row r="840" spans="1:12" ht="30" customHeight="1" x14ac:dyDescent="0.25">
      <c r="A840" s="756" t="s">
        <v>512</v>
      </c>
      <c r="B840" s="757"/>
      <c r="C840" s="757"/>
      <c r="D840" s="757"/>
      <c r="E840" s="757"/>
      <c r="F840" s="710"/>
      <c r="G840" s="711"/>
      <c r="H840" s="758"/>
      <c r="I840" s="713"/>
      <c r="J840" s="713"/>
      <c r="K840" s="714"/>
      <c r="L840" s="715"/>
    </row>
    <row r="841" spans="1:12" ht="30" customHeight="1" x14ac:dyDescent="0.25">
      <c r="A841" s="759" t="s">
        <v>513</v>
      </c>
      <c r="B841" s="760"/>
      <c r="C841" s="760"/>
      <c r="D841" s="760"/>
      <c r="E841" s="760"/>
      <c r="F841" s="710"/>
      <c r="G841" s="711"/>
      <c r="H841" s="758"/>
      <c r="I841" s="713"/>
      <c r="J841" s="713"/>
      <c r="K841" s="714"/>
      <c r="L841" s="715"/>
    </row>
    <row r="842" spans="1:12" ht="30" customHeight="1" x14ac:dyDescent="0.25">
      <c r="A842" s="708" t="s">
        <v>514</v>
      </c>
      <c r="B842" s="709"/>
      <c r="C842" s="709"/>
      <c r="D842" s="709"/>
      <c r="E842" s="709"/>
      <c r="F842" s="710"/>
      <c r="G842" s="711"/>
      <c r="H842" s="712"/>
      <c r="I842" s="713"/>
      <c r="J842" s="713"/>
      <c r="K842" s="714"/>
      <c r="L842" s="715"/>
    </row>
    <row r="843" spans="1:12" ht="30" customHeight="1" x14ac:dyDescent="0.25">
      <c r="A843" s="708" t="s">
        <v>515</v>
      </c>
      <c r="B843" s="709"/>
      <c r="C843" s="709"/>
      <c r="D843" s="709"/>
      <c r="E843" s="709"/>
      <c r="F843" s="710"/>
      <c r="G843" s="711"/>
      <c r="H843" s="712"/>
      <c r="I843" s="713"/>
      <c r="J843" s="713"/>
      <c r="K843" s="714"/>
      <c r="L843" s="715"/>
    </row>
    <row r="844" spans="1:12" ht="30" customHeight="1" x14ac:dyDescent="0.25">
      <c r="A844" s="708" t="s">
        <v>516</v>
      </c>
      <c r="B844" s="709"/>
      <c r="C844" s="709"/>
      <c r="D844" s="709"/>
      <c r="E844" s="709"/>
      <c r="F844" s="710"/>
      <c r="G844" s="711"/>
      <c r="H844" s="716"/>
      <c r="I844" s="717"/>
      <c r="J844" s="717"/>
      <c r="K844" s="717"/>
      <c r="L844" s="718"/>
    </row>
    <row r="845" spans="1:12" ht="30" customHeight="1" thickBot="1" x14ac:dyDescent="0.3">
      <c r="A845" s="719" t="s">
        <v>517</v>
      </c>
      <c r="B845" s="720"/>
      <c r="C845" s="720"/>
      <c r="D845" s="720"/>
      <c r="E845" s="720"/>
      <c r="F845" s="721"/>
      <c r="G845" s="722"/>
      <c r="H845" s="723"/>
      <c r="I845" s="724"/>
      <c r="J845" s="724"/>
      <c r="K845" s="725"/>
      <c r="L845" s="726"/>
    </row>
    <row r="846" spans="1:12" ht="20.25" customHeight="1" x14ac:dyDescent="0.25">
      <c r="A846" s="727" t="s">
        <v>518</v>
      </c>
      <c r="B846" s="728"/>
      <c r="C846" s="728"/>
      <c r="D846" s="728"/>
      <c r="E846" s="728"/>
      <c r="F846" s="728"/>
      <c r="G846" s="728"/>
      <c r="H846" s="728"/>
      <c r="I846" s="728"/>
      <c r="J846" s="728"/>
      <c r="K846" s="729"/>
      <c r="L846" s="730"/>
    </row>
    <row r="847" spans="1:12" ht="30" customHeight="1" x14ac:dyDescent="0.25">
      <c r="A847" s="731"/>
      <c r="B847" s="732"/>
      <c r="C847" s="732"/>
      <c r="D847" s="732"/>
      <c r="E847" s="732"/>
      <c r="F847" s="732"/>
      <c r="G847" s="732"/>
      <c r="H847" s="732"/>
      <c r="I847" s="732"/>
      <c r="J847" s="732"/>
      <c r="K847" s="733"/>
      <c r="L847" s="734"/>
    </row>
    <row r="848" spans="1:12" ht="30" customHeight="1" thickBot="1" x14ac:dyDescent="0.3">
      <c r="A848" s="735"/>
      <c r="B848" s="736"/>
      <c r="C848" s="736"/>
      <c r="D848" s="736"/>
      <c r="E848" s="736"/>
      <c r="F848" s="736"/>
      <c r="G848" s="736"/>
      <c r="H848" s="736"/>
      <c r="I848" s="736"/>
      <c r="J848" s="736"/>
      <c r="K848" s="737"/>
      <c r="L848" s="738"/>
    </row>
    <row r="849" spans="1:12" ht="19.149999999999999" customHeight="1" x14ac:dyDescent="0.25">
      <c r="A849" s="739" t="s">
        <v>519</v>
      </c>
      <c r="B849" s="740"/>
      <c r="C849" s="740"/>
      <c r="D849" s="740"/>
      <c r="E849" s="741"/>
      <c r="F849" s="741"/>
      <c r="G849" s="741"/>
      <c r="H849" s="741"/>
      <c r="I849" s="741"/>
      <c r="J849" s="741"/>
      <c r="K849" s="742"/>
      <c r="L849" s="743"/>
    </row>
    <row r="850" spans="1:12" ht="19.149999999999999" customHeight="1" x14ac:dyDescent="0.25">
      <c r="A850" s="744" t="s">
        <v>591</v>
      </c>
      <c r="B850" s="745"/>
      <c r="C850" s="745"/>
      <c r="D850" s="745"/>
      <c r="E850" s="674" t="s">
        <v>24</v>
      </c>
      <c r="F850" s="676"/>
      <c r="G850" s="676"/>
      <c r="H850" s="676"/>
      <c r="I850" s="677"/>
      <c r="J850" s="680" t="s">
        <v>21</v>
      </c>
      <c r="K850" s="746"/>
      <c r="L850" s="682"/>
    </row>
    <row r="851" spans="1:12" ht="19.149999999999999" customHeight="1" x14ac:dyDescent="0.25">
      <c r="A851" s="747" t="s">
        <v>592</v>
      </c>
      <c r="B851" s="748"/>
      <c r="C851" s="748" t="s">
        <v>593</v>
      </c>
      <c r="D851" s="748"/>
      <c r="E851" s="675"/>
      <c r="F851" s="678"/>
      <c r="G851" s="678"/>
      <c r="H851" s="678"/>
      <c r="I851" s="679"/>
      <c r="J851" s="681"/>
      <c r="K851" s="678"/>
      <c r="L851" s="683"/>
    </row>
    <row r="852" spans="1:12" ht="19.149999999999999" customHeight="1" x14ac:dyDescent="0.25">
      <c r="A852" s="668"/>
      <c r="B852" s="669"/>
      <c r="C852" s="670"/>
      <c r="D852" s="671"/>
      <c r="E852" s="674" t="s">
        <v>25</v>
      </c>
      <c r="F852" s="676"/>
      <c r="G852" s="676"/>
      <c r="H852" s="676"/>
      <c r="I852" s="677"/>
      <c r="J852" s="680" t="s">
        <v>371</v>
      </c>
      <c r="K852" s="676"/>
      <c r="L852" s="682"/>
    </row>
    <row r="853" spans="1:12" ht="19.149999999999999" customHeight="1" x14ac:dyDescent="0.25">
      <c r="A853" s="668"/>
      <c r="B853" s="669"/>
      <c r="C853" s="672"/>
      <c r="D853" s="673"/>
      <c r="E853" s="675"/>
      <c r="F853" s="678"/>
      <c r="G853" s="678"/>
      <c r="H853" s="678"/>
      <c r="I853" s="679"/>
      <c r="J853" s="681"/>
      <c r="K853" s="678"/>
      <c r="L853" s="683"/>
    </row>
    <row r="854" spans="1:12" ht="19.149999999999999" customHeight="1" x14ac:dyDescent="0.25">
      <c r="A854" s="684" t="s">
        <v>594</v>
      </c>
      <c r="B854" s="687"/>
      <c r="C854" s="688"/>
      <c r="D854" s="688"/>
      <c r="E854" s="688"/>
      <c r="F854" s="688"/>
      <c r="G854" s="688"/>
      <c r="H854" s="688"/>
      <c r="I854" s="688"/>
      <c r="J854" s="688"/>
      <c r="K854" s="688"/>
      <c r="L854" s="689"/>
    </row>
    <row r="855" spans="1:12" ht="19.149999999999999" customHeight="1" x14ac:dyDescent="0.25">
      <c r="A855" s="685"/>
      <c r="B855" s="688"/>
      <c r="C855" s="688"/>
      <c r="D855" s="688"/>
      <c r="E855" s="688"/>
      <c r="F855" s="688"/>
      <c r="G855" s="688"/>
      <c r="H855" s="688"/>
      <c r="I855" s="688"/>
      <c r="J855" s="688"/>
      <c r="K855" s="688"/>
      <c r="L855" s="689"/>
    </row>
    <row r="856" spans="1:12" ht="19.149999999999999" customHeight="1" x14ac:dyDescent="0.25">
      <c r="A856" s="685"/>
      <c r="B856" s="688"/>
      <c r="C856" s="688"/>
      <c r="D856" s="688"/>
      <c r="E856" s="688"/>
      <c r="F856" s="688"/>
      <c r="G856" s="688"/>
      <c r="H856" s="688"/>
      <c r="I856" s="688"/>
      <c r="J856" s="688"/>
      <c r="K856" s="688"/>
      <c r="L856" s="689"/>
    </row>
    <row r="857" spans="1:12" ht="19.149999999999999" customHeight="1" thickBot="1" x14ac:dyDescent="0.3">
      <c r="A857" s="686"/>
      <c r="B857" s="690"/>
      <c r="C857" s="690"/>
      <c r="D857" s="690"/>
      <c r="E857" s="690"/>
      <c r="F857" s="690"/>
      <c r="G857" s="690"/>
      <c r="H857" s="690"/>
      <c r="I857" s="690"/>
      <c r="J857" s="690"/>
      <c r="K857" s="690"/>
      <c r="L857" s="691"/>
    </row>
    <row r="858" spans="1:12" ht="20.25" customHeight="1" thickBot="1" x14ac:dyDescent="0.3"/>
    <row r="859" spans="1:12" ht="20.25" customHeight="1" thickBot="1" x14ac:dyDescent="0.3">
      <c r="A859" s="692" t="s">
        <v>504</v>
      </c>
      <c r="B859" s="693"/>
      <c r="C859" s="693"/>
      <c r="D859" s="693"/>
      <c r="E859" s="693"/>
      <c r="F859" s="693"/>
      <c r="G859" s="693"/>
      <c r="H859" s="693"/>
      <c r="I859" s="693"/>
      <c r="J859" s="693"/>
      <c r="K859" s="693"/>
      <c r="L859" s="694"/>
    </row>
    <row r="860" spans="1:12" ht="25.15" customHeight="1" x14ac:dyDescent="0.25">
      <c r="A860" s="168" t="s">
        <v>551</v>
      </c>
      <c r="B860" s="695"/>
      <c r="C860" s="696"/>
      <c r="D860" s="697"/>
      <c r="E860" s="698"/>
      <c r="F860" s="698"/>
      <c r="G860" s="698"/>
      <c r="H860" s="698"/>
      <c r="I860" s="698"/>
      <c r="J860" s="698"/>
      <c r="K860" s="698"/>
      <c r="L860" s="699"/>
    </row>
    <row r="861" spans="1:12" ht="20.25" customHeight="1" x14ac:dyDescent="0.25">
      <c r="A861" s="700" t="s">
        <v>0</v>
      </c>
      <c r="B861" s="701"/>
      <c r="C861" s="701"/>
      <c r="D861" s="702"/>
      <c r="E861" s="702"/>
      <c r="F861" s="702"/>
      <c r="G861" s="702"/>
      <c r="H861" s="702"/>
      <c r="I861" s="702"/>
      <c r="J861" s="702"/>
      <c r="K861" s="702"/>
      <c r="L861" s="703"/>
    </row>
    <row r="862" spans="1:12" ht="20.25" customHeight="1" x14ac:dyDescent="0.25">
      <c r="A862" s="700" t="s">
        <v>460</v>
      </c>
      <c r="B862" s="701"/>
      <c r="C862" s="701"/>
      <c r="D862" s="702"/>
      <c r="E862" s="702"/>
      <c r="F862" s="702"/>
      <c r="G862" s="702"/>
      <c r="H862" s="702"/>
      <c r="I862" s="702"/>
      <c r="J862" s="702"/>
      <c r="K862" s="702"/>
      <c r="L862" s="703"/>
    </row>
    <row r="863" spans="1:12" ht="20.25" customHeight="1" x14ac:dyDescent="0.25">
      <c r="A863" s="700" t="s">
        <v>905</v>
      </c>
      <c r="B863" s="701"/>
      <c r="C863" s="701"/>
      <c r="D863" s="702"/>
      <c r="E863" s="702"/>
      <c r="F863" s="702"/>
      <c r="G863" s="702"/>
      <c r="H863" s="702"/>
      <c r="I863" s="702"/>
      <c r="J863" s="702"/>
      <c r="K863" s="702"/>
      <c r="L863" s="703"/>
    </row>
    <row r="864" spans="1:12" ht="20.25" customHeight="1" x14ac:dyDescent="0.25">
      <c r="A864" s="700" t="s">
        <v>1</v>
      </c>
      <c r="B864" s="701"/>
      <c r="C864" s="701"/>
      <c r="D864" s="702"/>
      <c r="E864" s="702"/>
      <c r="F864" s="702"/>
      <c r="G864" s="702"/>
      <c r="H864" s="702"/>
      <c r="I864" s="702"/>
      <c r="J864" s="702"/>
      <c r="K864" s="702"/>
      <c r="L864" s="703"/>
    </row>
    <row r="865" spans="1:12" ht="20.25" customHeight="1" x14ac:dyDescent="0.25">
      <c r="A865" s="704" t="s">
        <v>520</v>
      </c>
      <c r="B865" s="705"/>
      <c r="C865" s="705"/>
      <c r="D865" s="702"/>
      <c r="E865" s="702"/>
      <c r="F865" s="702"/>
      <c r="G865" s="702"/>
      <c r="H865" s="702"/>
      <c r="I865" s="702"/>
      <c r="J865" s="702"/>
      <c r="K865" s="702"/>
      <c r="L865" s="703"/>
    </row>
    <row r="866" spans="1:12" ht="15" customHeight="1" x14ac:dyDescent="0.25">
      <c r="A866" s="704" t="s">
        <v>505</v>
      </c>
      <c r="B866" s="705"/>
      <c r="C866" s="705"/>
      <c r="D866" s="706"/>
      <c r="E866" s="706"/>
      <c r="F866" s="706"/>
      <c r="G866" s="706"/>
      <c r="H866" s="706"/>
      <c r="I866" s="706"/>
      <c r="J866" s="706"/>
      <c r="K866" s="706"/>
      <c r="L866" s="707"/>
    </row>
    <row r="867" spans="1:12" ht="15" customHeight="1" x14ac:dyDescent="0.25">
      <c r="A867" s="704"/>
      <c r="B867" s="705"/>
      <c r="C867" s="705"/>
      <c r="D867" s="706"/>
      <c r="E867" s="706"/>
      <c r="F867" s="706"/>
      <c r="G867" s="706"/>
      <c r="H867" s="706"/>
      <c r="I867" s="706"/>
      <c r="J867" s="706"/>
      <c r="K867" s="706"/>
      <c r="L867" s="707"/>
    </row>
    <row r="868" spans="1:12" ht="15" customHeight="1" x14ac:dyDescent="0.25">
      <c r="A868" s="704"/>
      <c r="B868" s="705"/>
      <c r="C868" s="705"/>
      <c r="D868" s="706"/>
      <c r="E868" s="706"/>
      <c r="F868" s="706"/>
      <c r="G868" s="706"/>
      <c r="H868" s="706"/>
      <c r="I868" s="706"/>
      <c r="J868" s="706"/>
      <c r="K868" s="706"/>
      <c r="L868" s="707"/>
    </row>
    <row r="869" spans="1:12" ht="19.149999999999999" customHeight="1" x14ac:dyDescent="0.25">
      <c r="A869" s="761" t="s">
        <v>506</v>
      </c>
      <c r="B869" s="762"/>
      <c r="C869" s="762"/>
      <c r="D869" s="762"/>
      <c r="E869" s="763"/>
      <c r="F869" s="764" t="s">
        <v>507</v>
      </c>
      <c r="G869" s="763"/>
      <c r="H869" s="764" t="s">
        <v>508</v>
      </c>
      <c r="I869" s="762"/>
      <c r="J869" s="762"/>
      <c r="K869" s="762"/>
      <c r="L869" s="765"/>
    </row>
    <row r="870" spans="1:12" ht="30" customHeight="1" x14ac:dyDescent="0.25">
      <c r="A870" s="749" t="s">
        <v>509</v>
      </c>
      <c r="B870" s="750"/>
      <c r="C870" s="750"/>
      <c r="D870" s="750"/>
      <c r="E870" s="750"/>
      <c r="F870" s="751"/>
      <c r="G870" s="752"/>
      <c r="H870" s="712"/>
      <c r="I870" s="713"/>
      <c r="J870" s="713"/>
      <c r="K870" s="714"/>
      <c r="L870" s="715"/>
    </row>
    <row r="871" spans="1:12" ht="30" customHeight="1" x14ac:dyDescent="0.25">
      <c r="A871" s="749" t="s">
        <v>510</v>
      </c>
      <c r="B871" s="750"/>
      <c r="C871" s="750"/>
      <c r="D871" s="750"/>
      <c r="E871" s="750"/>
      <c r="F871" s="710"/>
      <c r="G871" s="711"/>
      <c r="H871" s="753"/>
      <c r="I871" s="754"/>
      <c r="J871" s="754"/>
      <c r="K871" s="754"/>
      <c r="L871" s="755"/>
    </row>
    <row r="872" spans="1:12" ht="30" customHeight="1" x14ac:dyDescent="0.25">
      <c r="A872" s="749" t="s">
        <v>511</v>
      </c>
      <c r="B872" s="750"/>
      <c r="C872" s="750"/>
      <c r="D872" s="750"/>
      <c r="E872" s="750"/>
      <c r="F872" s="710"/>
      <c r="G872" s="711"/>
      <c r="H872" s="712"/>
      <c r="I872" s="713"/>
      <c r="J872" s="713"/>
      <c r="K872" s="714"/>
      <c r="L872" s="715"/>
    </row>
    <row r="873" spans="1:12" ht="30" customHeight="1" x14ac:dyDescent="0.25">
      <c r="A873" s="756" t="s">
        <v>512</v>
      </c>
      <c r="B873" s="757"/>
      <c r="C873" s="757"/>
      <c r="D873" s="757"/>
      <c r="E873" s="757"/>
      <c r="F873" s="710"/>
      <c r="G873" s="711"/>
      <c r="H873" s="758"/>
      <c r="I873" s="713"/>
      <c r="J873" s="713"/>
      <c r="K873" s="714"/>
      <c r="L873" s="715"/>
    </row>
    <row r="874" spans="1:12" ht="30" customHeight="1" x14ac:dyDescent="0.25">
      <c r="A874" s="759" t="s">
        <v>513</v>
      </c>
      <c r="B874" s="760"/>
      <c r="C874" s="760"/>
      <c r="D874" s="760"/>
      <c r="E874" s="760"/>
      <c r="F874" s="710"/>
      <c r="G874" s="711"/>
      <c r="H874" s="758"/>
      <c r="I874" s="713"/>
      <c r="J874" s="713"/>
      <c r="K874" s="714"/>
      <c r="L874" s="715"/>
    </row>
    <row r="875" spans="1:12" ht="30" customHeight="1" x14ac:dyDescent="0.25">
      <c r="A875" s="708" t="s">
        <v>514</v>
      </c>
      <c r="B875" s="709"/>
      <c r="C875" s="709"/>
      <c r="D875" s="709"/>
      <c r="E875" s="709"/>
      <c r="F875" s="710"/>
      <c r="G875" s="711"/>
      <c r="H875" s="712"/>
      <c r="I875" s="713"/>
      <c r="J875" s="713"/>
      <c r="K875" s="714"/>
      <c r="L875" s="715"/>
    </row>
    <row r="876" spans="1:12" ht="30" customHeight="1" x14ac:dyDescent="0.25">
      <c r="A876" s="708" t="s">
        <v>515</v>
      </c>
      <c r="B876" s="709"/>
      <c r="C876" s="709"/>
      <c r="D876" s="709"/>
      <c r="E876" s="709"/>
      <c r="F876" s="710"/>
      <c r="G876" s="711"/>
      <c r="H876" s="712"/>
      <c r="I876" s="713"/>
      <c r="J876" s="713"/>
      <c r="K876" s="714"/>
      <c r="L876" s="715"/>
    </row>
    <row r="877" spans="1:12" ht="30" customHeight="1" x14ac:dyDescent="0.25">
      <c r="A877" s="708" t="s">
        <v>516</v>
      </c>
      <c r="B877" s="709"/>
      <c r="C877" s="709"/>
      <c r="D877" s="709"/>
      <c r="E877" s="709"/>
      <c r="F877" s="710"/>
      <c r="G877" s="711"/>
      <c r="H877" s="716"/>
      <c r="I877" s="717"/>
      <c r="J877" s="717"/>
      <c r="K877" s="717"/>
      <c r="L877" s="718"/>
    </row>
    <row r="878" spans="1:12" ht="30" customHeight="1" thickBot="1" x14ac:dyDescent="0.3">
      <c r="A878" s="719" t="s">
        <v>517</v>
      </c>
      <c r="B878" s="720"/>
      <c r="C878" s="720"/>
      <c r="D878" s="720"/>
      <c r="E878" s="720"/>
      <c r="F878" s="721"/>
      <c r="G878" s="722"/>
      <c r="H878" s="723"/>
      <c r="I878" s="724"/>
      <c r="J878" s="724"/>
      <c r="K878" s="725"/>
      <c r="L878" s="726"/>
    </row>
    <row r="879" spans="1:12" ht="20.25" customHeight="1" x14ac:dyDescent="0.25">
      <c r="A879" s="727" t="s">
        <v>518</v>
      </c>
      <c r="B879" s="728"/>
      <c r="C879" s="728"/>
      <c r="D879" s="728"/>
      <c r="E879" s="728"/>
      <c r="F879" s="728"/>
      <c r="G879" s="728"/>
      <c r="H879" s="728"/>
      <c r="I879" s="728"/>
      <c r="J879" s="728"/>
      <c r="K879" s="729"/>
      <c r="L879" s="730"/>
    </row>
    <row r="880" spans="1:12" ht="30" customHeight="1" x14ac:dyDescent="0.25">
      <c r="A880" s="731"/>
      <c r="B880" s="732"/>
      <c r="C880" s="732"/>
      <c r="D880" s="732"/>
      <c r="E880" s="732"/>
      <c r="F880" s="732"/>
      <c r="G880" s="732"/>
      <c r="H880" s="732"/>
      <c r="I880" s="732"/>
      <c r="J880" s="732"/>
      <c r="K880" s="733"/>
      <c r="L880" s="734"/>
    </row>
    <row r="881" spans="1:12" ht="30" customHeight="1" thickBot="1" x14ac:dyDescent="0.3">
      <c r="A881" s="735"/>
      <c r="B881" s="736"/>
      <c r="C881" s="736"/>
      <c r="D881" s="736"/>
      <c r="E881" s="736"/>
      <c r="F881" s="736"/>
      <c r="G881" s="736"/>
      <c r="H881" s="736"/>
      <c r="I881" s="736"/>
      <c r="J881" s="736"/>
      <c r="K881" s="737"/>
      <c r="L881" s="738"/>
    </row>
    <row r="882" spans="1:12" ht="19.149999999999999" customHeight="1" x14ac:dyDescent="0.25">
      <c r="A882" s="739" t="s">
        <v>519</v>
      </c>
      <c r="B882" s="740"/>
      <c r="C882" s="740"/>
      <c r="D882" s="740"/>
      <c r="E882" s="741"/>
      <c r="F882" s="741"/>
      <c r="G882" s="741"/>
      <c r="H882" s="741"/>
      <c r="I882" s="741"/>
      <c r="J882" s="741"/>
      <c r="K882" s="742"/>
      <c r="L882" s="743"/>
    </row>
    <row r="883" spans="1:12" ht="19.149999999999999" customHeight="1" x14ac:dyDescent="0.25">
      <c r="A883" s="744" t="s">
        <v>591</v>
      </c>
      <c r="B883" s="745"/>
      <c r="C883" s="745"/>
      <c r="D883" s="745"/>
      <c r="E883" s="674" t="s">
        <v>24</v>
      </c>
      <c r="F883" s="676"/>
      <c r="G883" s="676"/>
      <c r="H883" s="676"/>
      <c r="I883" s="677"/>
      <c r="J883" s="680" t="s">
        <v>21</v>
      </c>
      <c r="K883" s="746"/>
      <c r="L883" s="682"/>
    </row>
    <row r="884" spans="1:12" ht="19.149999999999999" customHeight="1" x14ac:dyDescent="0.25">
      <c r="A884" s="747" t="s">
        <v>592</v>
      </c>
      <c r="B884" s="748"/>
      <c r="C884" s="748" t="s">
        <v>593</v>
      </c>
      <c r="D884" s="748"/>
      <c r="E884" s="675"/>
      <c r="F884" s="678"/>
      <c r="G884" s="678"/>
      <c r="H884" s="678"/>
      <c r="I884" s="679"/>
      <c r="J884" s="681"/>
      <c r="K884" s="678"/>
      <c r="L884" s="683"/>
    </row>
    <row r="885" spans="1:12" ht="19.149999999999999" customHeight="1" x14ac:dyDescent="0.25">
      <c r="A885" s="668"/>
      <c r="B885" s="669"/>
      <c r="C885" s="670"/>
      <c r="D885" s="671"/>
      <c r="E885" s="674" t="s">
        <v>25</v>
      </c>
      <c r="F885" s="676"/>
      <c r="G885" s="676"/>
      <c r="H885" s="676"/>
      <c r="I885" s="677"/>
      <c r="J885" s="680" t="s">
        <v>371</v>
      </c>
      <c r="K885" s="676"/>
      <c r="L885" s="682"/>
    </row>
    <row r="886" spans="1:12" ht="19.149999999999999" customHeight="1" x14ac:dyDescent="0.25">
      <c r="A886" s="668"/>
      <c r="B886" s="669"/>
      <c r="C886" s="672"/>
      <c r="D886" s="673"/>
      <c r="E886" s="675"/>
      <c r="F886" s="678"/>
      <c r="G886" s="678"/>
      <c r="H886" s="678"/>
      <c r="I886" s="679"/>
      <c r="J886" s="681"/>
      <c r="K886" s="678"/>
      <c r="L886" s="683"/>
    </row>
    <row r="887" spans="1:12" ht="19.149999999999999" customHeight="1" x14ac:dyDescent="0.25">
      <c r="A887" s="684" t="s">
        <v>594</v>
      </c>
      <c r="B887" s="687"/>
      <c r="C887" s="688"/>
      <c r="D887" s="688"/>
      <c r="E887" s="688"/>
      <c r="F887" s="688"/>
      <c r="G887" s="688"/>
      <c r="H887" s="688"/>
      <c r="I887" s="688"/>
      <c r="J887" s="688"/>
      <c r="K887" s="688"/>
      <c r="L887" s="689"/>
    </row>
    <row r="888" spans="1:12" ht="19.149999999999999" customHeight="1" x14ac:dyDescent="0.25">
      <c r="A888" s="685"/>
      <c r="B888" s="688"/>
      <c r="C888" s="688"/>
      <c r="D888" s="688"/>
      <c r="E888" s="688"/>
      <c r="F888" s="688"/>
      <c r="G888" s="688"/>
      <c r="H888" s="688"/>
      <c r="I888" s="688"/>
      <c r="J888" s="688"/>
      <c r="K888" s="688"/>
      <c r="L888" s="689"/>
    </row>
    <row r="889" spans="1:12" ht="19.149999999999999" customHeight="1" x14ac:dyDescent="0.25">
      <c r="A889" s="685"/>
      <c r="B889" s="688"/>
      <c r="C889" s="688"/>
      <c r="D889" s="688"/>
      <c r="E889" s="688"/>
      <c r="F889" s="688"/>
      <c r="G889" s="688"/>
      <c r="H889" s="688"/>
      <c r="I889" s="688"/>
      <c r="J889" s="688"/>
      <c r="K889" s="688"/>
      <c r="L889" s="689"/>
    </row>
    <row r="890" spans="1:12" ht="19.149999999999999" customHeight="1" thickBot="1" x14ac:dyDescent="0.3">
      <c r="A890" s="686"/>
      <c r="B890" s="690"/>
      <c r="C890" s="690"/>
      <c r="D890" s="690"/>
      <c r="E890" s="690"/>
      <c r="F890" s="690"/>
      <c r="G890" s="690"/>
      <c r="H890" s="690"/>
      <c r="I890" s="690"/>
      <c r="J890" s="690"/>
      <c r="K890" s="690"/>
      <c r="L890" s="691"/>
    </row>
    <row r="891" spans="1:12" ht="20.25" customHeight="1" thickBot="1" x14ac:dyDescent="0.3"/>
    <row r="892" spans="1:12" ht="20.25" customHeight="1" thickBot="1" x14ac:dyDescent="0.3">
      <c r="A892" s="692" t="s">
        <v>504</v>
      </c>
      <c r="B892" s="693"/>
      <c r="C892" s="693"/>
      <c r="D892" s="693"/>
      <c r="E892" s="693"/>
      <c r="F892" s="693"/>
      <c r="G892" s="693"/>
      <c r="H892" s="693"/>
      <c r="I892" s="693"/>
      <c r="J892" s="693"/>
      <c r="K892" s="693"/>
      <c r="L892" s="694"/>
    </row>
    <row r="893" spans="1:12" ht="25.15" customHeight="1" x14ac:dyDescent="0.25">
      <c r="A893" s="168" t="s">
        <v>551</v>
      </c>
      <c r="B893" s="695"/>
      <c r="C893" s="696"/>
      <c r="D893" s="697"/>
      <c r="E893" s="698"/>
      <c r="F893" s="698"/>
      <c r="G893" s="698"/>
      <c r="H893" s="698"/>
      <c r="I893" s="698"/>
      <c r="J893" s="698"/>
      <c r="K893" s="698"/>
      <c r="L893" s="699"/>
    </row>
    <row r="894" spans="1:12" ht="20.25" customHeight="1" x14ac:dyDescent="0.25">
      <c r="A894" s="700" t="s">
        <v>0</v>
      </c>
      <c r="B894" s="701"/>
      <c r="C894" s="701"/>
      <c r="D894" s="702"/>
      <c r="E894" s="702"/>
      <c r="F894" s="702"/>
      <c r="G894" s="702"/>
      <c r="H894" s="702"/>
      <c r="I894" s="702"/>
      <c r="J894" s="702"/>
      <c r="K894" s="702"/>
      <c r="L894" s="703"/>
    </row>
    <row r="895" spans="1:12" ht="20.25" customHeight="1" x14ac:dyDescent="0.25">
      <c r="A895" s="700" t="s">
        <v>460</v>
      </c>
      <c r="B895" s="701"/>
      <c r="C895" s="701"/>
      <c r="D895" s="702"/>
      <c r="E895" s="702"/>
      <c r="F895" s="702"/>
      <c r="G895" s="702"/>
      <c r="H895" s="702"/>
      <c r="I895" s="702"/>
      <c r="J895" s="702"/>
      <c r="K895" s="702"/>
      <c r="L895" s="703"/>
    </row>
    <row r="896" spans="1:12" ht="20.25" customHeight="1" x14ac:dyDescent="0.25">
      <c r="A896" s="700" t="s">
        <v>905</v>
      </c>
      <c r="B896" s="701"/>
      <c r="C896" s="701"/>
      <c r="D896" s="702"/>
      <c r="E896" s="702"/>
      <c r="F896" s="702"/>
      <c r="G896" s="702"/>
      <c r="H896" s="702"/>
      <c r="I896" s="702"/>
      <c r="J896" s="702"/>
      <c r="K896" s="702"/>
      <c r="L896" s="703"/>
    </row>
    <row r="897" spans="1:12" ht="20.25" customHeight="1" x14ac:dyDescent="0.25">
      <c r="A897" s="700" t="s">
        <v>1</v>
      </c>
      <c r="B897" s="701"/>
      <c r="C897" s="701"/>
      <c r="D897" s="702"/>
      <c r="E897" s="702"/>
      <c r="F897" s="702"/>
      <c r="G897" s="702"/>
      <c r="H897" s="702"/>
      <c r="I897" s="702"/>
      <c r="J897" s="702"/>
      <c r="K897" s="702"/>
      <c r="L897" s="703"/>
    </row>
    <row r="898" spans="1:12" ht="20.25" customHeight="1" x14ac:dyDescent="0.25">
      <c r="A898" s="704" t="s">
        <v>520</v>
      </c>
      <c r="B898" s="705"/>
      <c r="C898" s="705"/>
      <c r="D898" s="702"/>
      <c r="E898" s="702"/>
      <c r="F898" s="702"/>
      <c r="G898" s="702"/>
      <c r="H898" s="702"/>
      <c r="I898" s="702"/>
      <c r="J898" s="702"/>
      <c r="K898" s="702"/>
      <c r="L898" s="703"/>
    </row>
    <row r="899" spans="1:12" ht="15" customHeight="1" x14ac:dyDescent="0.25">
      <c r="A899" s="704" t="s">
        <v>505</v>
      </c>
      <c r="B899" s="705"/>
      <c r="C899" s="705"/>
      <c r="D899" s="706"/>
      <c r="E899" s="706"/>
      <c r="F899" s="706"/>
      <c r="G899" s="706"/>
      <c r="H899" s="706"/>
      <c r="I899" s="706"/>
      <c r="J899" s="706"/>
      <c r="K899" s="706"/>
      <c r="L899" s="707"/>
    </row>
    <row r="900" spans="1:12" ht="15" customHeight="1" x14ac:dyDescent="0.25">
      <c r="A900" s="704"/>
      <c r="B900" s="705"/>
      <c r="C900" s="705"/>
      <c r="D900" s="706"/>
      <c r="E900" s="706"/>
      <c r="F900" s="706"/>
      <c r="G900" s="706"/>
      <c r="H900" s="706"/>
      <c r="I900" s="706"/>
      <c r="J900" s="706"/>
      <c r="K900" s="706"/>
      <c r="L900" s="707"/>
    </row>
    <row r="901" spans="1:12" ht="15" customHeight="1" x14ac:dyDescent="0.25">
      <c r="A901" s="704"/>
      <c r="B901" s="705"/>
      <c r="C901" s="705"/>
      <c r="D901" s="706"/>
      <c r="E901" s="706"/>
      <c r="F901" s="706"/>
      <c r="G901" s="706"/>
      <c r="H901" s="706"/>
      <c r="I901" s="706"/>
      <c r="J901" s="706"/>
      <c r="K901" s="706"/>
      <c r="L901" s="707"/>
    </row>
    <row r="902" spans="1:12" ht="19.149999999999999" customHeight="1" x14ac:dyDescent="0.25">
      <c r="A902" s="761" t="s">
        <v>506</v>
      </c>
      <c r="B902" s="762"/>
      <c r="C902" s="762"/>
      <c r="D902" s="762"/>
      <c r="E902" s="763"/>
      <c r="F902" s="764" t="s">
        <v>507</v>
      </c>
      <c r="G902" s="763"/>
      <c r="H902" s="764" t="s">
        <v>508</v>
      </c>
      <c r="I902" s="762"/>
      <c r="J902" s="762"/>
      <c r="K902" s="762"/>
      <c r="L902" s="765"/>
    </row>
    <row r="903" spans="1:12" ht="30" customHeight="1" x14ac:dyDescent="0.25">
      <c r="A903" s="749" t="s">
        <v>509</v>
      </c>
      <c r="B903" s="750"/>
      <c r="C903" s="750"/>
      <c r="D903" s="750"/>
      <c r="E903" s="750"/>
      <c r="F903" s="751"/>
      <c r="G903" s="752"/>
      <c r="H903" s="712"/>
      <c r="I903" s="713"/>
      <c r="J903" s="713"/>
      <c r="K903" s="714"/>
      <c r="L903" s="715"/>
    </row>
    <row r="904" spans="1:12" ht="30" customHeight="1" x14ac:dyDescent="0.25">
      <c r="A904" s="749" t="s">
        <v>510</v>
      </c>
      <c r="B904" s="750"/>
      <c r="C904" s="750"/>
      <c r="D904" s="750"/>
      <c r="E904" s="750"/>
      <c r="F904" s="710"/>
      <c r="G904" s="711"/>
      <c r="H904" s="753"/>
      <c r="I904" s="754"/>
      <c r="J904" s="754"/>
      <c r="K904" s="754"/>
      <c r="L904" s="755"/>
    </row>
    <row r="905" spans="1:12" ht="30" customHeight="1" x14ac:dyDescent="0.25">
      <c r="A905" s="749" t="s">
        <v>511</v>
      </c>
      <c r="B905" s="750"/>
      <c r="C905" s="750"/>
      <c r="D905" s="750"/>
      <c r="E905" s="750"/>
      <c r="F905" s="710"/>
      <c r="G905" s="711"/>
      <c r="H905" s="712"/>
      <c r="I905" s="713"/>
      <c r="J905" s="713"/>
      <c r="K905" s="714"/>
      <c r="L905" s="715"/>
    </row>
    <row r="906" spans="1:12" ht="30" customHeight="1" x14ac:dyDescent="0.25">
      <c r="A906" s="756" t="s">
        <v>512</v>
      </c>
      <c r="B906" s="757"/>
      <c r="C906" s="757"/>
      <c r="D906" s="757"/>
      <c r="E906" s="757"/>
      <c r="F906" s="710"/>
      <c r="G906" s="711"/>
      <c r="H906" s="758"/>
      <c r="I906" s="713"/>
      <c r="J906" s="713"/>
      <c r="K906" s="714"/>
      <c r="L906" s="715"/>
    </row>
    <row r="907" spans="1:12" ht="30" customHeight="1" x14ac:dyDescent="0.25">
      <c r="A907" s="759" t="s">
        <v>513</v>
      </c>
      <c r="B907" s="760"/>
      <c r="C907" s="760"/>
      <c r="D907" s="760"/>
      <c r="E907" s="760"/>
      <c r="F907" s="710"/>
      <c r="G907" s="711"/>
      <c r="H907" s="758"/>
      <c r="I907" s="713"/>
      <c r="J907" s="713"/>
      <c r="K907" s="714"/>
      <c r="L907" s="715"/>
    </row>
    <row r="908" spans="1:12" ht="30" customHeight="1" x14ac:dyDescent="0.25">
      <c r="A908" s="708" t="s">
        <v>514</v>
      </c>
      <c r="B908" s="709"/>
      <c r="C908" s="709"/>
      <c r="D908" s="709"/>
      <c r="E908" s="709"/>
      <c r="F908" s="710"/>
      <c r="G908" s="711"/>
      <c r="H908" s="712"/>
      <c r="I908" s="713"/>
      <c r="J908" s="713"/>
      <c r="K908" s="714"/>
      <c r="L908" s="715"/>
    </row>
    <row r="909" spans="1:12" ht="30" customHeight="1" x14ac:dyDescent="0.25">
      <c r="A909" s="708" t="s">
        <v>515</v>
      </c>
      <c r="B909" s="709"/>
      <c r="C909" s="709"/>
      <c r="D909" s="709"/>
      <c r="E909" s="709"/>
      <c r="F909" s="710"/>
      <c r="G909" s="711"/>
      <c r="H909" s="712"/>
      <c r="I909" s="713"/>
      <c r="J909" s="713"/>
      <c r="K909" s="714"/>
      <c r="L909" s="715"/>
    </row>
    <row r="910" spans="1:12" ht="30" customHeight="1" x14ac:dyDescent="0.25">
      <c r="A910" s="708" t="s">
        <v>516</v>
      </c>
      <c r="B910" s="709"/>
      <c r="C910" s="709"/>
      <c r="D910" s="709"/>
      <c r="E910" s="709"/>
      <c r="F910" s="710"/>
      <c r="G910" s="711"/>
      <c r="H910" s="716"/>
      <c r="I910" s="717"/>
      <c r="J910" s="717"/>
      <c r="K910" s="717"/>
      <c r="L910" s="718"/>
    </row>
    <row r="911" spans="1:12" ht="30" customHeight="1" thickBot="1" x14ac:dyDescent="0.3">
      <c r="A911" s="719" t="s">
        <v>517</v>
      </c>
      <c r="B911" s="720"/>
      <c r="C911" s="720"/>
      <c r="D911" s="720"/>
      <c r="E911" s="720"/>
      <c r="F911" s="721"/>
      <c r="G911" s="722"/>
      <c r="H911" s="723"/>
      <c r="I911" s="724"/>
      <c r="J911" s="724"/>
      <c r="K911" s="725"/>
      <c r="L911" s="726"/>
    </row>
    <row r="912" spans="1:12" ht="20.25" customHeight="1" x14ac:dyDescent="0.25">
      <c r="A912" s="727" t="s">
        <v>518</v>
      </c>
      <c r="B912" s="728"/>
      <c r="C912" s="728"/>
      <c r="D912" s="728"/>
      <c r="E912" s="728"/>
      <c r="F912" s="728"/>
      <c r="G912" s="728"/>
      <c r="H912" s="728"/>
      <c r="I912" s="728"/>
      <c r="J912" s="728"/>
      <c r="K912" s="729"/>
      <c r="L912" s="730"/>
    </row>
    <row r="913" spans="1:12" ht="30" customHeight="1" x14ac:dyDescent="0.25">
      <c r="A913" s="731"/>
      <c r="B913" s="732"/>
      <c r="C913" s="732"/>
      <c r="D913" s="732"/>
      <c r="E913" s="732"/>
      <c r="F913" s="732"/>
      <c r="G913" s="732"/>
      <c r="H913" s="732"/>
      <c r="I913" s="732"/>
      <c r="J913" s="732"/>
      <c r="K913" s="733"/>
      <c r="L913" s="734"/>
    </row>
    <row r="914" spans="1:12" ht="30" customHeight="1" thickBot="1" x14ac:dyDescent="0.3">
      <c r="A914" s="735"/>
      <c r="B914" s="736"/>
      <c r="C914" s="736"/>
      <c r="D914" s="736"/>
      <c r="E914" s="736"/>
      <c r="F914" s="736"/>
      <c r="G914" s="736"/>
      <c r="H914" s="736"/>
      <c r="I914" s="736"/>
      <c r="J914" s="736"/>
      <c r="K914" s="737"/>
      <c r="L914" s="738"/>
    </row>
    <row r="915" spans="1:12" ht="19.149999999999999" customHeight="1" x14ac:dyDescent="0.25">
      <c r="A915" s="739" t="s">
        <v>519</v>
      </c>
      <c r="B915" s="740"/>
      <c r="C915" s="740"/>
      <c r="D915" s="740"/>
      <c r="E915" s="741"/>
      <c r="F915" s="741"/>
      <c r="G915" s="741"/>
      <c r="H915" s="741"/>
      <c r="I915" s="741"/>
      <c r="J915" s="741"/>
      <c r="K915" s="742"/>
      <c r="L915" s="743"/>
    </row>
    <row r="916" spans="1:12" ht="19.149999999999999" customHeight="1" x14ac:dyDescent="0.25">
      <c r="A916" s="744" t="s">
        <v>591</v>
      </c>
      <c r="B916" s="745"/>
      <c r="C916" s="745"/>
      <c r="D916" s="745"/>
      <c r="E916" s="674" t="s">
        <v>24</v>
      </c>
      <c r="F916" s="676"/>
      <c r="G916" s="676"/>
      <c r="H916" s="676"/>
      <c r="I916" s="677"/>
      <c r="J916" s="680" t="s">
        <v>21</v>
      </c>
      <c r="K916" s="746"/>
      <c r="L916" s="682"/>
    </row>
    <row r="917" spans="1:12" ht="19.149999999999999" customHeight="1" x14ac:dyDescent="0.25">
      <c r="A917" s="747" t="s">
        <v>592</v>
      </c>
      <c r="B917" s="748"/>
      <c r="C917" s="748" t="s">
        <v>593</v>
      </c>
      <c r="D917" s="748"/>
      <c r="E917" s="675"/>
      <c r="F917" s="678"/>
      <c r="G917" s="678"/>
      <c r="H917" s="678"/>
      <c r="I917" s="679"/>
      <c r="J917" s="681"/>
      <c r="K917" s="678"/>
      <c r="L917" s="683"/>
    </row>
    <row r="918" spans="1:12" ht="19.149999999999999" customHeight="1" x14ac:dyDescent="0.25">
      <c r="A918" s="668"/>
      <c r="B918" s="669"/>
      <c r="C918" s="670"/>
      <c r="D918" s="671"/>
      <c r="E918" s="674" t="s">
        <v>25</v>
      </c>
      <c r="F918" s="676"/>
      <c r="G918" s="676"/>
      <c r="H918" s="676"/>
      <c r="I918" s="677"/>
      <c r="J918" s="680" t="s">
        <v>371</v>
      </c>
      <c r="K918" s="676"/>
      <c r="L918" s="682"/>
    </row>
    <row r="919" spans="1:12" ht="19.149999999999999" customHeight="1" x14ac:dyDescent="0.25">
      <c r="A919" s="668"/>
      <c r="B919" s="669"/>
      <c r="C919" s="672"/>
      <c r="D919" s="673"/>
      <c r="E919" s="675"/>
      <c r="F919" s="678"/>
      <c r="G919" s="678"/>
      <c r="H919" s="678"/>
      <c r="I919" s="679"/>
      <c r="J919" s="681"/>
      <c r="K919" s="678"/>
      <c r="L919" s="683"/>
    </row>
    <row r="920" spans="1:12" ht="19.149999999999999" customHeight="1" x14ac:dyDescent="0.25">
      <c r="A920" s="684" t="s">
        <v>594</v>
      </c>
      <c r="B920" s="687"/>
      <c r="C920" s="688"/>
      <c r="D920" s="688"/>
      <c r="E920" s="688"/>
      <c r="F920" s="688"/>
      <c r="G920" s="688"/>
      <c r="H920" s="688"/>
      <c r="I920" s="688"/>
      <c r="J920" s="688"/>
      <c r="K920" s="688"/>
      <c r="L920" s="689"/>
    </row>
    <row r="921" spans="1:12" ht="19.149999999999999" customHeight="1" x14ac:dyDescent="0.25">
      <c r="A921" s="685"/>
      <c r="B921" s="688"/>
      <c r="C921" s="688"/>
      <c r="D921" s="688"/>
      <c r="E921" s="688"/>
      <c r="F921" s="688"/>
      <c r="G921" s="688"/>
      <c r="H921" s="688"/>
      <c r="I921" s="688"/>
      <c r="J921" s="688"/>
      <c r="K921" s="688"/>
      <c r="L921" s="689"/>
    </row>
    <row r="922" spans="1:12" ht="19.149999999999999" customHeight="1" x14ac:dyDescent="0.25">
      <c r="A922" s="685"/>
      <c r="B922" s="688"/>
      <c r="C922" s="688"/>
      <c r="D922" s="688"/>
      <c r="E922" s="688"/>
      <c r="F922" s="688"/>
      <c r="G922" s="688"/>
      <c r="H922" s="688"/>
      <c r="I922" s="688"/>
      <c r="J922" s="688"/>
      <c r="K922" s="688"/>
      <c r="L922" s="689"/>
    </row>
    <row r="923" spans="1:12" ht="19.149999999999999" customHeight="1" thickBot="1" x14ac:dyDescent="0.3">
      <c r="A923" s="686"/>
      <c r="B923" s="690"/>
      <c r="C923" s="690"/>
      <c r="D923" s="690"/>
      <c r="E923" s="690"/>
      <c r="F923" s="690"/>
      <c r="G923" s="690"/>
      <c r="H923" s="690"/>
      <c r="I923" s="690"/>
      <c r="J923" s="690"/>
      <c r="K923" s="690"/>
      <c r="L923" s="691"/>
    </row>
    <row r="924" spans="1:12" ht="20.25" customHeight="1" thickBot="1" x14ac:dyDescent="0.3"/>
    <row r="925" spans="1:12" ht="20.25" customHeight="1" thickBot="1" x14ac:dyDescent="0.3">
      <c r="A925" s="692" t="s">
        <v>504</v>
      </c>
      <c r="B925" s="693"/>
      <c r="C925" s="693"/>
      <c r="D925" s="693"/>
      <c r="E925" s="693"/>
      <c r="F925" s="693"/>
      <c r="G925" s="693"/>
      <c r="H925" s="693"/>
      <c r="I925" s="693"/>
      <c r="J925" s="693"/>
      <c r="K925" s="693"/>
      <c r="L925" s="694"/>
    </row>
    <row r="926" spans="1:12" ht="25.15" customHeight="1" x14ac:dyDescent="0.25">
      <c r="A926" s="168" t="s">
        <v>551</v>
      </c>
      <c r="B926" s="695"/>
      <c r="C926" s="696"/>
      <c r="D926" s="697"/>
      <c r="E926" s="698"/>
      <c r="F926" s="698"/>
      <c r="G926" s="698"/>
      <c r="H926" s="698"/>
      <c r="I926" s="698"/>
      <c r="J926" s="698"/>
      <c r="K926" s="698"/>
      <c r="L926" s="699"/>
    </row>
    <row r="927" spans="1:12" ht="20.25" customHeight="1" x14ac:dyDescent="0.25">
      <c r="A927" s="700" t="s">
        <v>0</v>
      </c>
      <c r="B927" s="701"/>
      <c r="C927" s="701"/>
      <c r="D927" s="702"/>
      <c r="E927" s="702"/>
      <c r="F927" s="702"/>
      <c r="G927" s="702"/>
      <c r="H927" s="702"/>
      <c r="I927" s="702"/>
      <c r="J927" s="702"/>
      <c r="K927" s="702"/>
      <c r="L927" s="703"/>
    </row>
    <row r="928" spans="1:12" ht="20.25" customHeight="1" x14ac:dyDescent="0.25">
      <c r="A928" s="700" t="s">
        <v>460</v>
      </c>
      <c r="B928" s="701"/>
      <c r="C928" s="701"/>
      <c r="D928" s="702"/>
      <c r="E928" s="702"/>
      <c r="F928" s="702"/>
      <c r="G928" s="702"/>
      <c r="H928" s="702"/>
      <c r="I928" s="702"/>
      <c r="J928" s="702"/>
      <c r="K928" s="702"/>
      <c r="L928" s="703"/>
    </row>
    <row r="929" spans="1:12" ht="20.25" customHeight="1" x14ac:dyDescent="0.25">
      <c r="A929" s="700" t="s">
        <v>905</v>
      </c>
      <c r="B929" s="701"/>
      <c r="C929" s="701"/>
      <c r="D929" s="702"/>
      <c r="E929" s="702"/>
      <c r="F929" s="702"/>
      <c r="G929" s="702"/>
      <c r="H929" s="702"/>
      <c r="I929" s="702"/>
      <c r="J929" s="702"/>
      <c r="K929" s="702"/>
      <c r="L929" s="703"/>
    </row>
    <row r="930" spans="1:12" ht="20.25" customHeight="1" x14ac:dyDescent="0.25">
      <c r="A930" s="700" t="s">
        <v>1</v>
      </c>
      <c r="B930" s="701"/>
      <c r="C930" s="701"/>
      <c r="D930" s="702"/>
      <c r="E930" s="702"/>
      <c r="F930" s="702"/>
      <c r="G930" s="702"/>
      <c r="H930" s="702"/>
      <c r="I930" s="702"/>
      <c r="J930" s="702"/>
      <c r="K930" s="702"/>
      <c r="L930" s="703"/>
    </row>
    <row r="931" spans="1:12" ht="20.25" customHeight="1" x14ac:dyDescent="0.25">
      <c r="A931" s="704" t="s">
        <v>520</v>
      </c>
      <c r="B931" s="705"/>
      <c r="C931" s="705"/>
      <c r="D931" s="702"/>
      <c r="E931" s="702"/>
      <c r="F931" s="702"/>
      <c r="G931" s="702"/>
      <c r="H931" s="702"/>
      <c r="I931" s="702"/>
      <c r="J931" s="702"/>
      <c r="K931" s="702"/>
      <c r="L931" s="703"/>
    </row>
    <row r="932" spans="1:12" ht="15" customHeight="1" x14ac:dyDescent="0.25">
      <c r="A932" s="704" t="s">
        <v>505</v>
      </c>
      <c r="B932" s="705"/>
      <c r="C932" s="705"/>
      <c r="D932" s="706"/>
      <c r="E932" s="706"/>
      <c r="F932" s="706"/>
      <c r="G932" s="706"/>
      <c r="H932" s="706"/>
      <c r="I932" s="706"/>
      <c r="J932" s="706"/>
      <c r="K932" s="706"/>
      <c r="L932" s="707"/>
    </row>
    <row r="933" spans="1:12" ht="15" customHeight="1" x14ac:dyDescent="0.25">
      <c r="A933" s="704"/>
      <c r="B933" s="705"/>
      <c r="C933" s="705"/>
      <c r="D933" s="706"/>
      <c r="E933" s="706"/>
      <c r="F933" s="706"/>
      <c r="G933" s="706"/>
      <c r="H933" s="706"/>
      <c r="I933" s="706"/>
      <c r="J933" s="706"/>
      <c r="K933" s="706"/>
      <c r="L933" s="707"/>
    </row>
    <row r="934" spans="1:12" ht="15" customHeight="1" x14ac:dyDescent="0.25">
      <c r="A934" s="704"/>
      <c r="B934" s="705"/>
      <c r="C934" s="705"/>
      <c r="D934" s="706"/>
      <c r="E934" s="706"/>
      <c r="F934" s="706"/>
      <c r="G934" s="706"/>
      <c r="H934" s="706"/>
      <c r="I934" s="706"/>
      <c r="J934" s="706"/>
      <c r="K934" s="706"/>
      <c r="L934" s="707"/>
    </row>
    <row r="935" spans="1:12" ht="19.149999999999999" customHeight="1" x14ac:dyDescent="0.25">
      <c r="A935" s="761" t="s">
        <v>506</v>
      </c>
      <c r="B935" s="762"/>
      <c r="C935" s="762"/>
      <c r="D935" s="762"/>
      <c r="E935" s="763"/>
      <c r="F935" s="764" t="s">
        <v>507</v>
      </c>
      <c r="G935" s="763"/>
      <c r="H935" s="764" t="s">
        <v>508</v>
      </c>
      <c r="I935" s="762"/>
      <c r="J935" s="762"/>
      <c r="K935" s="762"/>
      <c r="L935" s="765"/>
    </row>
    <row r="936" spans="1:12" ht="30" customHeight="1" x14ac:dyDescent="0.25">
      <c r="A936" s="749" t="s">
        <v>509</v>
      </c>
      <c r="B936" s="750"/>
      <c r="C936" s="750"/>
      <c r="D936" s="750"/>
      <c r="E936" s="750"/>
      <c r="F936" s="751"/>
      <c r="G936" s="752"/>
      <c r="H936" s="712"/>
      <c r="I936" s="713"/>
      <c r="J936" s="713"/>
      <c r="K936" s="714"/>
      <c r="L936" s="715"/>
    </row>
    <row r="937" spans="1:12" ht="30" customHeight="1" x14ac:dyDescent="0.25">
      <c r="A937" s="749" t="s">
        <v>510</v>
      </c>
      <c r="B937" s="750"/>
      <c r="C937" s="750"/>
      <c r="D937" s="750"/>
      <c r="E937" s="750"/>
      <c r="F937" s="710"/>
      <c r="G937" s="711"/>
      <c r="H937" s="753"/>
      <c r="I937" s="754"/>
      <c r="J937" s="754"/>
      <c r="K937" s="754"/>
      <c r="L937" s="755"/>
    </row>
    <row r="938" spans="1:12" ht="30" customHeight="1" x14ac:dyDescent="0.25">
      <c r="A938" s="749" t="s">
        <v>511</v>
      </c>
      <c r="B938" s="750"/>
      <c r="C938" s="750"/>
      <c r="D938" s="750"/>
      <c r="E938" s="750"/>
      <c r="F938" s="710"/>
      <c r="G938" s="711"/>
      <c r="H938" s="712"/>
      <c r="I938" s="713"/>
      <c r="J938" s="713"/>
      <c r="K938" s="714"/>
      <c r="L938" s="715"/>
    </row>
    <row r="939" spans="1:12" ht="30" customHeight="1" x14ac:dyDescent="0.25">
      <c r="A939" s="756" t="s">
        <v>512</v>
      </c>
      <c r="B939" s="757"/>
      <c r="C939" s="757"/>
      <c r="D939" s="757"/>
      <c r="E939" s="757"/>
      <c r="F939" s="710"/>
      <c r="G939" s="711"/>
      <c r="H939" s="758"/>
      <c r="I939" s="713"/>
      <c r="J939" s="713"/>
      <c r="K939" s="714"/>
      <c r="L939" s="715"/>
    </row>
    <row r="940" spans="1:12" ht="30" customHeight="1" x14ac:dyDescent="0.25">
      <c r="A940" s="759" t="s">
        <v>513</v>
      </c>
      <c r="B940" s="760"/>
      <c r="C940" s="760"/>
      <c r="D940" s="760"/>
      <c r="E940" s="760"/>
      <c r="F940" s="710"/>
      <c r="G940" s="711"/>
      <c r="H940" s="758"/>
      <c r="I940" s="713"/>
      <c r="J940" s="713"/>
      <c r="K940" s="714"/>
      <c r="L940" s="715"/>
    </row>
    <row r="941" spans="1:12" ht="30" customHeight="1" x14ac:dyDescent="0.25">
      <c r="A941" s="708" t="s">
        <v>514</v>
      </c>
      <c r="B941" s="709"/>
      <c r="C941" s="709"/>
      <c r="D941" s="709"/>
      <c r="E941" s="709"/>
      <c r="F941" s="710"/>
      <c r="G941" s="711"/>
      <c r="H941" s="712"/>
      <c r="I941" s="713"/>
      <c r="J941" s="713"/>
      <c r="K941" s="714"/>
      <c r="L941" s="715"/>
    </row>
    <row r="942" spans="1:12" ht="30" customHeight="1" x14ac:dyDescent="0.25">
      <c r="A942" s="708" t="s">
        <v>515</v>
      </c>
      <c r="B942" s="709"/>
      <c r="C942" s="709"/>
      <c r="D942" s="709"/>
      <c r="E942" s="709"/>
      <c r="F942" s="710"/>
      <c r="G942" s="711"/>
      <c r="H942" s="712"/>
      <c r="I942" s="713"/>
      <c r="J942" s="713"/>
      <c r="K942" s="714"/>
      <c r="L942" s="715"/>
    </row>
    <row r="943" spans="1:12" ht="30" customHeight="1" x14ac:dyDescent="0.25">
      <c r="A943" s="708" t="s">
        <v>516</v>
      </c>
      <c r="B943" s="709"/>
      <c r="C943" s="709"/>
      <c r="D943" s="709"/>
      <c r="E943" s="709"/>
      <c r="F943" s="710"/>
      <c r="G943" s="711"/>
      <c r="H943" s="716"/>
      <c r="I943" s="717"/>
      <c r="J943" s="717"/>
      <c r="K943" s="717"/>
      <c r="L943" s="718"/>
    </row>
    <row r="944" spans="1:12" ht="30" customHeight="1" thickBot="1" x14ac:dyDescent="0.3">
      <c r="A944" s="719" t="s">
        <v>517</v>
      </c>
      <c r="B944" s="720"/>
      <c r="C944" s="720"/>
      <c r="D944" s="720"/>
      <c r="E944" s="720"/>
      <c r="F944" s="721"/>
      <c r="G944" s="722"/>
      <c r="H944" s="723"/>
      <c r="I944" s="724"/>
      <c r="J944" s="724"/>
      <c r="K944" s="725"/>
      <c r="L944" s="726"/>
    </row>
    <row r="945" spans="1:12" ht="20.25" customHeight="1" x14ac:dyDescent="0.25">
      <c r="A945" s="727" t="s">
        <v>518</v>
      </c>
      <c r="B945" s="728"/>
      <c r="C945" s="728"/>
      <c r="D945" s="728"/>
      <c r="E945" s="728"/>
      <c r="F945" s="728"/>
      <c r="G945" s="728"/>
      <c r="H945" s="728"/>
      <c r="I945" s="728"/>
      <c r="J945" s="728"/>
      <c r="K945" s="729"/>
      <c r="L945" s="730"/>
    </row>
    <row r="946" spans="1:12" ht="30" customHeight="1" x14ac:dyDescent="0.25">
      <c r="A946" s="731"/>
      <c r="B946" s="732"/>
      <c r="C946" s="732"/>
      <c r="D946" s="732"/>
      <c r="E946" s="732"/>
      <c r="F946" s="732"/>
      <c r="G946" s="732"/>
      <c r="H946" s="732"/>
      <c r="I946" s="732"/>
      <c r="J946" s="732"/>
      <c r="K946" s="733"/>
      <c r="L946" s="734"/>
    </row>
    <row r="947" spans="1:12" ht="30" customHeight="1" thickBot="1" x14ac:dyDescent="0.3">
      <c r="A947" s="735"/>
      <c r="B947" s="736"/>
      <c r="C947" s="736"/>
      <c r="D947" s="736"/>
      <c r="E947" s="736"/>
      <c r="F947" s="736"/>
      <c r="G947" s="736"/>
      <c r="H947" s="736"/>
      <c r="I947" s="736"/>
      <c r="J947" s="736"/>
      <c r="K947" s="737"/>
      <c r="L947" s="738"/>
    </row>
    <row r="948" spans="1:12" ht="19.149999999999999" customHeight="1" x14ac:dyDescent="0.25">
      <c r="A948" s="739" t="s">
        <v>519</v>
      </c>
      <c r="B948" s="740"/>
      <c r="C948" s="740"/>
      <c r="D948" s="740"/>
      <c r="E948" s="741"/>
      <c r="F948" s="741"/>
      <c r="G948" s="741"/>
      <c r="H948" s="741"/>
      <c r="I948" s="741"/>
      <c r="J948" s="741"/>
      <c r="K948" s="742"/>
      <c r="L948" s="743"/>
    </row>
    <row r="949" spans="1:12" ht="19.149999999999999" customHeight="1" x14ac:dyDescent="0.25">
      <c r="A949" s="744" t="s">
        <v>591</v>
      </c>
      <c r="B949" s="745"/>
      <c r="C949" s="745"/>
      <c r="D949" s="745"/>
      <c r="E949" s="674" t="s">
        <v>24</v>
      </c>
      <c r="F949" s="676"/>
      <c r="G949" s="676"/>
      <c r="H949" s="676"/>
      <c r="I949" s="677"/>
      <c r="J949" s="680" t="s">
        <v>21</v>
      </c>
      <c r="K949" s="746"/>
      <c r="L949" s="682"/>
    </row>
    <row r="950" spans="1:12" ht="19.149999999999999" customHeight="1" x14ac:dyDescent="0.25">
      <c r="A950" s="747" t="s">
        <v>592</v>
      </c>
      <c r="B950" s="748"/>
      <c r="C950" s="748" t="s">
        <v>593</v>
      </c>
      <c r="D950" s="748"/>
      <c r="E950" s="675"/>
      <c r="F950" s="678"/>
      <c r="G950" s="678"/>
      <c r="H950" s="678"/>
      <c r="I950" s="679"/>
      <c r="J950" s="681"/>
      <c r="K950" s="678"/>
      <c r="L950" s="683"/>
    </row>
    <row r="951" spans="1:12" ht="19.149999999999999" customHeight="1" x14ac:dyDescent="0.25">
      <c r="A951" s="668"/>
      <c r="B951" s="669"/>
      <c r="C951" s="670"/>
      <c r="D951" s="671"/>
      <c r="E951" s="674" t="s">
        <v>25</v>
      </c>
      <c r="F951" s="676"/>
      <c r="G951" s="676"/>
      <c r="H951" s="676"/>
      <c r="I951" s="677"/>
      <c r="J951" s="680" t="s">
        <v>371</v>
      </c>
      <c r="K951" s="676"/>
      <c r="L951" s="682"/>
    </row>
    <row r="952" spans="1:12" ht="19.149999999999999" customHeight="1" x14ac:dyDescent="0.25">
      <c r="A952" s="668"/>
      <c r="B952" s="669"/>
      <c r="C952" s="672"/>
      <c r="D952" s="673"/>
      <c r="E952" s="675"/>
      <c r="F952" s="678"/>
      <c r="G952" s="678"/>
      <c r="H952" s="678"/>
      <c r="I952" s="679"/>
      <c r="J952" s="681"/>
      <c r="K952" s="678"/>
      <c r="L952" s="683"/>
    </row>
    <row r="953" spans="1:12" ht="19.149999999999999" customHeight="1" x14ac:dyDescent="0.25">
      <c r="A953" s="684" t="s">
        <v>594</v>
      </c>
      <c r="B953" s="687"/>
      <c r="C953" s="688"/>
      <c r="D953" s="688"/>
      <c r="E953" s="688"/>
      <c r="F953" s="688"/>
      <c r="G953" s="688"/>
      <c r="H953" s="688"/>
      <c r="I953" s="688"/>
      <c r="J953" s="688"/>
      <c r="K953" s="688"/>
      <c r="L953" s="689"/>
    </row>
    <row r="954" spans="1:12" ht="19.149999999999999" customHeight="1" x14ac:dyDescent="0.25">
      <c r="A954" s="685"/>
      <c r="B954" s="688"/>
      <c r="C954" s="688"/>
      <c r="D954" s="688"/>
      <c r="E954" s="688"/>
      <c r="F954" s="688"/>
      <c r="G954" s="688"/>
      <c r="H954" s="688"/>
      <c r="I954" s="688"/>
      <c r="J954" s="688"/>
      <c r="K954" s="688"/>
      <c r="L954" s="689"/>
    </row>
    <row r="955" spans="1:12" ht="19.149999999999999" customHeight="1" x14ac:dyDescent="0.25">
      <c r="A955" s="685"/>
      <c r="B955" s="688"/>
      <c r="C955" s="688"/>
      <c r="D955" s="688"/>
      <c r="E955" s="688"/>
      <c r="F955" s="688"/>
      <c r="G955" s="688"/>
      <c r="H955" s="688"/>
      <c r="I955" s="688"/>
      <c r="J955" s="688"/>
      <c r="K955" s="688"/>
      <c r="L955" s="689"/>
    </row>
    <row r="956" spans="1:12" ht="19.149999999999999" customHeight="1" thickBot="1" x14ac:dyDescent="0.3">
      <c r="A956" s="686"/>
      <c r="B956" s="690"/>
      <c r="C956" s="690"/>
      <c r="D956" s="690"/>
      <c r="E956" s="690"/>
      <c r="F956" s="690"/>
      <c r="G956" s="690"/>
      <c r="H956" s="690"/>
      <c r="I956" s="690"/>
      <c r="J956" s="690"/>
      <c r="K956" s="690"/>
      <c r="L956" s="691"/>
    </row>
    <row r="957" spans="1:12" ht="20.25" customHeight="1" thickBot="1" x14ac:dyDescent="0.3"/>
    <row r="958" spans="1:12" ht="20.25" customHeight="1" thickBot="1" x14ac:dyDescent="0.3">
      <c r="A958" s="692" t="s">
        <v>504</v>
      </c>
      <c r="B958" s="693"/>
      <c r="C958" s="693"/>
      <c r="D958" s="693"/>
      <c r="E958" s="693"/>
      <c r="F958" s="693"/>
      <c r="G958" s="693"/>
      <c r="H958" s="693"/>
      <c r="I958" s="693"/>
      <c r="J958" s="693"/>
      <c r="K958" s="693"/>
      <c r="L958" s="694"/>
    </row>
    <row r="959" spans="1:12" ht="25.15" customHeight="1" x14ac:dyDescent="0.25">
      <c r="A959" s="168" t="s">
        <v>551</v>
      </c>
      <c r="B959" s="695"/>
      <c r="C959" s="696"/>
      <c r="D959" s="697"/>
      <c r="E959" s="698"/>
      <c r="F959" s="698"/>
      <c r="G959" s="698"/>
      <c r="H959" s="698"/>
      <c r="I959" s="698"/>
      <c r="J959" s="698"/>
      <c r="K959" s="698"/>
      <c r="L959" s="699"/>
    </row>
    <row r="960" spans="1:12" ht="20.25" customHeight="1" x14ac:dyDescent="0.25">
      <c r="A960" s="700" t="s">
        <v>0</v>
      </c>
      <c r="B960" s="701"/>
      <c r="C960" s="701"/>
      <c r="D960" s="702"/>
      <c r="E960" s="702"/>
      <c r="F960" s="702"/>
      <c r="G960" s="702"/>
      <c r="H960" s="702"/>
      <c r="I960" s="702"/>
      <c r="J960" s="702"/>
      <c r="K960" s="702"/>
      <c r="L960" s="703"/>
    </row>
    <row r="961" spans="1:12" ht="20.25" customHeight="1" x14ac:dyDescent="0.25">
      <c r="A961" s="700" t="s">
        <v>460</v>
      </c>
      <c r="B961" s="701"/>
      <c r="C961" s="701"/>
      <c r="D961" s="702"/>
      <c r="E961" s="702"/>
      <c r="F961" s="702"/>
      <c r="G961" s="702"/>
      <c r="H961" s="702"/>
      <c r="I961" s="702"/>
      <c r="J961" s="702"/>
      <c r="K961" s="702"/>
      <c r="L961" s="703"/>
    </row>
    <row r="962" spans="1:12" ht="20.25" customHeight="1" x14ac:dyDescent="0.25">
      <c r="A962" s="700" t="s">
        <v>905</v>
      </c>
      <c r="B962" s="701"/>
      <c r="C962" s="701"/>
      <c r="D962" s="702"/>
      <c r="E962" s="702"/>
      <c r="F962" s="702"/>
      <c r="G962" s="702"/>
      <c r="H962" s="702"/>
      <c r="I962" s="702"/>
      <c r="J962" s="702"/>
      <c r="K962" s="702"/>
      <c r="L962" s="703"/>
    </row>
    <row r="963" spans="1:12" ht="20.25" customHeight="1" x14ac:dyDescent="0.25">
      <c r="A963" s="700" t="s">
        <v>1</v>
      </c>
      <c r="B963" s="701"/>
      <c r="C963" s="701"/>
      <c r="D963" s="702"/>
      <c r="E963" s="702"/>
      <c r="F963" s="702"/>
      <c r="G963" s="702"/>
      <c r="H963" s="702"/>
      <c r="I963" s="702"/>
      <c r="J963" s="702"/>
      <c r="K963" s="702"/>
      <c r="L963" s="703"/>
    </row>
    <row r="964" spans="1:12" ht="20.25" customHeight="1" x14ac:dyDescent="0.25">
      <c r="A964" s="704" t="s">
        <v>520</v>
      </c>
      <c r="B964" s="705"/>
      <c r="C964" s="705"/>
      <c r="D964" s="702"/>
      <c r="E964" s="702"/>
      <c r="F964" s="702"/>
      <c r="G964" s="702"/>
      <c r="H964" s="702"/>
      <c r="I964" s="702"/>
      <c r="J964" s="702"/>
      <c r="K964" s="702"/>
      <c r="L964" s="703"/>
    </row>
    <row r="965" spans="1:12" ht="15" customHeight="1" x14ac:dyDescent="0.25">
      <c r="A965" s="704" t="s">
        <v>505</v>
      </c>
      <c r="B965" s="705"/>
      <c r="C965" s="705"/>
      <c r="D965" s="706"/>
      <c r="E965" s="706"/>
      <c r="F965" s="706"/>
      <c r="G965" s="706"/>
      <c r="H965" s="706"/>
      <c r="I965" s="706"/>
      <c r="J965" s="706"/>
      <c r="K965" s="706"/>
      <c r="L965" s="707"/>
    </row>
    <row r="966" spans="1:12" ht="15" customHeight="1" x14ac:dyDescent="0.25">
      <c r="A966" s="704"/>
      <c r="B966" s="705"/>
      <c r="C966" s="705"/>
      <c r="D966" s="706"/>
      <c r="E966" s="706"/>
      <c r="F966" s="706"/>
      <c r="G966" s="706"/>
      <c r="H966" s="706"/>
      <c r="I966" s="706"/>
      <c r="J966" s="706"/>
      <c r="K966" s="706"/>
      <c r="L966" s="707"/>
    </row>
    <row r="967" spans="1:12" ht="15" customHeight="1" x14ac:dyDescent="0.25">
      <c r="A967" s="704"/>
      <c r="B967" s="705"/>
      <c r="C967" s="705"/>
      <c r="D967" s="706"/>
      <c r="E967" s="706"/>
      <c r="F967" s="706"/>
      <c r="G967" s="706"/>
      <c r="H967" s="706"/>
      <c r="I967" s="706"/>
      <c r="J967" s="706"/>
      <c r="K967" s="706"/>
      <c r="L967" s="707"/>
    </row>
    <row r="968" spans="1:12" ht="19.149999999999999" customHeight="1" x14ac:dyDescent="0.25">
      <c r="A968" s="761" t="s">
        <v>506</v>
      </c>
      <c r="B968" s="762"/>
      <c r="C968" s="762"/>
      <c r="D968" s="762"/>
      <c r="E968" s="763"/>
      <c r="F968" s="764" t="s">
        <v>507</v>
      </c>
      <c r="G968" s="763"/>
      <c r="H968" s="764" t="s">
        <v>508</v>
      </c>
      <c r="I968" s="762"/>
      <c r="J968" s="762"/>
      <c r="K968" s="762"/>
      <c r="L968" s="765"/>
    </row>
    <row r="969" spans="1:12" ht="30" customHeight="1" x14ac:dyDescent="0.25">
      <c r="A969" s="749" t="s">
        <v>509</v>
      </c>
      <c r="B969" s="750"/>
      <c r="C969" s="750"/>
      <c r="D969" s="750"/>
      <c r="E969" s="750"/>
      <c r="F969" s="751"/>
      <c r="G969" s="752"/>
      <c r="H969" s="712"/>
      <c r="I969" s="713"/>
      <c r="J969" s="713"/>
      <c r="K969" s="714"/>
      <c r="L969" s="715"/>
    </row>
    <row r="970" spans="1:12" ht="30" customHeight="1" x14ac:dyDescent="0.25">
      <c r="A970" s="749" t="s">
        <v>510</v>
      </c>
      <c r="B970" s="750"/>
      <c r="C970" s="750"/>
      <c r="D970" s="750"/>
      <c r="E970" s="750"/>
      <c r="F970" s="710"/>
      <c r="G970" s="711"/>
      <c r="H970" s="753"/>
      <c r="I970" s="754"/>
      <c r="J970" s="754"/>
      <c r="K970" s="754"/>
      <c r="L970" s="755"/>
    </row>
    <row r="971" spans="1:12" ht="30" customHeight="1" x14ac:dyDescent="0.25">
      <c r="A971" s="749" t="s">
        <v>511</v>
      </c>
      <c r="B971" s="750"/>
      <c r="C971" s="750"/>
      <c r="D971" s="750"/>
      <c r="E971" s="750"/>
      <c r="F971" s="710"/>
      <c r="G971" s="711"/>
      <c r="H971" s="712"/>
      <c r="I971" s="713"/>
      <c r="J971" s="713"/>
      <c r="K971" s="714"/>
      <c r="L971" s="715"/>
    </row>
    <row r="972" spans="1:12" ht="30" customHeight="1" x14ac:dyDescent="0.25">
      <c r="A972" s="756" t="s">
        <v>512</v>
      </c>
      <c r="B972" s="757"/>
      <c r="C972" s="757"/>
      <c r="D972" s="757"/>
      <c r="E972" s="757"/>
      <c r="F972" s="710"/>
      <c r="G972" s="711"/>
      <c r="H972" s="758"/>
      <c r="I972" s="713"/>
      <c r="J972" s="713"/>
      <c r="K972" s="714"/>
      <c r="L972" s="715"/>
    </row>
    <row r="973" spans="1:12" ht="30" customHeight="1" x14ac:dyDescent="0.25">
      <c r="A973" s="759" t="s">
        <v>513</v>
      </c>
      <c r="B973" s="760"/>
      <c r="C973" s="760"/>
      <c r="D973" s="760"/>
      <c r="E973" s="760"/>
      <c r="F973" s="710"/>
      <c r="G973" s="711"/>
      <c r="H973" s="758"/>
      <c r="I973" s="713"/>
      <c r="J973" s="713"/>
      <c r="K973" s="714"/>
      <c r="L973" s="715"/>
    </row>
    <row r="974" spans="1:12" ht="30" customHeight="1" x14ac:dyDescent="0.25">
      <c r="A974" s="708" t="s">
        <v>514</v>
      </c>
      <c r="B974" s="709"/>
      <c r="C974" s="709"/>
      <c r="D974" s="709"/>
      <c r="E974" s="709"/>
      <c r="F974" s="710"/>
      <c r="G974" s="711"/>
      <c r="H974" s="712"/>
      <c r="I974" s="713"/>
      <c r="J974" s="713"/>
      <c r="K974" s="714"/>
      <c r="L974" s="715"/>
    </row>
    <row r="975" spans="1:12" ht="30" customHeight="1" x14ac:dyDescent="0.25">
      <c r="A975" s="708" t="s">
        <v>515</v>
      </c>
      <c r="B975" s="709"/>
      <c r="C975" s="709"/>
      <c r="D975" s="709"/>
      <c r="E975" s="709"/>
      <c r="F975" s="710"/>
      <c r="G975" s="711"/>
      <c r="H975" s="712"/>
      <c r="I975" s="713"/>
      <c r="J975" s="713"/>
      <c r="K975" s="714"/>
      <c r="L975" s="715"/>
    </row>
    <row r="976" spans="1:12" ht="30" customHeight="1" x14ac:dyDescent="0.25">
      <c r="A976" s="708" t="s">
        <v>516</v>
      </c>
      <c r="B976" s="709"/>
      <c r="C976" s="709"/>
      <c r="D976" s="709"/>
      <c r="E976" s="709"/>
      <c r="F976" s="710"/>
      <c r="G976" s="711"/>
      <c r="H976" s="716"/>
      <c r="I976" s="717"/>
      <c r="J976" s="717"/>
      <c r="K976" s="717"/>
      <c r="L976" s="718"/>
    </row>
    <row r="977" spans="1:12" ht="30" customHeight="1" thickBot="1" x14ac:dyDescent="0.3">
      <c r="A977" s="719" t="s">
        <v>517</v>
      </c>
      <c r="B977" s="720"/>
      <c r="C977" s="720"/>
      <c r="D977" s="720"/>
      <c r="E977" s="720"/>
      <c r="F977" s="721"/>
      <c r="G977" s="722"/>
      <c r="H977" s="723"/>
      <c r="I977" s="724"/>
      <c r="J977" s="724"/>
      <c r="K977" s="725"/>
      <c r="L977" s="726"/>
    </row>
    <row r="978" spans="1:12" ht="20.25" customHeight="1" x14ac:dyDescent="0.25">
      <c r="A978" s="727" t="s">
        <v>518</v>
      </c>
      <c r="B978" s="728"/>
      <c r="C978" s="728"/>
      <c r="D978" s="728"/>
      <c r="E978" s="728"/>
      <c r="F978" s="728"/>
      <c r="G978" s="728"/>
      <c r="H978" s="728"/>
      <c r="I978" s="728"/>
      <c r="J978" s="728"/>
      <c r="K978" s="729"/>
      <c r="L978" s="730"/>
    </row>
    <row r="979" spans="1:12" ht="30" customHeight="1" x14ac:dyDescent="0.25">
      <c r="A979" s="731"/>
      <c r="B979" s="732"/>
      <c r="C979" s="732"/>
      <c r="D979" s="732"/>
      <c r="E979" s="732"/>
      <c r="F979" s="732"/>
      <c r="G979" s="732"/>
      <c r="H979" s="732"/>
      <c r="I979" s="732"/>
      <c r="J979" s="732"/>
      <c r="K979" s="733"/>
      <c r="L979" s="734"/>
    </row>
    <row r="980" spans="1:12" ht="30" customHeight="1" thickBot="1" x14ac:dyDescent="0.3">
      <c r="A980" s="735"/>
      <c r="B980" s="736"/>
      <c r="C980" s="736"/>
      <c r="D980" s="736"/>
      <c r="E980" s="736"/>
      <c r="F980" s="736"/>
      <c r="G980" s="736"/>
      <c r="H980" s="736"/>
      <c r="I980" s="736"/>
      <c r="J980" s="736"/>
      <c r="K980" s="737"/>
      <c r="L980" s="738"/>
    </row>
    <row r="981" spans="1:12" ht="19.149999999999999" customHeight="1" x14ac:dyDescent="0.25">
      <c r="A981" s="739" t="s">
        <v>519</v>
      </c>
      <c r="B981" s="740"/>
      <c r="C981" s="740"/>
      <c r="D981" s="740"/>
      <c r="E981" s="741"/>
      <c r="F981" s="741"/>
      <c r="G981" s="741"/>
      <c r="H981" s="741"/>
      <c r="I981" s="741"/>
      <c r="J981" s="741"/>
      <c r="K981" s="742"/>
      <c r="L981" s="743"/>
    </row>
    <row r="982" spans="1:12" ht="19.149999999999999" customHeight="1" x14ac:dyDescent="0.25">
      <c r="A982" s="744" t="s">
        <v>591</v>
      </c>
      <c r="B982" s="745"/>
      <c r="C982" s="745"/>
      <c r="D982" s="745"/>
      <c r="E982" s="674" t="s">
        <v>24</v>
      </c>
      <c r="F982" s="676"/>
      <c r="G982" s="676"/>
      <c r="H982" s="676"/>
      <c r="I982" s="677"/>
      <c r="J982" s="680" t="s">
        <v>21</v>
      </c>
      <c r="K982" s="746"/>
      <c r="L982" s="682"/>
    </row>
    <row r="983" spans="1:12" ht="19.149999999999999" customHeight="1" x14ac:dyDescent="0.25">
      <c r="A983" s="747" t="s">
        <v>592</v>
      </c>
      <c r="B983" s="748"/>
      <c r="C983" s="748" t="s">
        <v>593</v>
      </c>
      <c r="D983" s="748"/>
      <c r="E983" s="675"/>
      <c r="F983" s="678"/>
      <c r="G983" s="678"/>
      <c r="H983" s="678"/>
      <c r="I983" s="679"/>
      <c r="J983" s="681"/>
      <c r="K983" s="678"/>
      <c r="L983" s="683"/>
    </row>
    <row r="984" spans="1:12" ht="19.149999999999999" customHeight="1" x14ac:dyDescent="0.25">
      <c r="A984" s="668"/>
      <c r="B984" s="669"/>
      <c r="C984" s="670"/>
      <c r="D984" s="671"/>
      <c r="E984" s="674" t="s">
        <v>25</v>
      </c>
      <c r="F984" s="676"/>
      <c r="G984" s="676"/>
      <c r="H984" s="676"/>
      <c r="I984" s="677"/>
      <c r="J984" s="680" t="s">
        <v>371</v>
      </c>
      <c r="K984" s="676"/>
      <c r="L984" s="682"/>
    </row>
    <row r="985" spans="1:12" ht="19.149999999999999" customHeight="1" x14ac:dyDescent="0.25">
      <c r="A985" s="668"/>
      <c r="B985" s="669"/>
      <c r="C985" s="672"/>
      <c r="D985" s="673"/>
      <c r="E985" s="675"/>
      <c r="F985" s="678"/>
      <c r="G985" s="678"/>
      <c r="H985" s="678"/>
      <c r="I985" s="679"/>
      <c r="J985" s="681"/>
      <c r="K985" s="678"/>
      <c r="L985" s="683"/>
    </row>
    <row r="986" spans="1:12" ht="19.149999999999999" customHeight="1" x14ac:dyDescent="0.25">
      <c r="A986" s="684" t="s">
        <v>594</v>
      </c>
      <c r="B986" s="687"/>
      <c r="C986" s="688"/>
      <c r="D986" s="688"/>
      <c r="E986" s="688"/>
      <c r="F986" s="688"/>
      <c r="G986" s="688"/>
      <c r="H986" s="688"/>
      <c r="I986" s="688"/>
      <c r="J986" s="688"/>
      <c r="K986" s="688"/>
      <c r="L986" s="689"/>
    </row>
    <row r="987" spans="1:12" ht="19.149999999999999" customHeight="1" x14ac:dyDescent="0.25">
      <c r="A987" s="685"/>
      <c r="B987" s="688"/>
      <c r="C987" s="688"/>
      <c r="D987" s="688"/>
      <c r="E987" s="688"/>
      <c r="F987" s="688"/>
      <c r="G987" s="688"/>
      <c r="H987" s="688"/>
      <c r="I987" s="688"/>
      <c r="J987" s="688"/>
      <c r="K987" s="688"/>
      <c r="L987" s="689"/>
    </row>
    <row r="988" spans="1:12" ht="19.149999999999999" customHeight="1" x14ac:dyDescent="0.25">
      <c r="A988" s="685"/>
      <c r="B988" s="688"/>
      <c r="C988" s="688"/>
      <c r="D988" s="688"/>
      <c r="E988" s="688"/>
      <c r="F988" s="688"/>
      <c r="G988" s="688"/>
      <c r="H988" s="688"/>
      <c r="I988" s="688"/>
      <c r="J988" s="688"/>
      <c r="K988" s="688"/>
      <c r="L988" s="689"/>
    </row>
    <row r="989" spans="1:12" ht="19.149999999999999" customHeight="1" thickBot="1" x14ac:dyDescent="0.3">
      <c r="A989" s="686"/>
      <c r="B989" s="690"/>
      <c r="C989" s="690"/>
      <c r="D989" s="690"/>
      <c r="E989" s="690"/>
      <c r="F989" s="690"/>
      <c r="G989" s="690"/>
      <c r="H989" s="690"/>
      <c r="I989" s="690"/>
      <c r="J989" s="690"/>
      <c r="K989" s="690"/>
      <c r="L989" s="691"/>
    </row>
    <row r="990" spans="1:12" ht="20.25" customHeight="1" thickBot="1" x14ac:dyDescent="0.3"/>
    <row r="991" spans="1:12" ht="20.25" customHeight="1" thickBot="1" x14ac:dyDescent="0.3">
      <c r="A991" s="692" t="s">
        <v>504</v>
      </c>
      <c r="B991" s="693"/>
      <c r="C991" s="693"/>
      <c r="D991" s="693"/>
      <c r="E991" s="693"/>
      <c r="F991" s="693"/>
      <c r="G991" s="693"/>
      <c r="H991" s="693"/>
      <c r="I991" s="693"/>
      <c r="J991" s="693"/>
      <c r="K991" s="693"/>
      <c r="L991" s="694"/>
    </row>
    <row r="992" spans="1:12" ht="25.15" customHeight="1" x14ac:dyDescent="0.25">
      <c r="A992" s="168" t="s">
        <v>551</v>
      </c>
      <c r="B992" s="695"/>
      <c r="C992" s="696"/>
      <c r="D992" s="697"/>
      <c r="E992" s="698"/>
      <c r="F992" s="698"/>
      <c r="G992" s="698"/>
      <c r="H992" s="698"/>
      <c r="I992" s="698"/>
      <c r="J992" s="698"/>
      <c r="K992" s="698"/>
      <c r="L992" s="699"/>
    </row>
    <row r="993" spans="1:12" ht="20.25" customHeight="1" x14ac:dyDescent="0.25">
      <c r="A993" s="700" t="s">
        <v>0</v>
      </c>
      <c r="B993" s="701"/>
      <c r="C993" s="701"/>
      <c r="D993" s="702"/>
      <c r="E993" s="702"/>
      <c r="F993" s="702"/>
      <c r="G993" s="702"/>
      <c r="H993" s="702"/>
      <c r="I993" s="702"/>
      <c r="J993" s="702"/>
      <c r="K993" s="702"/>
      <c r="L993" s="703"/>
    </row>
    <row r="994" spans="1:12" ht="20.25" customHeight="1" x14ac:dyDescent="0.25">
      <c r="A994" s="700" t="s">
        <v>460</v>
      </c>
      <c r="B994" s="701"/>
      <c r="C994" s="701"/>
      <c r="D994" s="702"/>
      <c r="E994" s="702"/>
      <c r="F994" s="702"/>
      <c r="G994" s="702"/>
      <c r="H994" s="702"/>
      <c r="I994" s="702"/>
      <c r="J994" s="702"/>
      <c r="K994" s="702"/>
      <c r="L994" s="703"/>
    </row>
    <row r="995" spans="1:12" ht="20.25" customHeight="1" x14ac:dyDescent="0.25">
      <c r="A995" s="700" t="s">
        <v>905</v>
      </c>
      <c r="B995" s="701"/>
      <c r="C995" s="701"/>
      <c r="D995" s="702"/>
      <c r="E995" s="702"/>
      <c r="F995" s="702"/>
      <c r="G995" s="702"/>
      <c r="H995" s="702"/>
      <c r="I995" s="702"/>
      <c r="J995" s="702"/>
      <c r="K995" s="702"/>
      <c r="L995" s="703"/>
    </row>
    <row r="996" spans="1:12" ht="20.25" customHeight="1" x14ac:dyDescent="0.25">
      <c r="A996" s="700" t="s">
        <v>1</v>
      </c>
      <c r="B996" s="701"/>
      <c r="C996" s="701"/>
      <c r="D996" s="702"/>
      <c r="E996" s="702"/>
      <c r="F996" s="702"/>
      <c r="G996" s="702"/>
      <c r="H996" s="702"/>
      <c r="I996" s="702"/>
      <c r="J996" s="702"/>
      <c r="K996" s="702"/>
      <c r="L996" s="703"/>
    </row>
    <row r="997" spans="1:12" ht="20.25" customHeight="1" x14ac:dyDescent="0.25">
      <c r="A997" s="704" t="s">
        <v>520</v>
      </c>
      <c r="B997" s="705"/>
      <c r="C997" s="705"/>
      <c r="D997" s="702"/>
      <c r="E997" s="702"/>
      <c r="F997" s="702"/>
      <c r="G997" s="702"/>
      <c r="H997" s="702"/>
      <c r="I997" s="702"/>
      <c r="J997" s="702"/>
      <c r="K997" s="702"/>
      <c r="L997" s="703"/>
    </row>
    <row r="998" spans="1:12" ht="15" customHeight="1" x14ac:dyDescent="0.25">
      <c r="A998" s="704" t="s">
        <v>505</v>
      </c>
      <c r="B998" s="705"/>
      <c r="C998" s="705"/>
      <c r="D998" s="706"/>
      <c r="E998" s="706"/>
      <c r="F998" s="706"/>
      <c r="G998" s="706"/>
      <c r="H998" s="706"/>
      <c r="I998" s="706"/>
      <c r="J998" s="706"/>
      <c r="K998" s="706"/>
      <c r="L998" s="707"/>
    </row>
    <row r="999" spans="1:12" ht="15" customHeight="1" x14ac:dyDescent="0.25">
      <c r="A999" s="704"/>
      <c r="B999" s="705"/>
      <c r="C999" s="705"/>
      <c r="D999" s="706"/>
      <c r="E999" s="706"/>
      <c r="F999" s="706"/>
      <c r="G999" s="706"/>
      <c r="H999" s="706"/>
      <c r="I999" s="706"/>
      <c r="J999" s="706"/>
      <c r="K999" s="706"/>
      <c r="L999" s="707"/>
    </row>
    <row r="1000" spans="1:12" ht="15" customHeight="1" x14ac:dyDescent="0.25">
      <c r="A1000" s="704"/>
      <c r="B1000" s="705"/>
      <c r="C1000" s="705"/>
      <c r="D1000" s="706"/>
      <c r="E1000" s="706"/>
      <c r="F1000" s="706"/>
      <c r="G1000" s="706"/>
      <c r="H1000" s="706"/>
      <c r="I1000" s="706"/>
      <c r="J1000" s="706"/>
      <c r="K1000" s="706"/>
      <c r="L1000" s="707"/>
    </row>
    <row r="1001" spans="1:12" ht="19.149999999999999" customHeight="1" x14ac:dyDescent="0.25">
      <c r="A1001" s="761" t="s">
        <v>506</v>
      </c>
      <c r="B1001" s="762"/>
      <c r="C1001" s="762"/>
      <c r="D1001" s="762"/>
      <c r="E1001" s="763"/>
      <c r="F1001" s="764" t="s">
        <v>507</v>
      </c>
      <c r="G1001" s="763"/>
      <c r="H1001" s="764" t="s">
        <v>508</v>
      </c>
      <c r="I1001" s="762"/>
      <c r="J1001" s="762"/>
      <c r="K1001" s="762"/>
      <c r="L1001" s="765"/>
    </row>
    <row r="1002" spans="1:12" ht="30" customHeight="1" x14ac:dyDescent="0.25">
      <c r="A1002" s="749" t="s">
        <v>509</v>
      </c>
      <c r="B1002" s="750"/>
      <c r="C1002" s="750"/>
      <c r="D1002" s="750"/>
      <c r="E1002" s="750"/>
      <c r="F1002" s="751"/>
      <c r="G1002" s="752"/>
      <c r="H1002" s="712"/>
      <c r="I1002" s="713"/>
      <c r="J1002" s="713"/>
      <c r="K1002" s="714"/>
      <c r="L1002" s="715"/>
    </row>
    <row r="1003" spans="1:12" ht="30" customHeight="1" x14ac:dyDescent="0.25">
      <c r="A1003" s="749" t="s">
        <v>510</v>
      </c>
      <c r="B1003" s="750"/>
      <c r="C1003" s="750"/>
      <c r="D1003" s="750"/>
      <c r="E1003" s="750"/>
      <c r="F1003" s="710"/>
      <c r="G1003" s="711"/>
      <c r="H1003" s="753"/>
      <c r="I1003" s="754"/>
      <c r="J1003" s="754"/>
      <c r="K1003" s="754"/>
      <c r="L1003" s="755"/>
    </row>
    <row r="1004" spans="1:12" ht="30" customHeight="1" x14ac:dyDescent="0.25">
      <c r="A1004" s="749" t="s">
        <v>511</v>
      </c>
      <c r="B1004" s="750"/>
      <c r="C1004" s="750"/>
      <c r="D1004" s="750"/>
      <c r="E1004" s="750"/>
      <c r="F1004" s="710"/>
      <c r="G1004" s="711"/>
      <c r="H1004" s="712"/>
      <c r="I1004" s="713"/>
      <c r="J1004" s="713"/>
      <c r="K1004" s="714"/>
      <c r="L1004" s="715"/>
    </row>
    <row r="1005" spans="1:12" ht="30" customHeight="1" x14ac:dyDescent="0.25">
      <c r="A1005" s="756" t="s">
        <v>512</v>
      </c>
      <c r="B1005" s="757"/>
      <c r="C1005" s="757"/>
      <c r="D1005" s="757"/>
      <c r="E1005" s="757"/>
      <c r="F1005" s="710"/>
      <c r="G1005" s="711"/>
      <c r="H1005" s="758"/>
      <c r="I1005" s="713"/>
      <c r="J1005" s="713"/>
      <c r="K1005" s="714"/>
      <c r="L1005" s="715"/>
    </row>
    <row r="1006" spans="1:12" ht="30" customHeight="1" x14ac:dyDescent="0.25">
      <c r="A1006" s="759" t="s">
        <v>513</v>
      </c>
      <c r="B1006" s="760"/>
      <c r="C1006" s="760"/>
      <c r="D1006" s="760"/>
      <c r="E1006" s="760"/>
      <c r="F1006" s="710"/>
      <c r="G1006" s="711"/>
      <c r="H1006" s="758"/>
      <c r="I1006" s="713"/>
      <c r="J1006" s="713"/>
      <c r="K1006" s="714"/>
      <c r="L1006" s="715"/>
    </row>
    <row r="1007" spans="1:12" ht="30" customHeight="1" x14ac:dyDescent="0.25">
      <c r="A1007" s="708" t="s">
        <v>514</v>
      </c>
      <c r="B1007" s="709"/>
      <c r="C1007" s="709"/>
      <c r="D1007" s="709"/>
      <c r="E1007" s="709"/>
      <c r="F1007" s="710"/>
      <c r="G1007" s="711"/>
      <c r="H1007" s="712"/>
      <c r="I1007" s="713"/>
      <c r="J1007" s="713"/>
      <c r="K1007" s="714"/>
      <c r="L1007" s="715"/>
    </row>
    <row r="1008" spans="1:12" ht="30" customHeight="1" x14ac:dyDescent="0.25">
      <c r="A1008" s="708" t="s">
        <v>515</v>
      </c>
      <c r="B1008" s="709"/>
      <c r="C1008" s="709"/>
      <c r="D1008" s="709"/>
      <c r="E1008" s="709"/>
      <c r="F1008" s="710"/>
      <c r="G1008" s="711"/>
      <c r="H1008" s="712"/>
      <c r="I1008" s="713"/>
      <c r="J1008" s="713"/>
      <c r="K1008" s="714"/>
      <c r="L1008" s="715"/>
    </row>
    <row r="1009" spans="1:12" ht="30" customHeight="1" x14ac:dyDescent="0.25">
      <c r="A1009" s="708" t="s">
        <v>516</v>
      </c>
      <c r="B1009" s="709"/>
      <c r="C1009" s="709"/>
      <c r="D1009" s="709"/>
      <c r="E1009" s="709"/>
      <c r="F1009" s="710"/>
      <c r="G1009" s="711"/>
      <c r="H1009" s="716"/>
      <c r="I1009" s="717"/>
      <c r="J1009" s="717"/>
      <c r="K1009" s="717"/>
      <c r="L1009" s="718"/>
    </row>
    <row r="1010" spans="1:12" ht="30" customHeight="1" thickBot="1" x14ac:dyDescent="0.3">
      <c r="A1010" s="719" t="s">
        <v>517</v>
      </c>
      <c r="B1010" s="720"/>
      <c r="C1010" s="720"/>
      <c r="D1010" s="720"/>
      <c r="E1010" s="720"/>
      <c r="F1010" s="721"/>
      <c r="G1010" s="722"/>
      <c r="H1010" s="723"/>
      <c r="I1010" s="724"/>
      <c r="J1010" s="724"/>
      <c r="K1010" s="725"/>
      <c r="L1010" s="726"/>
    </row>
    <row r="1011" spans="1:12" ht="20.25" customHeight="1" x14ac:dyDescent="0.25">
      <c r="A1011" s="727" t="s">
        <v>518</v>
      </c>
      <c r="B1011" s="728"/>
      <c r="C1011" s="728"/>
      <c r="D1011" s="728"/>
      <c r="E1011" s="728"/>
      <c r="F1011" s="728"/>
      <c r="G1011" s="728"/>
      <c r="H1011" s="728"/>
      <c r="I1011" s="728"/>
      <c r="J1011" s="728"/>
      <c r="K1011" s="729"/>
      <c r="L1011" s="730"/>
    </row>
    <row r="1012" spans="1:12" ht="30" customHeight="1" x14ac:dyDescent="0.25">
      <c r="A1012" s="731"/>
      <c r="B1012" s="732"/>
      <c r="C1012" s="732"/>
      <c r="D1012" s="732"/>
      <c r="E1012" s="732"/>
      <c r="F1012" s="732"/>
      <c r="G1012" s="732"/>
      <c r="H1012" s="732"/>
      <c r="I1012" s="732"/>
      <c r="J1012" s="732"/>
      <c r="K1012" s="733"/>
      <c r="L1012" s="734"/>
    </row>
    <row r="1013" spans="1:12" ht="30" customHeight="1" thickBot="1" x14ac:dyDescent="0.3">
      <c r="A1013" s="735"/>
      <c r="B1013" s="736"/>
      <c r="C1013" s="736"/>
      <c r="D1013" s="736"/>
      <c r="E1013" s="736"/>
      <c r="F1013" s="736"/>
      <c r="G1013" s="736"/>
      <c r="H1013" s="736"/>
      <c r="I1013" s="736"/>
      <c r="J1013" s="736"/>
      <c r="K1013" s="737"/>
      <c r="L1013" s="738"/>
    </row>
    <row r="1014" spans="1:12" ht="19.149999999999999" customHeight="1" x14ac:dyDescent="0.25">
      <c r="A1014" s="739" t="s">
        <v>519</v>
      </c>
      <c r="B1014" s="740"/>
      <c r="C1014" s="740"/>
      <c r="D1014" s="740"/>
      <c r="E1014" s="741"/>
      <c r="F1014" s="741"/>
      <c r="G1014" s="741"/>
      <c r="H1014" s="741"/>
      <c r="I1014" s="741"/>
      <c r="J1014" s="741"/>
      <c r="K1014" s="742"/>
      <c r="L1014" s="743"/>
    </row>
    <row r="1015" spans="1:12" ht="19.149999999999999" customHeight="1" x14ac:dyDescent="0.25">
      <c r="A1015" s="744" t="s">
        <v>591</v>
      </c>
      <c r="B1015" s="745"/>
      <c r="C1015" s="745"/>
      <c r="D1015" s="745"/>
      <c r="E1015" s="674" t="s">
        <v>24</v>
      </c>
      <c r="F1015" s="676"/>
      <c r="G1015" s="676"/>
      <c r="H1015" s="676"/>
      <c r="I1015" s="677"/>
      <c r="J1015" s="680" t="s">
        <v>21</v>
      </c>
      <c r="K1015" s="746"/>
      <c r="L1015" s="682"/>
    </row>
    <row r="1016" spans="1:12" ht="19.149999999999999" customHeight="1" x14ac:dyDescent="0.25">
      <c r="A1016" s="747" t="s">
        <v>592</v>
      </c>
      <c r="B1016" s="748"/>
      <c r="C1016" s="748" t="s">
        <v>593</v>
      </c>
      <c r="D1016" s="748"/>
      <c r="E1016" s="675"/>
      <c r="F1016" s="678"/>
      <c r="G1016" s="678"/>
      <c r="H1016" s="678"/>
      <c r="I1016" s="679"/>
      <c r="J1016" s="681"/>
      <c r="K1016" s="678"/>
      <c r="L1016" s="683"/>
    </row>
    <row r="1017" spans="1:12" ht="19.149999999999999" customHeight="1" x14ac:dyDescent="0.25">
      <c r="A1017" s="668"/>
      <c r="B1017" s="669"/>
      <c r="C1017" s="670"/>
      <c r="D1017" s="671"/>
      <c r="E1017" s="674" t="s">
        <v>25</v>
      </c>
      <c r="F1017" s="676"/>
      <c r="G1017" s="676"/>
      <c r="H1017" s="676"/>
      <c r="I1017" s="677"/>
      <c r="J1017" s="680" t="s">
        <v>371</v>
      </c>
      <c r="K1017" s="676"/>
      <c r="L1017" s="682"/>
    </row>
    <row r="1018" spans="1:12" ht="19.149999999999999" customHeight="1" x14ac:dyDescent="0.25">
      <c r="A1018" s="668"/>
      <c r="B1018" s="669"/>
      <c r="C1018" s="672"/>
      <c r="D1018" s="673"/>
      <c r="E1018" s="675"/>
      <c r="F1018" s="678"/>
      <c r="G1018" s="678"/>
      <c r="H1018" s="678"/>
      <c r="I1018" s="679"/>
      <c r="J1018" s="681"/>
      <c r="K1018" s="678"/>
      <c r="L1018" s="683"/>
    </row>
    <row r="1019" spans="1:12" ht="19.149999999999999" customHeight="1" x14ac:dyDescent="0.25">
      <c r="A1019" s="684" t="s">
        <v>594</v>
      </c>
      <c r="B1019" s="687"/>
      <c r="C1019" s="688"/>
      <c r="D1019" s="688"/>
      <c r="E1019" s="688"/>
      <c r="F1019" s="688"/>
      <c r="G1019" s="688"/>
      <c r="H1019" s="688"/>
      <c r="I1019" s="688"/>
      <c r="J1019" s="688"/>
      <c r="K1019" s="688"/>
      <c r="L1019" s="689"/>
    </row>
    <row r="1020" spans="1:12" ht="19.149999999999999" customHeight="1" x14ac:dyDescent="0.25">
      <c r="A1020" s="685"/>
      <c r="B1020" s="688"/>
      <c r="C1020" s="688"/>
      <c r="D1020" s="688"/>
      <c r="E1020" s="688"/>
      <c r="F1020" s="688"/>
      <c r="G1020" s="688"/>
      <c r="H1020" s="688"/>
      <c r="I1020" s="688"/>
      <c r="J1020" s="688"/>
      <c r="K1020" s="688"/>
      <c r="L1020" s="689"/>
    </row>
    <row r="1021" spans="1:12" ht="19.149999999999999" customHeight="1" x14ac:dyDescent="0.25">
      <c r="A1021" s="685"/>
      <c r="B1021" s="688"/>
      <c r="C1021" s="688"/>
      <c r="D1021" s="688"/>
      <c r="E1021" s="688"/>
      <c r="F1021" s="688"/>
      <c r="G1021" s="688"/>
      <c r="H1021" s="688"/>
      <c r="I1021" s="688"/>
      <c r="J1021" s="688"/>
      <c r="K1021" s="688"/>
      <c r="L1021" s="689"/>
    </row>
    <row r="1022" spans="1:12" ht="19.149999999999999" customHeight="1" thickBot="1" x14ac:dyDescent="0.3">
      <c r="A1022" s="686"/>
      <c r="B1022" s="690"/>
      <c r="C1022" s="690"/>
      <c r="D1022" s="690"/>
      <c r="E1022" s="690"/>
      <c r="F1022" s="690"/>
      <c r="G1022" s="690"/>
      <c r="H1022" s="690"/>
      <c r="I1022" s="690"/>
      <c r="J1022" s="690"/>
      <c r="K1022" s="690"/>
      <c r="L1022" s="691"/>
    </row>
    <row r="1023" spans="1:12" ht="20.25" customHeight="1" thickBot="1" x14ac:dyDescent="0.3"/>
    <row r="1024" spans="1:12" ht="20.25" customHeight="1" thickBot="1" x14ac:dyDescent="0.3">
      <c r="A1024" s="692" t="s">
        <v>504</v>
      </c>
      <c r="B1024" s="693"/>
      <c r="C1024" s="693"/>
      <c r="D1024" s="693"/>
      <c r="E1024" s="693"/>
      <c r="F1024" s="693"/>
      <c r="G1024" s="693"/>
      <c r="H1024" s="693"/>
      <c r="I1024" s="693"/>
      <c r="J1024" s="693"/>
      <c r="K1024" s="693"/>
      <c r="L1024" s="694"/>
    </row>
    <row r="1025" spans="1:12" ht="25.15" customHeight="1" x14ac:dyDescent="0.25">
      <c r="A1025" s="168" t="s">
        <v>551</v>
      </c>
      <c r="B1025" s="695"/>
      <c r="C1025" s="696"/>
      <c r="D1025" s="697"/>
      <c r="E1025" s="698"/>
      <c r="F1025" s="698"/>
      <c r="G1025" s="698"/>
      <c r="H1025" s="698"/>
      <c r="I1025" s="698"/>
      <c r="J1025" s="698"/>
      <c r="K1025" s="698"/>
      <c r="L1025" s="699"/>
    </row>
    <row r="1026" spans="1:12" ht="20.25" customHeight="1" x14ac:dyDescent="0.25">
      <c r="A1026" s="700" t="s">
        <v>0</v>
      </c>
      <c r="B1026" s="701"/>
      <c r="C1026" s="701"/>
      <c r="D1026" s="702"/>
      <c r="E1026" s="702"/>
      <c r="F1026" s="702"/>
      <c r="G1026" s="702"/>
      <c r="H1026" s="702"/>
      <c r="I1026" s="702"/>
      <c r="J1026" s="702"/>
      <c r="K1026" s="702"/>
      <c r="L1026" s="703"/>
    </row>
    <row r="1027" spans="1:12" ht="20.25" customHeight="1" x14ac:dyDescent="0.25">
      <c r="A1027" s="700" t="s">
        <v>460</v>
      </c>
      <c r="B1027" s="701"/>
      <c r="C1027" s="701"/>
      <c r="D1027" s="702"/>
      <c r="E1027" s="702"/>
      <c r="F1027" s="702"/>
      <c r="G1027" s="702"/>
      <c r="H1027" s="702"/>
      <c r="I1027" s="702"/>
      <c r="J1027" s="702"/>
      <c r="K1027" s="702"/>
      <c r="L1027" s="703"/>
    </row>
    <row r="1028" spans="1:12" ht="20.25" customHeight="1" x14ac:dyDescent="0.25">
      <c r="A1028" s="700" t="s">
        <v>905</v>
      </c>
      <c r="B1028" s="701"/>
      <c r="C1028" s="701"/>
      <c r="D1028" s="702"/>
      <c r="E1028" s="702"/>
      <c r="F1028" s="702"/>
      <c r="G1028" s="702"/>
      <c r="H1028" s="702"/>
      <c r="I1028" s="702"/>
      <c r="J1028" s="702"/>
      <c r="K1028" s="702"/>
      <c r="L1028" s="703"/>
    </row>
    <row r="1029" spans="1:12" ht="20.25" customHeight="1" x14ac:dyDescent="0.25">
      <c r="A1029" s="700" t="s">
        <v>1</v>
      </c>
      <c r="B1029" s="701"/>
      <c r="C1029" s="701"/>
      <c r="D1029" s="702"/>
      <c r="E1029" s="702"/>
      <c r="F1029" s="702"/>
      <c r="G1029" s="702"/>
      <c r="H1029" s="702"/>
      <c r="I1029" s="702"/>
      <c r="J1029" s="702"/>
      <c r="K1029" s="702"/>
      <c r="L1029" s="703"/>
    </row>
    <row r="1030" spans="1:12" ht="20.25" customHeight="1" x14ac:dyDescent="0.25">
      <c r="A1030" s="704" t="s">
        <v>520</v>
      </c>
      <c r="B1030" s="705"/>
      <c r="C1030" s="705"/>
      <c r="D1030" s="702"/>
      <c r="E1030" s="702"/>
      <c r="F1030" s="702"/>
      <c r="G1030" s="702"/>
      <c r="H1030" s="702"/>
      <c r="I1030" s="702"/>
      <c r="J1030" s="702"/>
      <c r="K1030" s="702"/>
      <c r="L1030" s="703"/>
    </row>
    <row r="1031" spans="1:12" ht="15" customHeight="1" x14ac:dyDescent="0.25">
      <c r="A1031" s="704" t="s">
        <v>505</v>
      </c>
      <c r="B1031" s="705"/>
      <c r="C1031" s="705"/>
      <c r="D1031" s="706"/>
      <c r="E1031" s="706"/>
      <c r="F1031" s="706"/>
      <c r="G1031" s="706"/>
      <c r="H1031" s="706"/>
      <c r="I1031" s="706"/>
      <c r="J1031" s="706"/>
      <c r="K1031" s="706"/>
      <c r="L1031" s="707"/>
    </row>
    <row r="1032" spans="1:12" ht="15" customHeight="1" x14ac:dyDescent="0.25">
      <c r="A1032" s="704"/>
      <c r="B1032" s="705"/>
      <c r="C1032" s="705"/>
      <c r="D1032" s="706"/>
      <c r="E1032" s="706"/>
      <c r="F1032" s="706"/>
      <c r="G1032" s="706"/>
      <c r="H1032" s="706"/>
      <c r="I1032" s="706"/>
      <c r="J1032" s="706"/>
      <c r="K1032" s="706"/>
      <c r="L1032" s="707"/>
    </row>
    <row r="1033" spans="1:12" ht="15" customHeight="1" x14ac:dyDescent="0.25">
      <c r="A1033" s="704"/>
      <c r="B1033" s="705"/>
      <c r="C1033" s="705"/>
      <c r="D1033" s="706"/>
      <c r="E1033" s="706"/>
      <c r="F1033" s="706"/>
      <c r="G1033" s="706"/>
      <c r="H1033" s="706"/>
      <c r="I1033" s="706"/>
      <c r="J1033" s="706"/>
      <c r="K1033" s="706"/>
      <c r="L1033" s="707"/>
    </row>
    <row r="1034" spans="1:12" ht="19.149999999999999" customHeight="1" x14ac:dyDescent="0.25">
      <c r="A1034" s="761" t="s">
        <v>506</v>
      </c>
      <c r="B1034" s="762"/>
      <c r="C1034" s="762"/>
      <c r="D1034" s="762"/>
      <c r="E1034" s="763"/>
      <c r="F1034" s="764" t="s">
        <v>507</v>
      </c>
      <c r="G1034" s="763"/>
      <c r="H1034" s="764" t="s">
        <v>508</v>
      </c>
      <c r="I1034" s="762"/>
      <c r="J1034" s="762"/>
      <c r="K1034" s="762"/>
      <c r="L1034" s="765"/>
    </row>
    <row r="1035" spans="1:12" ht="30" customHeight="1" x14ac:dyDescent="0.25">
      <c r="A1035" s="749" t="s">
        <v>509</v>
      </c>
      <c r="B1035" s="750"/>
      <c r="C1035" s="750"/>
      <c r="D1035" s="750"/>
      <c r="E1035" s="750"/>
      <c r="F1035" s="751"/>
      <c r="G1035" s="752"/>
      <c r="H1035" s="712"/>
      <c r="I1035" s="713"/>
      <c r="J1035" s="713"/>
      <c r="K1035" s="714"/>
      <c r="L1035" s="715"/>
    </row>
    <row r="1036" spans="1:12" ht="30" customHeight="1" x14ac:dyDescent="0.25">
      <c r="A1036" s="749" t="s">
        <v>510</v>
      </c>
      <c r="B1036" s="750"/>
      <c r="C1036" s="750"/>
      <c r="D1036" s="750"/>
      <c r="E1036" s="750"/>
      <c r="F1036" s="710"/>
      <c r="G1036" s="711"/>
      <c r="H1036" s="753"/>
      <c r="I1036" s="754"/>
      <c r="J1036" s="754"/>
      <c r="K1036" s="754"/>
      <c r="L1036" s="755"/>
    </row>
    <row r="1037" spans="1:12" ht="30" customHeight="1" x14ac:dyDescent="0.25">
      <c r="A1037" s="749" t="s">
        <v>511</v>
      </c>
      <c r="B1037" s="750"/>
      <c r="C1037" s="750"/>
      <c r="D1037" s="750"/>
      <c r="E1037" s="750"/>
      <c r="F1037" s="710"/>
      <c r="G1037" s="711"/>
      <c r="H1037" s="712"/>
      <c r="I1037" s="713"/>
      <c r="J1037" s="713"/>
      <c r="K1037" s="714"/>
      <c r="L1037" s="715"/>
    </row>
    <row r="1038" spans="1:12" ht="30" customHeight="1" x14ac:dyDescent="0.25">
      <c r="A1038" s="756" t="s">
        <v>512</v>
      </c>
      <c r="B1038" s="757"/>
      <c r="C1038" s="757"/>
      <c r="D1038" s="757"/>
      <c r="E1038" s="757"/>
      <c r="F1038" s="710"/>
      <c r="G1038" s="711"/>
      <c r="H1038" s="758"/>
      <c r="I1038" s="713"/>
      <c r="J1038" s="713"/>
      <c r="K1038" s="714"/>
      <c r="L1038" s="715"/>
    </row>
    <row r="1039" spans="1:12" ht="30" customHeight="1" x14ac:dyDescent="0.25">
      <c r="A1039" s="759" t="s">
        <v>513</v>
      </c>
      <c r="B1039" s="760"/>
      <c r="C1039" s="760"/>
      <c r="D1039" s="760"/>
      <c r="E1039" s="760"/>
      <c r="F1039" s="710"/>
      <c r="G1039" s="711"/>
      <c r="H1039" s="758"/>
      <c r="I1039" s="713"/>
      <c r="J1039" s="713"/>
      <c r="K1039" s="714"/>
      <c r="L1039" s="715"/>
    </row>
    <row r="1040" spans="1:12" ht="30" customHeight="1" x14ac:dyDescent="0.25">
      <c r="A1040" s="708" t="s">
        <v>514</v>
      </c>
      <c r="B1040" s="709"/>
      <c r="C1040" s="709"/>
      <c r="D1040" s="709"/>
      <c r="E1040" s="709"/>
      <c r="F1040" s="710"/>
      <c r="G1040" s="711"/>
      <c r="H1040" s="712"/>
      <c r="I1040" s="713"/>
      <c r="J1040" s="713"/>
      <c r="K1040" s="714"/>
      <c r="L1040" s="715"/>
    </row>
    <row r="1041" spans="1:12" ht="30" customHeight="1" x14ac:dyDescent="0.25">
      <c r="A1041" s="708" t="s">
        <v>515</v>
      </c>
      <c r="B1041" s="709"/>
      <c r="C1041" s="709"/>
      <c r="D1041" s="709"/>
      <c r="E1041" s="709"/>
      <c r="F1041" s="710"/>
      <c r="G1041" s="711"/>
      <c r="H1041" s="712"/>
      <c r="I1041" s="713"/>
      <c r="J1041" s="713"/>
      <c r="K1041" s="714"/>
      <c r="L1041" s="715"/>
    </row>
    <row r="1042" spans="1:12" ht="30" customHeight="1" x14ac:dyDescent="0.25">
      <c r="A1042" s="708" t="s">
        <v>516</v>
      </c>
      <c r="B1042" s="709"/>
      <c r="C1042" s="709"/>
      <c r="D1042" s="709"/>
      <c r="E1042" s="709"/>
      <c r="F1042" s="710"/>
      <c r="G1042" s="711"/>
      <c r="H1042" s="716"/>
      <c r="I1042" s="717"/>
      <c r="J1042" s="717"/>
      <c r="K1042" s="717"/>
      <c r="L1042" s="718"/>
    </row>
    <row r="1043" spans="1:12" ht="30" customHeight="1" thickBot="1" x14ac:dyDescent="0.3">
      <c r="A1043" s="719" t="s">
        <v>517</v>
      </c>
      <c r="B1043" s="720"/>
      <c r="C1043" s="720"/>
      <c r="D1043" s="720"/>
      <c r="E1043" s="720"/>
      <c r="F1043" s="721"/>
      <c r="G1043" s="722"/>
      <c r="H1043" s="723"/>
      <c r="I1043" s="724"/>
      <c r="J1043" s="724"/>
      <c r="K1043" s="725"/>
      <c r="L1043" s="726"/>
    </row>
    <row r="1044" spans="1:12" ht="20.25" customHeight="1" x14ac:dyDescent="0.25">
      <c r="A1044" s="727" t="s">
        <v>518</v>
      </c>
      <c r="B1044" s="728"/>
      <c r="C1044" s="728"/>
      <c r="D1044" s="728"/>
      <c r="E1044" s="728"/>
      <c r="F1044" s="728"/>
      <c r="G1044" s="728"/>
      <c r="H1044" s="728"/>
      <c r="I1044" s="728"/>
      <c r="J1044" s="728"/>
      <c r="K1044" s="729"/>
      <c r="L1044" s="730"/>
    </row>
    <row r="1045" spans="1:12" ht="30" customHeight="1" x14ac:dyDescent="0.25">
      <c r="A1045" s="731"/>
      <c r="B1045" s="732"/>
      <c r="C1045" s="732"/>
      <c r="D1045" s="732"/>
      <c r="E1045" s="732"/>
      <c r="F1045" s="732"/>
      <c r="G1045" s="732"/>
      <c r="H1045" s="732"/>
      <c r="I1045" s="732"/>
      <c r="J1045" s="732"/>
      <c r="K1045" s="733"/>
      <c r="L1045" s="734"/>
    </row>
    <row r="1046" spans="1:12" ht="30" customHeight="1" thickBot="1" x14ac:dyDescent="0.3">
      <c r="A1046" s="735"/>
      <c r="B1046" s="736"/>
      <c r="C1046" s="736"/>
      <c r="D1046" s="736"/>
      <c r="E1046" s="736"/>
      <c r="F1046" s="736"/>
      <c r="G1046" s="736"/>
      <c r="H1046" s="736"/>
      <c r="I1046" s="736"/>
      <c r="J1046" s="736"/>
      <c r="K1046" s="737"/>
      <c r="L1046" s="738"/>
    </row>
    <row r="1047" spans="1:12" ht="19.149999999999999" customHeight="1" x14ac:dyDescent="0.25">
      <c r="A1047" s="739" t="s">
        <v>519</v>
      </c>
      <c r="B1047" s="740"/>
      <c r="C1047" s="740"/>
      <c r="D1047" s="740"/>
      <c r="E1047" s="741"/>
      <c r="F1047" s="741"/>
      <c r="G1047" s="741"/>
      <c r="H1047" s="741"/>
      <c r="I1047" s="741"/>
      <c r="J1047" s="741"/>
      <c r="K1047" s="742"/>
      <c r="L1047" s="743"/>
    </row>
    <row r="1048" spans="1:12" ht="19.149999999999999" customHeight="1" x14ac:dyDescent="0.25">
      <c r="A1048" s="744" t="s">
        <v>591</v>
      </c>
      <c r="B1048" s="745"/>
      <c r="C1048" s="745"/>
      <c r="D1048" s="745"/>
      <c r="E1048" s="674" t="s">
        <v>24</v>
      </c>
      <c r="F1048" s="676"/>
      <c r="G1048" s="676"/>
      <c r="H1048" s="676"/>
      <c r="I1048" s="677"/>
      <c r="J1048" s="680" t="s">
        <v>21</v>
      </c>
      <c r="K1048" s="746"/>
      <c r="L1048" s="682"/>
    </row>
    <row r="1049" spans="1:12" ht="19.149999999999999" customHeight="1" x14ac:dyDescent="0.25">
      <c r="A1049" s="747" t="s">
        <v>592</v>
      </c>
      <c r="B1049" s="748"/>
      <c r="C1049" s="748" t="s">
        <v>593</v>
      </c>
      <c r="D1049" s="748"/>
      <c r="E1049" s="675"/>
      <c r="F1049" s="678"/>
      <c r="G1049" s="678"/>
      <c r="H1049" s="678"/>
      <c r="I1049" s="679"/>
      <c r="J1049" s="681"/>
      <c r="K1049" s="678"/>
      <c r="L1049" s="683"/>
    </row>
    <row r="1050" spans="1:12" ht="19.149999999999999" customHeight="1" x14ac:dyDescent="0.25">
      <c r="A1050" s="668"/>
      <c r="B1050" s="669"/>
      <c r="C1050" s="670"/>
      <c r="D1050" s="671"/>
      <c r="E1050" s="674" t="s">
        <v>25</v>
      </c>
      <c r="F1050" s="676"/>
      <c r="G1050" s="676"/>
      <c r="H1050" s="676"/>
      <c r="I1050" s="677"/>
      <c r="J1050" s="680" t="s">
        <v>371</v>
      </c>
      <c r="K1050" s="676"/>
      <c r="L1050" s="682"/>
    </row>
    <row r="1051" spans="1:12" ht="19.149999999999999" customHeight="1" x14ac:dyDescent="0.25">
      <c r="A1051" s="668"/>
      <c r="B1051" s="669"/>
      <c r="C1051" s="672"/>
      <c r="D1051" s="673"/>
      <c r="E1051" s="675"/>
      <c r="F1051" s="678"/>
      <c r="G1051" s="678"/>
      <c r="H1051" s="678"/>
      <c r="I1051" s="679"/>
      <c r="J1051" s="681"/>
      <c r="K1051" s="678"/>
      <c r="L1051" s="683"/>
    </row>
    <row r="1052" spans="1:12" ht="19.149999999999999" customHeight="1" x14ac:dyDescent="0.25">
      <c r="A1052" s="684" t="s">
        <v>594</v>
      </c>
      <c r="B1052" s="687"/>
      <c r="C1052" s="688"/>
      <c r="D1052" s="688"/>
      <c r="E1052" s="688"/>
      <c r="F1052" s="688"/>
      <c r="G1052" s="688"/>
      <c r="H1052" s="688"/>
      <c r="I1052" s="688"/>
      <c r="J1052" s="688"/>
      <c r="K1052" s="688"/>
      <c r="L1052" s="689"/>
    </row>
    <row r="1053" spans="1:12" ht="19.149999999999999" customHeight="1" x14ac:dyDescent="0.25">
      <c r="A1053" s="685"/>
      <c r="B1053" s="688"/>
      <c r="C1053" s="688"/>
      <c r="D1053" s="688"/>
      <c r="E1053" s="688"/>
      <c r="F1053" s="688"/>
      <c r="G1053" s="688"/>
      <c r="H1053" s="688"/>
      <c r="I1053" s="688"/>
      <c r="J1053" s="688"/>
      <c r="K1053" s="688"/>
      <c r="L1053" s="689"/>
    </row>
    <row r="1054" spans="1:12" ht="19.149999999999999" customHeight="1" x14ac:dyDescent="0.25">
      <c r="A1054" s="685"/>
      <c r="B1054" s="688"/>
      <c r="C1054" s="688"/>
      <c r="D1054" s="688"/>
      <c r="E1054" s="688"/>
      <c r="F1054" s="688"/>
      <c r="G1054" s="688"/>
      <c r="H1054" s="688"/>
      <c r="I1054" s="688"/>
      <c r="J1054" s="688"/>
      <c r="K1054" s="688"/>
      <c r="L1054" s="689"/>
    </row>
    <row r="1055" spans="1:12" ht="19.149999999999999" customHeight="1" thickBot="1" x14ac:dyDescent="0.3">
      <c r="A1055" s="686"/>
      <c r="B1055" s="690"/>
      <c r="C1055" s="690"/>
      <c r="D1055" s="690"/>
      <c r="E1055" s="690"/>
      <c r="F1055" s="690"/>
      <c r="G1055" s="690"/>
      <c r="H1055" s="690"/>
      <c r="I1055" s="690"/>
      <c r="J1055" s="690"/>
      <c r="K1055" s="690"/>
      <c r="L1055" s="691"/>
    </row>
    <row r="1056" spans="1:12" ht="20.25" customHeight="1" thickBot="1" x14ac:dyDescent="0.3"/>
    <row r="1057" spans="1:12" ht="20.25" customHeight="1" thickBot="1" x14ac:dyDescent="0.3">
      <c r="A1057" s="692" t="s">
        <v>504</v>
      </c>
      <c r="B1057" s="693"/>
      <c r="C1057" s="693"/>
      <c r="D1057" s="693"/>
      <c r="E1057" s="693"/>
      <c r="F1057" s="693"/>
      <c r="G1057" s="693"/>
      <c r="H1057" s="693"/>
      <c r="I1057" s="693"/>
      <c r="J1057" s="693"/>
      <c r="K1057" s="693"/>
      <c r="L1057" s="694"/>
    </row>
    <row r="1058" spans="1:12" ht="25.15" customHeight="1" x14ac:dyDescent="0.25">
      <c r="A1058" s="168" t="s">
        <v>551</v>
      </c>
      <c r="B1058" s="695"/>
      <c r="C1058" s="696"/>
      <c r="D1058" s="697"/>
      <c r="E1058" s="698"/>
      <c r="F1058" s="698"/>
      <c r="G1058" s="698"/>
      <c r="H1058" s="698"/>
      <c r="I1058" s="698"/>
      <c r="J1058" s="698"/>
      <c r="K1058" s="698"/>
      <c r="L1058" s="699"/>
    </row>
    <row r="1059" spans="1:12" ht="20.25" customHeight="1" x14ac:dyDescent="0.25">
      <c r="A1059" s="700" t="s">
        <v>0</v>
      </c>
      <c r="B1059" s="701"/>
      <c r="C1059" s="701"/>
      <c r="D1059" s="702"/>
      <c r="E1059" s="702"/>
      <c r="F1059" s="702"/>
      <c r="G1059" s="702"/>
      <c r="H1059" s="702"/>
      <c r="I1059" s="702"/>
      <c r="J1059" s="702"/>
      <c r="K1059" s="702"/>
      <c r="L1059" s="703"/>
    </row>
    <row r="1060" spans="1:12" ht="20.25" customHeight="1" x14ac:dyDescent="0.25">
      <c r="A1060" s="700" t="s">
        <v>460</v>
      </c>
      <c r="B1060" s="701"/>
      <c r="C1060" s="701"/>
      <c r="D1060" s="702"/>
      <c r="E1060" s="702"/>
      <c r="F1060" s="702"/>
      <c r="G1060" s="702"/>
      <c r="H1060" s="702"/>
      <c r="I1060" s="702"/>
      <c r="J1060" s="702"/>
      <c r="K1060" s="702"/>
      <c r="L1060" s="703"/>
    </row>
    <row r="1061" spans="1:12" ht="20.25" customHeight="1" x14ac:dyDescent="0.25">
      <c r="A1061" s="700" t="s">
        <v>905</v>
      </c>
      <c r="B1061" s="701"/>
      <c r="C1061" s="701"/>
      <c r="D1061" s="702"/>
      <c r="E1061" s="702"/>
      <c r="F1061" s="702"/>
      <c r="G1061" s="702"/>
      <c r="H1061" s="702"/>
      <c r="I1061" s="702"/>
      <c r="J1061" s="702"/>
      <c r="K1061" s="702"/>
      <c r="L1061" s="703"/>
    </row>
    <row r="1062" spans="1:12" ht="20.25" customHeight="1" x14ac:dyDescent="0.25">
      <c r="A1062" s="700" t="s">
        <v>1</v>
      </c>
      <c r="B1062" s="701"/>
      <c r="C1062" s="701"/>
      <c r="D1062" s="702"/>
      <c r="E1062" s="702"/>
      <c r="F1062" s="702"/>
      <c r="G1062" s="702"/>
      <c r="H1062" s="702"/>
      <c r="I1062" s="702"/>
      <c r="J1062" s="702"/>
      <c r="K1062" s="702"/>
      <c r="L1062" s="703"/>
    </row>
    <row r="1063" spans="1:12" ht="20.25" customHeight="1" x14ac:dyDescent="0.25">
      <c r="A1063" s="704" t="s">
        <v>520</v>
      </c>
      <c r="B1063" s="705"/>
      <c r="C1063" s="705"/>
      <c r="D1063" s="702"/>
      <c r="E1063" s="702"/>
      <c r="F1063" s="702"/>
      <c r="G1063" s="702"/>
      <c r="H1063" s="702"/>
      <c r="I1063" s="702"/>
      <c r="J1063" s="702"/>
      <c r="K1063" s="702"/>
      <c r="L1063" s="703"/>
    </row>
    <row r="1064" spans="1:12" ht="15" customHeight="1" x14ac:dyDescent="0.25">
      <c r="A1064" s="704" t="s">
        <v>505</v>
      </c>
      <c r="B1064" s="705"/>
      <c r="C1064" s="705"/>
      <c r="D1064" s="706"/>
      <c r="E1064" s="706"/>
      <c r="F1064" s="706"/>
      <c r="G1064" s="706"/>
      <c r="H1064" s="706"/>
      <c r="I1064" s="706"/>
      <c r="J1064" s="706"/>
      <c r="K1064" s="706"/>
      <c r="L1064" s="707"/>
    </row>
    <row r="1065" spans="1:12" ht="15" customHeight="1" x14ac:dyDescent="0.25">
      <c r="A1065" s="704"/>
      <c r="B1065" s="705"/>
      <c r="C1065" s="705"/>
      <c r="D1065" s="706"/>
      <c r="E1065" s="706"/>
      <c r="F1065" s="706"/>
      <c r="G1065" s="706"/>
      <c r="H1065" s="706"/>
      <c r="I1065" s="706"/>
      <c r="J1065" s="706"/>
      <c r="K1065" s="706"/>
      <c r="L1065" s="707"/>
    </row>
    <row r="1066" spans="1:12" ht="15" customHeight="1" x14ac:dyDescent="0.25">
      <c r="A1066" s="704"/>
      <c r="B1066" s="705"/>
      <c r="C1066" s="705"/>
      <c r="D1066" s="706"/>
      <c r="E1066" s="706"/>
      <c r="F1066" s="706"/>
      <c r="G1066" s="706"/>
      <c r="H1066" s="706"/>
      <c r="I1066" s="706"/>
      <c r="J1066" s="706"/>
      <c r="K1066" s="706"/>
      <c r="L1066" s="707"/>
    </row>
    <row r="1067" spans="1:12" ht="19.149999999999999" customHeight="1" x14ac:dyDescent="0.25">
      <c r="A1067" s="761" t="s">
        <v>506</v>
      </c>
      <c r="B1067" s="762"/>
      <c r="C1067" s="762"/>
      <c r="D1067" s="762"/>
      <c r="E1067" s="763"/>
      <c r="F1067" s="764" t="s">
        <v>507</v>
      </c>
      <c r="G1067" s="763"/>
      <c r="H1067" s="764" t="s">
        <v>508</v>
      </c>
      <c r="I1067" s="762"/>
      <c r="J1067" s="762"/>
      <c r="K1067" s="762"/>
      <c r="L1067" s="765"/>
    </row>
    <row r="1068" spans="1:12" ht="30" customHeight="1" x14ac:dyDescent="0.25">
      <c r="A1068" s="749" t="s">
        <v>509</v>
      </c>
      <c r="B1068" s="750"/>
      <c r="C1068" s="750"/>
      <c r="D1068" s="750"/>
      <c r="E1068" s="750"/>
      <c r="F1068" s="751"/>
      <c r="G1068" s="752"/>
      <c r="H1068" s="712"/>
      <c r="I1068" s="713"/>
      <c r="J1068" s="713"/>
      <c r="K1068" s="714"/>
      <c r="L1068" s="715"/>
    </row>
    <row r="1069" spans="1:12" ht="30" customHeight="1" x14ac:dyDescent="0.25">
      <c r="A1069" s="749" t="s">
        <v>510</v>
      </c>
      <c r="B1069" s="750"/>
      <c r="C1069" s="750"/>
      <c r="D1069" s="750"/>
      <c r="E1069" s="750"/>
      <c r="F1069" s="710"/>
      <c r="G1069" s="711"/>
      <c r="H1069" s="753"/>
      <c r="I1069" s="754"/>
      <c r="J1069" s="754"/>
      <c r="K1069" s="754"/>
      <c r="L1069" s="755"/>
    </row>
    <row r="1070" spans="1:12" ht="30" customHeight="1" x14ac:dyDescent="0.25">
      <c r="A1070" s="749" t="s">
        <v>511</v>
      </c>
      <c r="B1070" s="750"/>
      <c r="C1070" s="750"/>
      <c r="D1070" s="750"/>
      <c r="E1070" s="750"/>
      <c r="F1070" s="710"/>
      <c r="G1070" s="711"/>
      <c r="H1070" s="712"/>
      <c r="I1070" s="713"/>
      <c r="J1070" s="713"/>
      <c r="K1070" s="714"/>
      <c r="L1070" s="715"/>
    </row>
    <row r="1071" spans="1:12" ht="30" customHeight="1" x14ac:dyDescent="0.25">
      <c r="A1071" s="756" t="s">
        <v>512</v>
      </c>
      <c r="B1071" s="757"/>
      <c r="C1071" s="757"/>
      <c r="D1071" s="757"/>
      <c r="E1071" s="757"/>
      <c r="F1071" s="710"/>
      <c r="G1071" s="711"/>
      <c r="H1071" s="758"/>
      <c r="I1071" s="713"/>
      <c r="J1071" s="713"/>
      <c r="K1071" s="714"/>
      <c r="L1071" s="715"/>
    </row>
    <row r="1072" spans="1:12" ht="30" customHeight="1" x14ac:dyDescent="0.25">
      <c r="A1072" s="759" t="s">
        <v>513</v>
      </c>
      <c r="B1072" s="760"/>
      <c r="C1072" s="760"/>
      <c r="D1072" s="760"/>
      <c r="E1072" s="760"/>
      <c r="F1072" s="710"/>
      <c r="G1072" s="711"/>
      <c r="H1072" s="758"/>
      <c r="I1072" s="713"/>
      <c r="J1072" s="713"/>
      <c r="K1072" s="714"/>
      <c r="L1072" s="715"/>
    </row>
    <row r="1073" spans="1:12" ht="30" customHeight="1" x14ac:dyDescent="0.25">
      <c r="A1073" s="708" t="s">
        <v>514</v>
      </c>
      <c r="B1073" s="709"/>
      <c r="C1073" s="709"/>
      <c r="D1073" s="709"/>
      <c r="E1073" s="709"/>
      <c r="F1073" s="710"/>
      <c r="G1073" s="711"/>
      <c r="H1073" s="712"/>
      <c r="I1073" s="713"/>
      <c r="J1073" s="713"/>
      <c r="K1073" s="714"/>
      <c r="L1073" s="715"/>
    </row>
    <row r="1074" spans="1:12" ht="30" customHeight="1" x14ac:dyDescent="0.25">
      <c r="A1074" s="708" t="s">
        <v>515</v>
      </c>
      <c r="B1074" s="709"/>
      <c r="C1074" s="709"/>
      <c r="D1074" s="709"/>
      <c r="E1074" s="709"/>
      <c r="F1074" s="710"/>
      <c r="G1074" s="711"/>
      <c r="H1074" s="712"/>
      <c r="I1074" s="713"/>
      <c r="J1074" s="713"/>
      <c r="K1074" s="714"/>
      <c r="L1074" s="715"/>
    </row>
    <row r="1075" spans="1:12" ht="30" customHeight="1" x14ac:dyDescent="0.25">
      <c r="A1075" s="708" t="s">
        <v>516</v>
      </c>
      <c r="B1075" s="709"/>
      <c r="C1075" s="709"/>
      <c r="D1075" s="709"/>
      <c r="E1075" s="709"/>
      <c r="F1075" s="710"/>
      <c r="G1075" s="711"/>
      <c r="H1075" s="716"/>
      <c r="I1075" s="717"/>
      <c r="J1075" s="717"/>
      <c r="K1075" s="717"/>
      <c r="L1075" s="718"/>
    </row>
    <row r="1076" spans="1:12" ht="30" customHeight="1" thickBot="1" x14ac:dyDescent="0.3">
      <c r="A1076" s="719" t="s">
        <v>517</v>
      </c>
      <c r="B1076" s="720"/>
      <c r="C1076" s="720"/>
      <c r="D1076" s="720"/>
      <c r="E1076" s="720"/>
      <c r="F1076" s="721"/>
      <c r="G1076" s="722"/>
      <c r="H1076" s="723"/>
      <c r="I1076" s="724"/>
      <c r="J1076" s="724"/>
      <c r="K1076" s="725"/>
      <c r="L1076" s="726"/>
    </row>
    <row r="1077" spans="1:12" ht="20.25" customHeight="1" x14ac:dyDescent="0.25">
      <c r="A1077" s="727" t="s">
        <v>518</v>
      </c>
      <c r="B1077" s="728"/>
      <c r="C1077" s="728"/>
      <c r="D1077" s="728"/>
      <c r="E1077" s="728"/>
      <c r="F1077" s="728"/>
      <c r="G1077" s="728"/>
      <c r="H1077" s="728"/>
      <c r="I1077" s="728"/>
      <c r="J1077" s="728"/>
      <c r="K1077" s="729"/>
      <c r="L1077" s="730"/>
    </row>
    <row r="1078" spans="1:12" ht="30" customHeight="1" x14ac:dyDescent="0.25">
      <c r="A1078" s="731"/>
      <c r="B1078" s="732"/>
      <c r="C1078" s="732"/>
      <c r="D1078" s="732"/>
      <c r="E1078" s="732"/>
      <c r="F1078" s="732"/>
      <c r="G1078" s="732"/>
      <c r="H1078" s="732"/>
      <c r="I1078" s="732"/>
      <c r="J1078" s="732"/>
      <c r="K1078" s="733"/>
      <c r="L1078" s="734"/>
    </row>
    <row r="1079" spans="1:12" ht="30" customHeight="1" thickBot="1" x14ac:dyDescent="0.3">
      <c r="A1079" s="735"/>
      <c r="B1079" s="736"/>
      <c r="C1079" s="736"/>
      <c r="D1079" s="736"/>
      <c r="E1079" s="736"/>
      <c r="F1079" s="736"/>
      <c r="G1079" s="736"/>
      <c r="H1079" s="736"/>
      <c r="I1079" s="736"/>
      <c r="J1079" s="736"/>
      <c r="K1079" s="737"/>
      <c r="L1079" s="738"/>
    </row>
    <row r="1080" spans="1:12" ht="19.149999999999999" customHeight="1" x14ac:dyDescent="0.25">
      <c r="A1080" s="739" t="s">
        <v>519</v>
      </c>
      <c r="B1080" s="740"/>
      <c r="C1080" s="740"/>
      <c r="D1080" s="740"/>
      <c r="E1080" s="741"/>
      <c r="F1080" s="741"/>
      <c r="G1080" s="741"/>
      <c r="H1080" s="741"/>
      <c r="I1080" s="741"/>
      <c r="J1080" s="741"/>
      <c r="K1080" s="742"/>
      <c r="L1080" s="743"/>
    </row>
    <row r="1081" spans="1:12" ht="19.149999999999999" customHeight="1" x14ac:dyDescent="0.25">
      <c r="A1081" s="744" t="s">
        <v>591</v>
      </c>
      <c r="B1081" s="745"/>
      <c r="C1081" s="745"/>
      <c r="D1081" s="745"/>
      <c r="E1081" s="674" t="s">
        <v>24</v>
      </c>
      <c r="F1081" s="676"/>
      <c r="G1081" s="676"/>
      <c r="H1081" s="676"/>
      <c r="I1081" s="677"/>
      <c r="J1081" s="680" t="s">
        <v>21</v>
      </c>
      <c r="K1081" s="746"/>
      <c r="L1081" s="682"/>
    </row>
    <row r="1082" spans="1:12" ht="19.149999999999999" customHeight="1" x14ac:dyDescent="0.25">
      <c r="A1082" s="747" t="s">
        <v>592</v>
      </c>
      <c r="B1082" s="748"/>
      <c r="C1082" s="748" t="s">
        <v>593</v>
      </c>
      <c r="D1082" s="748"/>
      <c r="E1082" s="675"/>
      <c r="F1082" s="678"/>
      <c r="G1082" s="678"/>
      <c r="H1082" s="678"/>
      <c r="I1082" s="679"/>
      <c r="J1082" s="681"/>
      <c r="K1082" s="678"/>
      <c r="L1082" s="683"/>
    </row>
    <row r="1083" spans="1:12" ht="19.149999999999999" customHeight="1" x14ac:dyDescent="0.25">
      <c r="A1083" s="668"/>
      <c r="B1083" s="669"/>
      <c r="C1083" s="670"/>
      <c r="D1083" s="671"/>
      <c r="E1083" s="674" t="s">
        <v>25</v>
      </c>
      <c r="F1083" s="676"/>
      <c r="G1083" s="676"/>
      <c r="H1083" s="676"/>
      <c r="I1083" s="677"/>
      <c r="J1083" s="680" t="s">
        <v>371</v>
      </c>
      <c r="K1083" s="676"/>
      <c r="L1083" s="682"/>
    </row>
    <row r="1084" spans="1:12" ht="19.149999999999999" customHeight="1" x14ac:dyDescent="0.25">
      <c r="A1084" s="668"/>
      <c r="B1084" s="669"/>
      <c r="C1084" s="672"/>
      <c r="D1084" s="673"/>
      <c r="E1084" s="675"/>
      <c r="F1084" s="678"/>
      <c r="G1084" s="678"/>
      <c r="H1084" s="678"/>
      <c r="I1084" s="679"/>
      <c r="J1084" s="681"/>
      <c r="K1084" s="678"/>
      <c r="L1084" s="683"/>
    </row>
    <row r="1085" spans="1:12" ht="19.149999999999999" customHeight="1" x14ac:dyDescent="0.25">
      <c r="A1085" s="684" t="s">
        <v>594</v>
      </c>
      <c r="B1085" s="687"/>
      <c r="C1085" s="688"/>
      <c r="D1085" s="688"/>
      <c r="E1085" s="688"/>
      <c r="F1085" s="688"/>
      <c r="G1085" s="688"/>
      <c r="H1085" s="688"/>
      <c r="I1085" s="688"/>
      <c r="J1085" s="688"/>
      <c r="K1085" s="688"/>
      <c r="L1085" s="689"/>
    </row>
    <row r="1086" spans="1:12" ht="19.149999999999999" customHeight="1" x14ac:dyDescent="0.25">
      <c r="A1086" s="685"/>
      <c r="B1086" s="688"/>
      <c r="C1086" s="688"/>
      <c r="D1086" s="688"/>
      <c r="E1086" s="688"/>
      <c r="F1086" s="688"/>
      <c r="G1086" s="688"/>
      <c r="H1086" s="688"/>
      <c r="I1086" s="688"/>
      <c r="J1086" s="688"/>
      <c r="K1086" s="688"/>
      <c r="L1086" s="689"/>
    </row>
    <row r="1087" spans="1:12" ht="19.149999999999999" customHeight="1" x14ac:dyDescent="0.25">
      <c r="A1087" s="685"/>
      <c r="B1087" s="688"/>
      <c r="C1087" s="688"/>
      <c r="D1087" s="688"/>
      <c r="E1087" s="688"/>
      <c r="F1087" s="688"/>
      <c r="G1087" s="688"/>
      <c r="H1087" s="688"/>
      <c r="I1087" s="688"/>
      <c r="J1087" s="688"/>
      <c r="K1087" s="688"/>
      <c r="L1087" s="689"/>
    </row>
    <row r="1088" spans="1:12" ht="19.149999999999999" customHeight="1" thickBot="1" x14ac:dyDescent="0.3">
      <c r="A1088" s="686"/>
      <c r="B1088" s="690"/>
      <c r="C1088" s="690"/>
      <c r="D1088" s="690"/>
      <c r="E1088" s="690"/>
      <c r="F1088" s="690"/>
      <c r="G1088" s="690"/>
      <c r="H1088" s="690"/>
      <c r="I1088" s="690"/>
      <c r="J1088" s="690"/>
      <c r="K1088" s="690"/>
      <c r="L1088" s="691"/>
    </row>
    <row r="1089" spans="1:12" ht="20.25" customHeight="1" thickBot="1" x14ac:dyDescent="0.3"/>
    <row r="1090" spans="1:12" ht="20.25" customHeight="1" thickBot="1" x14ac:dyDescent="0.3">
      <c r="A1090" s="692" t="s">
        <v>504</v>
      </c>
      <c r="B1090" s="693"/>
      <c r="C1090" s="693"/>
      <c r="D1090" s="693"/>
      <c r="E1090" s="693"/>
      <c r="F1090" s="693"/>
      <c r="G1090" s="693"/>
      <c r="H1090" s="693"/>
      <c r="I1090" s="693"/>
      <c r="J1090" s="693"/>
      <c r="K1090" s="693"/>
      <c r="L1090" s="694"/>
    </row>
    <row r="1091" spans="1:12" ht="25.15" customHeight="1" x14ac:dyDescent="0.25">
      <c r="A1091" s="168" t="s">
        <v>551</v>
      </c>
      <c r="B1091" s="695"/>
      <c r="C1091" s="696"/>
      <c r="D1091" s="697"/>
      <c r="E1091" s="698"/>
      <c r="F1091" s="698"/>
      <c r="G1091" s="698"/>
      <c r="H1091" s="698"/>
      <c r="I1091" s="698"/>
      <c r="J1091" s="698"/>
      <c r="K1091" s="698"/>
      <c r="L1091" s="699"/>
    </row>
    <row r="1092" spans="1:12" ht="20.25" customHeight="1" x14ac:dyDescent="0.25">
      <c r="A1092" s="700" t="s">
        <v>0</v>
      </c>
      <c r="B1092" s="701"/>
      <c r="C1092" s="701"/>
      <c r="D1092" s="702"/>
      <c r="E1092" s="702"/>
      <c r="F1092" s="702"/>
      <c r="G1092" s="702"/>
      <c r="H1092" s="702"/>
      <c r="I1092" s="702"/>
      <c r="J1092" s="702"/>
      <c r="K1092" s="702"/>
      <c r="L1092" s="703"/>
    </row>
    <row r="1093" spans="1:12" ht="20.25" customHeight="1" x14ac:dyDescent="0.25">
      <c r="A1093" s="700" t="s">
        <v>460</v>
      </c>
      <c r="B1093" s="701"/>
      <c r="C1093" s="701"/>
      <c r="D1093" s="702"/>
      <c r="E1093" s="702"/>
      <c r="F1093" s="702"/>
      <c r="G1093" s="702"/>
      <c r="H1093" s="702"/>
      <c r="I1093" s="702"/>
      <c r="J1093" s="702"/>
      <c r="K1093" s="702"/>
      <c r="L1093" s="703"/>
    </row>
    <row r="1094" spans="1:12" ht="20.25" customHeight="1" x14ac:dyDescent="0.25">
      <c r="A1094" s="700" t="s">
        <v>905</v>
      </c>
      <c r="B1094" s="701"/>
      <c r="C1094" s="701"/>
      <c r="D1094" s="702"/>
      <c r="E1094" s="702"/>
      <c r="F1094" s="702"/>
      <c r="G1094" s="702"/>
      <c r="H1094" s="702"/>
      <c r="I1094" s="702"/>
      <c r="J1094" s="702"/>
      <c r="K1094" s="702"/>
      <c r="L1094" s="703"/>
    </row>
    <row r="1095" spans="1:12" ht="20.25" customHeight="1" x14ac:dyDescent="0.25">
      <c r="A1095" s="700" t="s">
        <v>1</v>
      </c>
      <c r="B1095" s="701"/>
      <c r="C1095" s="701"/>
      <c r="D1095" s="702"/>
      <c r="E1095" s="702"/>
      <c r="F1095" s="702"/>
      <c r="G1095" s="702"/>
      <c r="H1095" s="702"/>
      <c r="I1095" s="702"/>
      <c r="J1095" s="702"/>
      <c r="K1095" s="702"/>
      <c r="L1095" s="703"/>
    </row>
    <row r="1096" spans="1:12" ht="20.25" customHeight="1" x14ac:dyDescent="0.25">
      <c r="A1096" s="704" t="s">
        <v>520</v>
      </c>
      <c r="B1096" s="705"/>
      <c r="C1096" s="705"/>
      <c r="D1096" s="702"/>
      <c r="E1096" s="702"/>
      <c r="F1096" s="702"/>
      <c r="G1096" s="702"/>
      <c r="H1096" s="702"/>
      <c r="I1096" s="702"/>
      <c r="J1096" s="702"/>
      <c r="K1096" s="702"/>
      <c r="L1096" s="703"/>
    </row>
    <row r="1097" spans="1:12" ht="15" customHeight="1" x14ac:dyDescent="0.25">
      <c r="A1097" s="704" t="s">
        <v>505</v>
      </c>
      <c r="B1097" s="705"/>
      <c r="C1097" s="705"/>
      <c r="D1097" s="706"/>
      <c r="E1097" s="706"/>
      <c r="F1097" s="706"/>
      <c r="G1097" s="706"/>
      <c r="H1097" s="706"/>
      <c r="I1097" s="706"/>
      <c r="J1097" s="706"/>
      <c r="K1097" s="706"/>
      <c r="L1097" s="707"/>
    </row>
    <row r="1098" spans="1:12" ht="15" customHeight="1" x14ac:dyDescent="0.25">
      <c r="A1098" s="704"/>
      <c r="B1098" s="705"/>
      <c r="C1098" s="705"/>
      <c r="D1098" s="706"/>
      <c r="E1098" s="706"/>
      <c r="F1098" s="706"/>
      <c r="G1098" s="706"/>
      <c r="H1098" s="706"/>
      <c r="I1098" s="706"/>
      <c r="J1098" s="706"/>
      <c r="K1098" s="706"/>
      <c r="L1098" s="707"/>
    </row>
    <row r="1099" spans="1:12" ht="15" customHeight="1" x14ac:dyDescent="0.25">
      <c r="A1099" s="704"/>
      <c r="B1099" s="705"/>
      <c r="C1099" s="705"/>
      <c r="D1099" s="706"/>
      <c r="E1099" s="706"/>
      <c r="F1099" s="706"/>
      <c r="G1099" s="706"/>
      <c r="H1099" s="706"/>
      <c r="I1099" s="706"/>
      <c r="J1099" s="706"/>
      <c r="K1099" s="706"/>
      <c r="L1099" s="707"/>
    </row>
    <row r="1100" spans="1:12" ht="19.149999999999999" customHeight="1" x14ac:dyDescent="0.25">
      <c r="A1100" s="761" t="s">
        <v>506</v>
      </c>
      <c r="B1100" s="762"/>
      <c r="C1100" s="762"/>
      <c r="D1100" s="762"/>
      <c r="E1100" s="763"/>
      <c r="F1100" s="764" t="s">
        <v>507</v>
      </c>
      <c r="G1100" s="763"/>
      <c r="H1100" s="764" t="s">
        <v>508</v>
      </c>
      <c r="I1100" s="762"/>
      <c r="J1100" s="762"/>
      <c r="K1100" s="762"/>
      <c r="L1100" s="765"/>
    </row>
    <row r="1101" spans="1:12" ht="30" customHeight="1" x14ac:dyDescent="0.25">
      <c r="A1101" s="749" t="s">
        <v>509</v>
      </c>
      <c r="B1101" s="750"/>
      <c r="C1101" s="750"/>
      <c r="D1101" s="750"/>
      <c r="E1101" s="750"/>
      <c r="F1101" s="751"/>
      <c r="G1101" s="752"/>
      <c r="H1101" s="712"/>
      <c r="I1101" s="713"/>
      <c r="J1101" s="713"/>
      <c r="K1101" s="714"/>
      <c r="L1101" s="715"/>
    </row>
    <row r="1102" spans="1:12" ht="30" customHeight="1" x14ac:dyDescent="0.25">
      <c r="A1102" s="749" t="s">
        <v>510</v>
      </c>
      <c r="B1102" s="750"/>
      <c r="C1102" s="750"/>
      <c r="D1102" s="750"/>
      <c r="E1102" s="750"/>
      <c r="F1102" s="710"/>
      <c r="G1102" s="711"/>
      <c r="H1102" s="753"/>
      <c r="I1102" s="754"/>
      <c r="J1102" s="754"/>
      <c r="K1102" s="754"/>
      <c r="L1102" s="755"/>
    </row>
    <row r="1103" spans="1:12" ht="30" customHeight="1" x14ac:dyDescent="0.25">
      <c r="A1103" s="749" t="s">
        <v>511</v>
      </c>
      <c r="B1103" s="750"/>
      <c r="C1103" s="750"/>
      <c r="D1103" s="750"/>
      <c r="E1103" s="750"/>
      <c r="F1103" s="710"/>
      <c r="G1103" s="711"/>
      <c r="H1103" s="712"/>
      <c r="I1103" s="713"/>
      <c r="J1103" s="713"/>
      <c r="K1103" s="714"/>
      <c r="L1103" s="715"/>
    </row>
    <row r="1104" spans="1:12" ht="30" customHeight="1" x14ac:dyDescent="0.25">
      <c r="A1104" s="756" t="s">
        <v>512</v>
      </c>
      <c r="B1104" s="757"/>
      <c r="C1104" s="757"/>
      <c r="D1104" s="757"/>
      <c r="E1104" s="757"/>
      <c r="F1104" s="710"/>
      <c r="G1104" s="711"/>
      <c r="H1104" s="758"/>
      <c r="I1104" s="713"/>
      <c r="J1104" s="713"/>
      <c r="K1104" s="714"/>
      <c r="L1104" s="715"/>
    </row>
    <row r="1105" spans="1:12" ht="30" customHeight="1" x14ac:dyDescent="0.25">
      <c r="A1105" s="759" t="s">
        <v>513</v>
      </c>
      <c r="B1105" s="760"/>
      <c r="C1105" s="760"/>
      <c r="D1105" s="760"/>
      <c r="E1105" s="760"/>
      <c r="F1105" s="710"/>
      <c r="G1105" s="711"/>
      <c r="H1105" s="758"/>
      <c r="I1105" s="713"/>
      <c r="J1105" s="713"/>
      <c r="K1105" s="714"/>
      <c r="L1105" s="715"/>
    </row>
    <row r="1106" spans="1:12" ht="30" customHeight="1" x14ac:dyDescent="0.25">
      <c r="A1106" s="708" t="s">
        <v>514</v>
      </c>
      <c r="B1106" s="709"/>
      <c r="C1106" s="709"/>
      <c r="D1106" s="709"/>
      <c r="E1106" s="709"/>
      <c r="F1106" s="710"/>
      <c r="G1106" s="711"/>
      <c r="H1106" s="712"/>
      <c r="I1106" s="713"/>
      <c r="J1106" s="713"/>
      <c r="K1106" s="714"/>
      <c r="L1106" s="715"/>
    </row>
    <row r="1107" spans="1:12" ht="30" customHeight="1" x14ac:dyDescent="0.25">
      <c r="A1107" s="708" t="s">
        <v>515</v>
      </c>
      <c r="B1107" s="709"/>
      <c r="C1107" s="709"/>
      <c r="D1107" s="709"/>
      <c r="E1107" s="709"/>
      <c r="F1107" s="710"/>
      <c r="G1107" s="711"/>
      <c r="H1107" s="712"/>
      <c r="I1107" s="713"/>
      <c r="J1107" s="713"/>
      <c r="K1107" s="714"/>
      <c r="L1107" s="715"/>
    </row>
    <row r="1108" spans="1:12" ht="30" customHeight="1" x14ac:dyDescent="0.25">
      <c r="A1108" s="708" t="s">
        <v>516</v>
      </c>
      <c r="B1108" s="709"/>
      <c r="C1108" s="709"/>
      <c r="D1108" s="709"/>
      <c r="E1108" s="709"/>
      <c r="F1108" s="710"/>
      <c r="G1108" s="711"/>
      <c r="H1108" s="716"/>
      <c r="I1108" s="717"/>
      <c r="J1108" s="717"/>
      <c r="K1108" s="717"/>
      <c r="L1108" s="718"/>
    </row>
    <row r="1109" spans="1:12" ht="30" customHeight="1" thickBot="1" x14ac:dyDescent="0.3">
      <c r="A1109" s="719" t="s">
        <v>517</v>
      </c>
      <c r="B1109" s="720"/>
      <c r="C1109" s="720"/>
      <c r="D1109" s="720"/>
      <c r="E1109" s="720"/>
      <c r="F1109" s="721"/>
      <c r="G1109" s="722"/>
      <c r="H1109" s="723"/>
      <c r="I1109" s="724"/>
      <c r="J1109" s="724"/>
      <c r="K1109" s="725"/>
      <c r="L1109" s="726"/>
    </row>
    <row r="1110" spans="1:12" ht="20.25" customHeight="1" x14ac:dyDescent="0.25">
      <c r="A1110" s="727" t="s">
        <v>518</v>
      </c>
      <c r="B1110" s="728"/>
      <c r="C1110" s="728"/>
      <c r="D1110" s="728"/>
      <c r="E1110" s="728"/>
      <c r="F1110" s="728"/>
      <c r="G1110" s="728"/>
      <c r="H1110" s="728"/>
      <c r="I1110" s="728"/>
      <c r="J1110" s="728"/>
      <c r="K1110" s="729"/>
      <c r="L1110" s="730"/>
    </row>
    <row r="1111" spans="1:12" ht="30" customHeight="1" x14ac:dyDescent="0.25">
      <c r="A1111" s="731"/>
      <c r="B1111" s="732"/>
      <c r="C1111" s="732"/>
      <c r="D1111" s="732"/>
      <c r="E1111" s="732"/>
      <c r="F1111" s="732"/>
      <c r="G1111" s="732"/>
      <c r="H1111" s="732"/>
      <c r="I1111" s="732"/>
      <c r="J1111" s="732"/>
      <c r="K1111" s="733"/>
      <c r="L1111" s="734"/>
    </row>
    <row r="1112" spans="1:12" ht="30" customHeight="1" thickBot="1" x14ac:dyDescent="0.3">
      <c r="A1112" s="735"/>
      <c r="B1112" s="736"/>
      <c r="C1112" s="736"/>
      <c r="D1112" s="736"/>
      <c r="E1112" s="736"/>
      <c r="F1112" s="736"/>
      <c r="G1112" s="736"/>
      <c r="H1112" s="736"/>
      <c r="I1112" s="736"/>
      <c r="J1112" s="736"/>
      <c r="K1112" s="737"/>
      <c r="L1112" s="738"/>
    </row>
    <row r="1113" spans="1:12" ht="19.149999999999999" customHeight="1" x14ac:dyDescent="0.25">
      <c r="A1113" s="739" t="s">
        <v>519</v>
      </c>
      <c r="B1113" s="740"/>
      <c r="C1113" s="740"/>
      <c r="D1113" s="740"/>
      <c r="E1113" s="741"/>
      <c r="F1113" s="741"/>
      <c r="G1113" s="741"/>
      <c r="H1113" s="741"/>
      <c r="I1113" s="741"/>
      <c r="J1113" s="741"/>
      <c r="K1113" s="742"/>
      <c r="L1113" s="743"/>
    </row>
    <row r="1114" spans="1:12" ht="19.149999999999999" customHeight="1" x14ac:dyDescent="0.25">
      <c r="A1114" s="744" t="s">
        <v>591</v>
      </c>
      <c r="B1114" s="745"/>
      <c r="C1114" s="745"/>
      <c r="D1114" s="745"/>
      <c r="E1114" s="674" t="s">
        <v>24</v>
      </c>
      <c r="F1114" s="676"/>
      <c r="G1114" s="676"/>
      <c r="H1114" s="676"/>
      <c r="I1114" s="677"/>
      <c r="J1114" s="680" t="s">
        <v>21</v>
      </c>
      <c r="K1114" s="746"/>
      <c r="L1114" s="682"/>
    </row>
    <row r="1115" spans="1:12" ht="19.149999999999999" customHeight="1" x14ac:dyDescent="0.25">
      <c r="A1115" s="747" t="s">
        <v>592</v>
      </c>
      <c r="B1115" s="748"/>
      <c r="C1115" s="748" t="s">
        <v>593</v>
      </c>
      <c r="D1115" s="748"/>
      <c r="E1115" s="675"/>
      <c r="F1115" s="678"/>
      <c r="G1115" s="678"/>
      <c r="H1115" s="678"/>
      <c r="I1115" s="679"/>
      <c r="J1115" s="681"/>
      <c r="K1115" s="678"/>
      <c r="L1115" s="683"/>
    </row>
    <row r="1116" spans="1:12" ht="19.149999999999999" customHeight="1" x14ac:dyDescent="0.25">
      <c r="A1116" s="668"/>
      <c r="B1116" s="669"/>
      <c r="C1116" s="670"/>
      <c r="D1116" s="671"/>
      <c r="E1116" s="674" t="s">
        <v>25</v>
      </c>
      <c r="F1116" s="676"/>
      <c r="G1116" s="676"/>
      <c r="H1116" s="676"/>
      <c r="I1116" s="677"/>
      <c r="J1116" s="680" t="s">
        <v>371</v>
      </c>
      <c r="K1116" s="676"/>
      <c r="L1116" s="682"/>
    </row>
    <row r="1117" spans="1:12" ht="19.149999999999999" customHeight="1" x14ac:dyDescent="0.25">
      <c r="A1117" s="668"/>
      <c r="B1117" s="669"/>
      <c r="C1117" s="672"/>
      <c r="D1117" s="673"/>
      <c r="E1117" s="675"/>
      <c r="F1117" s="678"/>
      <c r="G1117" s="678"/>
      <c r="H1117" s="678"/>
      <c r="I1117" s="679"/>
      <c r="J1117" s="681"/>
      <c r="K1117" s="678"/>
      <c r="L1117" s="683"/>
    </row>
    <row r="1118" spans="1:12" ht="19.149999999999999" customHeight="1" x14ac:dyDescent="0.25">
      <c r="A1118" s="684" t="s">
        <v>594</v>
      </c>
      <c r="B1118" s="687"/>
      <c r="C1118" s="688"/>
      <c r="D1118" s="688"/>
      <c r="E1118" s="688"/>
      <c r="F1118" s="688"/>
      <c r="G1118" s="688"/>
      <c r="H1118" s="688"/>
      <c r="I1118" s="688"/>
      <c r="J1118" s="688"/>
      <c r="K1118" s="688"/>
      <c r="L1118" s="689"/>
    </row>
    <row r="1119" spans="1:12" ht="19.149999999999999" customHeight="1" x14ac:dyDescent="0.25">
      <c r="A1119" s="685"/>
      <c r="B1119" s="688"/>
      <c r="C1119" s="688"/>
      <c r="D1119" s="688"/>
      <c r="E1119" s="688"/>
      <c r="F1119" s="688"/>
      <c r="G1119" s="688"/>
      <c r="H1119" s="688"/>
      <c r="I1119" s="688"/>
      <c r="J1119" s="688"/>
      <c r="K1119" s="688"/>
      <c r="L1119" s="689"/>
    </row>
    <row r="1120" spans="1:12" ht="19.149999999999999" customHeight="1" x14ac:dyDescent="0.25">
      <c r="A1120" s="685"/>
      <c r="B1120" s="688"/>
      <c r="C1120" s="688"/>
      <c r="D1120" s="688"/>
      <c r="E1120" s="688"/>
      <c r="F1120" s="688"/>
      <c r="G1120" s="688"/>
      <c r="H1120" s="688"/>
      <c r="I1120" s="688"/>
      <c r="J1120" s="688"/>
      <c r="K1120" s="688"/>
      <c r="L1120" s="689"/>
    </row>
    <row r="1121" spans="1:12" ht="19.149999999999999" customHeight="1" thickBot="1" x14ac:dyDescent="0.3">
      <c r="A1121" s="686"/>
      <c r="B1121" s="690"/>
      <c r="C1121" s="690"/>
      <c r="D1121" s="690"/>
      <c r="E1121" s="690"/>
      <c r="F1121" s="690"/>
      <c r="G1121" s="690"/>
      <c r="H1121" s="690"/>
      <c r="I1121" s="690"/>
      <c r="J1121" s="690"/>
      <c r="K1121" s="690"/>
      <c r="L1121" s="691"/>
    </row>
    <row r="1122" spans="1:12" ht="20.25" customHeight="1" thickBot="1" x14ac:dyDescent="0.3"/>
    <row r="1123" spans="1:12" ht="20.25" customHeight="1" thickBot="1" x14ac:dyDescent="0.3">
      <c r="A1123" s="692" t="s">
        <v>504</v>
      </c>
      <c r="B1123" s="693"/>
      <c r="C1123" s="693"/>
      <c r="D1123" s="693"/>
      <c r="E1123" s="693"/>
      <c r="F1123" s="693"/>
      <c r="G1123" s="693"/>
      <c r="H1123" s="693"/>
      <c r="I1123" s="693"/>
      <c r="J1123" s="693"/>
      <c r="K1123" s="693"/>
      <c r="L1123" s="694"/>
    </row>
    <row r="1124" spans="1:12" ht="25.15" customHeight="1" x14ac:dyDescent="0.25">
      <c r="A1124" s="168" t="s">
        <v>551</v>
      </c>
      <c r="B1124" s="695"/>
      <c r="C1124" s="696"/>
      <c r="D1124" s="697"/>
      <c r="E1124" s="698"/>
      <c r="F1124" s="698"/>
      <c r="G1124" s="698"/>
      <c r="H1124" s="698"/>
      <c r="I1124" s="698"/>
      <c r="J1124" s="698"/>
      <c r="K1124" s="698"/>
      <c r="L1124" s="699"/>
    </row>
    <row r="1125" spans="1:12" ht="20.25" customHeight="1" x14ac:dyDescent="0.25">
      <c r="A1125" s="700" t="s">
        <v>0</v>
      </c>
      <c r="B1125" s="701"/>
      <c r="C1125" s="701"/>
      <c r="D1125" s="702"/>
      <c r="E1125" s="702"/>
      <c r="F1125" s="702"/>
      <c r="G1125" s="702"/>
      <c r="H1125" s="702"/>
      <c r="I1125" s="702"/>
      <c r="J1125" s="702"/>
      <c r="K1125" s="702"/>
      <c r="L1125" s="703"/>
    </row>
    <row r="1126" spans="1:12" ht="20.25" customHeight="1" x14ac:dyDescent="0.25">
      <c r="A1126" s="700" t="s">
        <v>460</v>
      </c>
      <c r="B1126" s="701"/>
      <c r="C1126" s="701"/>
      <c r="D1126" s="702"/>
      <c r="E1126" s="702"/>
      <c r="F1126" s="702"/>
      <c r="G1126" s="702"/>
      <c r="H1126" s="702"/>
      <c r="I1126" s="702"/>
      <c r="J1126" s="702"/>
      <c r="K1126" s="702"/>
      <c r="L1126" s="703"/>
    </row>
    <row r="1127" spans="1:12" ht="20.25" customHeight="1" x14ac:dyDescent="0.25">
      <c r="A1127" s="700" t="s">
        <v>905</v>
      </c>
      <c r="B1127" s="701"/>
      <c r="C1127" s="701"/>
      <c r="D1127" s="702"/>
      <c r="E1127" s="702"/>
      <c r="F1127" s="702"/>
      <c r="G1127" s="702"/>
      <c r="H1127" s="702"/>
      <c r="I1127" s="702"/>
      <c r="J1127" s="702"/>
      <c r="K1127" s="702"/>
      <c r="L1127" s="703"/>
    </row>
    <row r="1128" spans="1:12" ht="20.25" customHeight="1" x14ac:dyDescent="0.25">
      <c r="A1128" s="700" t="s">
        <v>1</v>
      </c>
      <c r="B1128" s="701"/>
      <c r="C1128" s="701"/>
      <c r="D1128" s="702"/>
      <c r="E1128" s="702"/>
      <c r="F1128" s="702"/>
      <c r="G1128" s="702"/>
      <c r="H1128" s="702"/>
      <c r="I1128" s="702"/>
      <c r="J1128" s="702"/>
      <c r="K1128" s="702"/>
      <c r="L1128" s="703"/>
    </row>
    <row r="1129" spans="1:12" ht="20.25" customHeight="1" x14ac:dyDescent="0.25">
      <c r="A1129" s="704" t="s">
        <v>520</v>
      </c>
      <c r="B1129" s="705"/>
      <c r="C1129" s="705"/>
      <c r="D1129" s="702"/>
      <c r="E1129" s="702"/>
      <c r="F1129" s="702"/>
      <c r="G1129" s="702"/>
      <c r="H1129" s="702"/>
      <c r="I1129" s="702"/>
      <c r="J1129" s="702"/>
      <c r="K1129" s="702"/>
      <c r="L1129" s="703"/>
    </row>
    <row r="1130" spans="1:12" ht="15" customHeight="1" x14ac:dyDescent="0.25">
      <c r="A1130" s="704" t="s">
        <v>505</v>
      </c>
      <c r="B1130" s="705"/>
      <c r="C1130" s="705"/>
      <c r="D1130" s="706"/>
      <c r="E1130" s="706"/>
      <c r="F1130" s="706"/>
      <c r="G1130" s="706"/>
      <c r="H1130" s="706"/>
      <c r="I1130" s="706"/>
      <c r="J1130" s="706"/>
      <c r="K1130" s="706"/>
      <c r="L1130" s="707"/>
    </row>
    <row r="1131" spans="1:12" ht="15" customHeight="1" x14ac:dyDescent="0.25">
      <c r="A1131" s="704"/>
      <c r="B1131" s="705"/>
      <c r="C1131" s="705"/>
      <c r="D1131" s="706"/>
      <c r="E1131" s="706"/>
      <c r="F1131" s="706"/>
      <c r="G1131" s="706"/>
      <c r="H1131" s="706"/>
      <c r="I1131" s="706"/>
      <c r="J1131" s="706"/>
      <c r="K1131" s="706"/>
      <c r="L1131" s="707"/>
    </row>
    <row r="1132" spans="1:12" ht="15" customHeight="1" x14ac:dyDescent="0.25">
      <c r="A1132" s="704"/>
      <c r="B1132" s="705"/>
      <c r="C1132" s="705"/>
      <c r="D1132" s="706"/>
      <c r="E1132" s="706"/>
      <c r="F1132" s="706"/>
      <c r="G1132" s="706"/>
      <c r="H1132" s="706"/>
      <c r="I1132" s="706"/>
      <c r="J1132" s="706"/>
      <c r="K1132" s="706"/>
      <c r="L1132" s="707"/>
    </row>
    <row r="1133" spans="1:12" ht="19.149999999999999" customHeight="1" x14ac:dyDescent="0.25">
      <c r="A1133" s="761" t="s">
        <v>506</v>
      </c>
      <c r="B1133" s="762"/>
      <c r="C1133" s="762"/>
      <c r="D1133" s="762"/>
      <c r="E1133" s="763"/>
      <c r="F1133" s="764" t="s">
        <v>507</v>
      </c>
      <c r="G1133" s="763"/>
      <c r="H1133" s="764" t="s">
        <v>508</v>
      </c>
      <c r="I1133" s="762"/>
      <c r="J1133" s="762"/>
      <c r="K1133" s="762"/>
      <c r="L1133" s="765"/>
    </row>
    <row r="1134" spans="1:12" ht="30" customHeight="1" x14ac:dyDescent="0.25">
      <c r="A1134" s="749" t="s">
        <v>509</v>
      </c>
      <c r="B1134" s="750"/>
      <c r="C1134" s="750"/>
      <c r="D1134" s="750"/>
      <c r="E1134" s="750"/>
      <c r="F1134" s="751"/>
      <c r="G1134" s="752"/>
      <c r="H1134" s="712"/>
      <c r="I1134" s="713"/>
      <c r="J1134" s="713"/>
      <c r="K1134" s="714"/>
      <c r="L1134" s="715"/>
    </row>
    <row r="1135" spans="1:12" ht="30" customHeight="1" x14ac:dyDescent="0.25">
      <c r="A1135" s="749" t="s">
        <v>510</v>
      </c>
      <c r="B1135" s="750"/>
      <c r="C1135" s="750"/>
      <c r="D1135" s="750"/>
      <c r="E1135" s="750"/>
      <c r="F1135" s="710"/>
      <c r="G1135" s="711"/>
      <c r="H1135" s="753"/>
      <c r="I1135" s="754"/>
      <c r="J1135" s="754"/>
      <c r="K1135" s="754"/>
      <c r="L1135" s="755"/>
    </row>
    <row r="1136" spans="1:12" ht="30" customHeight="1" x14ac:dyDescent="0.25">
      <c r="A1136" s="749" t="s">
        <v>511</v>
      </c>
      <c r="B1136" s="750"/>
      <c r="C1136" s="750"/>
      <c r="D1136" s="750"/>
      <c r="E1136" s="750"/>
      <c r="F1136" s="710"/>
      <c r="G1136" s="711"/>
      <c r="H1136" s="712"/>
      <c r="I1136" s="713"/>
      <c r="J1136" s="713"/>
      <c r="K1136" s="714"/>
      <c r="L1136" s="715"/>
    </row>
    <row r="1137" spans="1:12" ht="30" customHeight="1" x14ac:dyDescent="0.25">
      <c r="A1137" s="756" t="s">
        <v>512</v>
      </c>
      <c r="B1137" s="757"/>
      <c r="C1137" s="757"/>
      <c r="D1137" s="757"/>
      <c r="E1137" s="757"/>
      <c r="F1137" s="710"/>
      <c r="G1137" s="711"/>
      <c r="H1137" s="758"/>
      <c r="I1137" s="713"/>
      <c r="J1137" s="713"/>
      <c r="K1137" s="714"/>
      <c r="L1137" s="715"/>
    </row>
    <row r="1138" spans="1:12" ht="30" customHeight="1" x14ac:dyDescent="0.25">
      <c r="A1138" s="759" t="s">
        <v>513</v>
      </c>
      <c r="B1138" s="760"/>
      <c r="C1138" s="760"/>
      <c r="D1138" s="760"/>
      <c r="E1138" s="760"/>
      <c r="F1138" s="710"/>
      <c r="G1138" s="711"/>
      <c r="H1138" s="758"/>
      <c r="I1138" s="713"/>
      <c r="J1138" s="713"/>
      <c r="K1138" s="714"/>
      <c r="L1138" s="715"/>
    </row>
    <row r="1139" spans="1:12" ht="30" customHeight="1" x14ac:dyDescent="0.25">
      <c r="A1139" s="708" t="s">
        <v>514</v>
      </c>
      <c r="B1139" s="709"/>
      <c r="C1139" s="709"/>
      <c r="D1139" s="709"/>
      <c r="E1139" s="709"/>
      <c r="F1139" s="710"/>
      <c r="G1139" s="711"/>
      <c r="H1139" s="712"/>
      <c r="I1139" s="713"/>
      <c r="J1139" s="713"/>
      <c r="K1139" s="714"/>
      <c r="L1139" s="715"/>
    </row>
    <row r="1140" spans="1:12" ht="30" customHeight="1" x14ac:dyDescent="0.25">
      <c r="A1140" s="708" t="s">
        <v>515</v>
      </c>
      <c r="B1140" s="709"/>
      <c r="C1140" s="709"/>
      <c r="D1140" s="709"/>
      <c r="E1140" s="709"/>
      <c r="F1140" s="710"/>
      <c r="G1140" s="711"/>
      <c r="H1140" s="712"/>
      <c r="I1140" s="713"/>
      <c r="J1140" s="713"/>
      <c r="K1140" s="714"/>
      <c r="L1140" s="715"/>
    </row>
    <row r="1141" spans="1:12" ht="30" customHeight="1" x14ac:dyDescent="0.25">
      <c r="A1141" s="708" t="s">
        <v>516</v>
      </c>
      <c r="B1141" s="709"/>
      <c r="C1141" s="709"/>
      <c r="D1141" s="709"/>
      <c r="E1141" s="709"/>
      <c r="F1141" s="710"/>
      <c r="G1141" s="711"/>
      <c r="H1141" s="716"/>
      <c r="I1141" s="717"/>
      <c r="J1141" s="717"/>
      <c r="K1141" s="717"/>
      <c r="L1141" s="718"/>
    </row>
    <row r="1142" spans="1:12" ht="30" customHeight="1" thickBot="1" x14ac:dyDescent="0.3">
      <c r="A1142" s="719" t="s">
        <v>517</v>
      </c>
      <c r="B1142" s="720"/>
      <c r="C1142" s="720"/>
      <c r="D1142" s="720"/>
      <c r="E1142" s="720"/>
      <c r="F1142" s="721"/>
      <c r="G1142" s="722"/>
      <c r="H1142" s="723"/>
      <c r="I1142" s="724"/>
      <c r="J1142" s="724"/>
      <c r="K1142" s="725"/>
      <c r="L1142" s="726"/>
    </row>
    <row r="1143" spans="1:12" ht="20.25" customHeight="1" x14ac:dyDescent="0.25">
      <c r="A1143" s="727" t="s">
        <v>518</v>
      </c>
      <c r="B1143" s="728"/>
      <c r="C1143" s="728"/>
      <c r="D1143" s="728"/>
      <c r="E1143" s="728"/>
      <c r="F1143" s="728"/>
      <c r="G1143" s="728"/>
      <c r="H1143" s="728"/>
      <c r="I1143" s="728"/>
      <c r="J1143" s="728"/>
      <c r="K1143" s="729"/>
      <c r="L1143" s="730"/>
    </row>
    <row r="1144" spans="1:12" ht="30" customHeight="1" x14ac:dyDescent="0.25">
      <c r="A1144" s="731"/>
      <c r="B1144" s="732"/>
      <c r="C1144" s="732"/>
      <c r="D1144" s="732"/>
      <c r="E1144" s="732"/>
      <c r="F1144" s="732"/>
      <c r="G1144" s="732"/>
      <c r="H1144" s="732"/>
      <c r="I1144" s="732"/>
      <c r="J1144" s="732"/>
      <c r="K1144" s="733"/>
      <c r="L1144" s="734"/>
    </row>
    <row r="1145" spans="1:12" ht="30" customHeight="1" thickBot="1" x14ac:dyDescent="0.3">
      <c r="A1145" s="735"/>
      <c r="B1145" s="736"/>
      <c r="C1145" s="736"/>
      <c r="D1145" s="736"/>
      <c r="E1145" s="736"/>
      <c r="F1145" s="736"/>
      <c r="G1145" s="736"/>
      <c r="H1145" s="736"/>
      <c r="I1145" s="736"/>
      <c r="J1145" s="736"/>
      <c r="K1145" s="737"/>
      <c r="L1145" s="738"/>
    </row>
    <row r="1146" spans="1:12" ht="19.149999999999999" customHeight="1" x14ac:dyDescent="0.25">
      <c r="A1146" s="739" t="s">
        <v>519</v>
      </c>
      <c r="B1146" s="740"/>
      <c r="C1146" s="740"/>
      <c r="D1146" s="740"/>
      <c r="E1146" s="741"/>
      <c r="F1146" s="741"/>
      <c r="G1146" s="741"/>
      <c r="H1146" s="741"/>
      <c r="I1146" s="741"/>
      <c r="J1146" s="741"/>
      <c r="K1146" s="742"/>
      <c r="L1146" s="743"/>
    </row>
    <row r="1147" spans="1:12" ht="19.149999999999999" customHeight="1" x14ac:dyDescent="0.25">
      <c r="A1147" s="744" t="s">
        <v>591</v>
      </c>
      <c r="B1147" s="745"/>
      <c r="C1147" s="745"/>
      <c r="D1147" s="745"/>
      <c r="E1147" s="674" t="s">
        <v>24</v>
      </c>
      <c r="F1147" s="676"/>
      <c r="G1147" s="676"/>
      <c r="H1147" s="676"/>
      <c r="I1147" s="677"/>
      <c r="J1147" s="680" t="s">
        <v>21</v>
      </c>
      <c r="K1147" s="746"/>
      <c r="L1147" s="682"/>
    </row>
    <row r="1148" spans="1:12" ht="19.149999999999999" customHeight="1" x14ac:dyDescent="0.25">
      <c r="A1148" s="747" t="s">
        <v>592</v>
      </c>
      <c r="B1148" s="748"/>
      <c r="C1148" s="748" t="s">
        <v>593</v>
      </c>
      <c r="D1148" s="748"/>
      <c r="E1148" s="675"/>
      <c r="F1148" s="678"/>
      <c r="G1148" s="678"/>
      <c r="H1148" s="678"/>
      <c r="I1148" s="679"/>
      <c r="J1148" s="681"/>
      <c r="K1148" s="678"/>
      <c r="L1148" s="683"/>
    </row>
    <row r="1149" spans="1:12" ht="19.149999999999999" customHeight="1" x14ac:dyDescent="0.25">
      <c r="A1149" s="668"/>
      <c r="B1149" s="669"/>
      <c r="C1149" s="670"/>
      <c r="D1149" s="671"/>
      <c r="E1149" s="674" t="s">
        <v>25</v>
      </c>
      <c r="F1149" s="676"/>
      <c r="G1149" s="676"/>
      <c r="H1149" s="676"/>
      <c r="I1149" s="677"/>
      <c r="J1149" s="680" t="s">
        <v>371</v>
      </c>
      <c r="K1149" s="676"/>
      <c r="L1149" s="682"/>
    </row>
    <row r="1150" spans="1:12" ht="19.149999999999999" customHeight="1" x14ac:dyDescent="0.25">
      <c r="A1150" s="668"/>
      <c r="B1150" s="669"/>
      <c r="C1150" s="672"/>
      <c r="D1150" s="673"/>
      <c r="E1150" s="675"/>
      <c r="F1150" s="678"/>
      <c r="G1150" s="678"/>
      <c r="H1150" s="678"/>
      <c r="I1150" s="679"/>
      <c r="J1150" s="681"/>
      <c r="K1150" s="678"/>
      <c r="L1150" s="683"/>
    </row>
    <row r="1151" spans="1:12" ht="19.149999999999999" customHeight="1" x14ac:dyDescent="0.25">
      <c r="A1151" s="684" t="s">
        <v>594</v>
      </c>
      <c r="B1151" s="687"/>
      <c r="C1151" s="688"/>
      <c r="D1151" s="688"/>
      <c r="E1151" s="688"/>
      <c r="F1151" s="688"/>
      <c r="G1151" s="688"/>
      <c r="H1151" s="688"/>
      <c r="I1151" s="688"/>
      <c r="J1151" s="688"/>
      <c r="K1151" s="688"/>
      <c r="L1151" s="689"/>
    </row>
    <row r="1152" spans="1:12" ht="19.149999999999999" customHeight="1" x14ac:dyDescent="0.25">
      <c r="A1152" s="685"/>
      <c r="B1152" s="688"/>
      <c r="C1152" s="688"/>
      <c r="D1152" s="688"/>
      <c r="E1152" s="688"/>
      <c r="F1152" s="688"/>
      <c r="G1152" s="688"/>
      <c r="H1152" s="688"/>
      <c r="I1152" s="688"/>
      <c r="J1152" s="688"/>
      <c r="K1152" s="688"/>
      <c r="L1152" s="689"/>
    </row>
    <row r="1153" spans="1:12" ht="19.149999999999999" customHeight="1" x14ac:dyDescent="0.25">
      <c r="A1153" s="685"/>
      <c r="B1153" s="688"/>
      <c r="C1153" s="688"/>
      <c r="D1153" s="688"/>
      <c r="E1153" s="688"/>
      <c r="F1153" s="688"/>
      <c r="G1153" s="688"/>
      <c r="H1153" s="688"/>
      <c r="I1153" s="688"/>
      <c r="J1153" s="688"/>
      <c r="K1153" s="688"/>
      <c r="L1153" s="689"/>
    </row>
    <row r="1154" spans="1:12" ht="19.149999999999999" customHeight="1" thickBot="1" x14ac:dyDescent="0.3">
      <c r="A1154" s="686"/>
      <c r="B1154" s="690"/>
      <c r="C1154" s="690"/>
      <c r="D1154" s="690"/>
      <c r="E1154" s="690"/>
      <c r="F1154" s="690"/>
      <c r="G1154" s="690"/>
      <c r="H1154" s="690"/>
      <c r="I1154" s="690"/>
      <c r="J1154" s="690"/>
      <c r="K1154" s="690"/>
      <c r="L1154" s="691"/>
    </row>
    <row r="1155" spans="1:12" ht="20.25" customHeight="1" thickBot="1" x14ac:dyDescent="0.3"/>
    <row r="1156" spans="1:12" ht="20.25" customHeight="1" thickBot="1" x14ac:dyDescent="0.3">
      <c r="A1156" s="692" t="s">
        <v>504</v>
      </c>
      <c r="B1156" s="693"/>
      <c r="C1156" s="693"/>
      <c r="D1156" s="693"/>
      <c r="E1156" s="693"/>
      <c r="F1156" s="693"/>
      <c r="G1156" s="693"/>
      <c r="H1156" s="693"/>
      <c r="I1156" s="693"/>
      <c r="J1156" s="693"/>
      <c r="K1156" s="693"/>
      <c r="L1156" s="694"/>
    </row>
    <row r="1157" spans="1:12" ht="25.15" customHeight="1" x14ac:dyDescent="0.25">
      <c r="A1157" s="168" t="s">
        <v>551</v>
      </c>
      <c r="B1157" s="695"/>
      <c r="C1157" s="696"/>
      <c r="D1157" s="697"/>
      <c r="E1157" s="698"/>
      <c r="F1157" s="698"/>
      <c r="G1157" s="698"/>
      <c r="H1157" s="698"/>
      <c r="I1157" s="698"/>
      <c r="J1157" s="698"/>
      <c r="K1157" s="698"/>
      <c r="L1157" s="699"/>
    </row>
    <row r="1158" spans="1:12" ht="20.25" customHeight="1" x14ac:dyDescent="0.25">
      <c r="A1158" s="700" t="s">
        <v>0</v>
      </c>
      <c r="B1158" s="701"/>
      <c r="C1158" s="701"/>
      <c r="D1158" s="702"/>
      <c r="E1158" s="702"/>
      <c r="F1158" s="702"/>
      <c r="G1158" s="702"/>
      <c r="H1158" s="702"/>
      <c r="I1158" s="702"/>
      <c r="J1158" s="702"/>
      <c r="K1158" s="702"/>
      <c r="L1158" s="703"/>
    </row>
    <row r="1159" spans="1:12" ht="20.25" customHeight="1" x14ac:dyDescent="0.25">
      <c r="A1159" s="700" t="s">
        <v>460</v>
      </c>
      <c r="B1159" s="701"/>
      <c r="C1159" s="701"/>
      <c r="D1159" s="702"/>
      <c r="E1159" s="702"/>
      <c r="F1159" s="702"/>
      <c r="G1159" s="702"/>
      <c r="H1159" s="702"/>
      <c r="I1159" s="702"/>
      <c r="J1159" s="702"/>
      <c r="K1159" s="702"/>
      <c r="L1159" s="703"/>
    </row>
    <row r="1160" spans="1:12" ht="20.25" customHeight="1" x14ac:dyDescent="0.25">
      <c r="A1160" s="700" t="s">
        <v>905</v>
      </c>
      <c r="B1160" s="701"/>
      <c r="C1160" s="701"/>
      <c r="D1160" s="702"/>
      <c r="E1160" s="702"/>
      <c r="F1160" s="702"/>
      <c r="G1160" s="702"/>
      <c r="H1160" s="702"/>
      <c r="I1160" s="702"/>
      <c r="J1160" s="702"/>
      <c r="K1160" s="702"/>
      <c r="L1160" s="703"/>
    </row>
    <row r="1161" spans="1:12" ht="20.25" customHeight="1" x14ac:dyDescent="0.25">
      <c r="A1161" s="700" t="s">
        <v>1</v>
      </c>
      <c r="B1161" s="701"/>
      <c r="C1161" s="701"/>
      <c r="D1161" s="702"/>
      <c r="E1161" s="702"/>
      <c r="F1161" s="702"/>
      <c r="G1161" s="702"/>
      <c r="H1161" s="702"/>
      <c r="I1161" s="702"/>
      <c r="J1161" s="702"/>
      <c r="K1161" s="702"/>
      <c r="L1161" s="703"/>
    </row>
    <row r="1162" spans="1:12" ht="20.25" customHeight="1" x14ac:dyDescent="0.25">
      <c r="A1162" s="704" t="s">
        <v>520</v>
      </c>
      <c r="B1162" s="705"/>
      <c r="C1162" s="705"/>
      <c r="D1162" s="702"/>
      <c r="E1162" s="702"/>
      <c r="F1162" s="702"/>
      <c r="G1162" s="702"/>
      <c r="H1162" s="702"/>
      <c r="I1162" s="702"/>
      <c r="J1162" s="702"/>
      <c r="K1162" s="702"/>
      <c r="L1162" s="703"/>
    </row>
    <row r="1163" spans="1:12" ht="15" customHeight="1" x14ac:dyDescent="0.25">
      <c r="A1163" s="704" t="s">
        <v>505</v>
      </c>
      <c r="B1163" s="705"/>
      <c r="C1163" s="705"/>
      <c r="D1163" s="706"/>
      <c r="E1163" s="706"/>
      <c r="F1163" s="706"/>
      <c r="G1163" s="706"/>
      <c r="H1163" s="706"/>
      <c r="I1163" s="706"/>
      <c r="J1163" s="706"/>
      <c r="K1163" s="706"/>
      <c r="L1163" s="707"/>
    </row>
    <row r="1164" spans="1:12" ht="15" customHeight="1" x14ac:dyDescent="0.25">
      <c r="A1164" s="704"/>
      <c r="B1164" s="705"/>
      <c r="C1164" s="705"/>
      <c r="D1164" s="706"/>
      <c r="E1164" s="706"/>
      <c r="F1164" s="706"/>
      <c r="G1164" s="706"/>
      <c r="H1164" s="706"/>
      <c r="I1164" s="706"/>
      <c r="J1164" s="706"/>
      <c r="K1164" s="706"/>
      <c r="L1164" s="707"/>
    </row>
    <row r="1165" spans="1:12" ht="15" customHeight="1" x14ac:dyDescent="0.25">
      <c r="A1165" s="704"/>
      <c r="B1165" s="705"/>
      <c r="C1165" s="705"/>
      <c r="D1165" s="706"/>
      <c r="E1165" s="706"/>
      <c r="F1165" s="706"/>
      <c r="G1165" s="706"/>
      <c r="H1165" s="706"/>
      <c r="I1165" s="706"/>
      <c r="J1165" s="706"/>
      <c r="K1165" s="706"/>
      <c r="L1165" s="707"/>
    </row>
    <row r="1166" spans="1:12" ht="19.149999999999999" customHeight="1" x14ac:dyDescent="0.25">
      <c r="A1166" s="761" t="s">
        <v>506</v>
      </c>
      <c r="B1166" s="762"/>
      <c r="C1166" s="762"/>
      <c r="D1166" s="762"/>
      <c r="E1166" s="763"/>
      <c r="F1166" s="764" t="s">
        <v>507</v>
      </c>
      <c r="G1166" s="763"/>
      <c r="H1166" s="764" t="s">
        <v>508</v>
      </c>
      <c r="I1166" s="762"/>
      <c r="J1166" s="762"/>
      <c r="K1166" s="762"/>
      <c r="L1166" s="765"/>
    </row>
    <row r="1167" spans="1:12" ht="30" customHeight="1" x14ac:dyDescent="0.25">
      <c r="A1167" s="749" t="s">
        <v>509</v>
      </c>
      <c r="B1167" s="750"/>
      <c r="C1167" s="750"/>
      <c r="D1167" s="750"/>
      <c r="E1167" s="750"/>
      <c r="F1167" s="751"/>
      <c r="G1167" s="752"/>
      <c r="H1167" s="712"/>
      <c r="I1167" s="713"/>
      <c r="J1167" s="713"/>
      <c r="K1167" s="714"/>
      <c r="L1167" s="715"/>
    </row>
    <row r="1168" spans="1:12" ht="30" customHeight="1" x14ac:dyDescent="0.25">
      <c r="A1168" s="749" t="s">
        <v>510</v>
      </c>
      <c r="B1168" s="750"/>
      <c r="C1168" s="750"/>
      <c r="D1168" s="750"/>
      <c r="E1168" s="750"/>
      <c r="F1168" s="710"/>
      <c r="G1168" s="711"/>
      <c r="H1168" s="753"/>
      <c r="I1168" s="754"/>
      <c r="J1168" s="754"/>
      <c r="K1168" s="754"/>
      <c r="L1168" s="755"/>
    </row>
    <row r="1169" spans="1:12" ht="30" customHeight="1" x14ac:dyDescent="0.25">
      <c r="A1169" s="749" t="s">
        <v>511</v>
      </c>
      <c r="B1169" s="750"/>
      <c r="C1169" s="750"/>
      <c r="D1169" s="750"/>
      <c r="E1169" s="750"/>
      <c r="F1169" s="710"/>
      <c r="G1169" s="711"/>
      <c r="H1169" s="712"/>
      <c r="I1169" s="713"/>
      <c r="J1169" s="713"/>
      <c r="K1169" s="714"/>
      <c r="L1169" s="715"/>
    </row>
    <row r="1170" spans="1:12" ht="30" customHeight="1" x14ac:dyDescent="0.25">
      <c r="A1170" s="756" t="s">
        <v>512</v>
      </c>
      <c r="B1170" s="757"/>
      <c r="C1170" s="757"/>
      <c r="D1170" s="757"/>
      <c r="E1170" s="757"/>
      <c r="F1170" s="710"/>
      <c r="G1170" s="711"/>
      <c r="H1170" s="758"/>
      <c r="I1170" s="713"/>
      <c r="J1170" s="713"/>
      <c r="K1170" s="714"/>
      <c r="L1170" s="715"/>
    </row>
    <row r="1171" spans="1:12" ht="30" customHeight="1" x14ac:dyDescent="0.25">
      <c r="A1171" s="759" t="s">
        <v>513</v>
      </c>
      <c r="B1171" s="760"/>
      <c r="C1171" s="760"/>
      <c r="D1171" s="760"/>
      <c r="E1171" s="760"/>
      <c r="F1171" s="710"/>
      <c r="G1171" s="711"/>
      <c r="H1171" s="758"/>
      <c r="I1171" s="713"/>
      <c r="J1171" s="713"/>
      <c r="K1171" s="714"/>
      <c r="L1171" s="715"/>
    </row>
    <row r="1172" spans="1:12" ht="30" customHeight="1" x14ac:dyDescent="0.25">
      <c r="A1172" s="708" t="s">
        <v>514</v>
      </c>
      <c r="B1172" s="709"/>
      <c r="C1172" s="709"/>
      <c r="D1172" s="709"/>
      <c r="E1172" s="709"/>
      <c r="F1172" s="710"/>
      <c r="G1172" s="711"/>
      <c r="H1172" s="712"/>
      <c r="I1172" s="713"/>
      <c r="J1172" s="713"/>
      <c r="K1172" s="714"/>
      <c r="L1172" s="715"/>
    </row>
    <row r="1173" spans="1:12" ht="30" customHeight="1" x14ac:dyDescent="0.25">
      <c r="A1173" s="708" t="s">
        <v>515</v>
      </c>
      <c r="B1173" s="709"/>
      <c r="C1173" s="709"/>
      <c r="D1173" s="709"/>
      <c r="E1173" s="709"/>
      <c r="F1173" s="710"/>
      <c r="G1173" s="711"/>
      <c r="H1173" s="712"/>
      <c r="I1173" s="713"/>
      <c r="J1173" s="713"/>
      <c r="K1173" s="714"/>
      <c r="L1173" s="715"/>
    </row>
    <row r="1174" spans="1:12" ht="30" customHeight="1" x14ac:dyDescent="0.25">
      <c r="A1174" s="708" t="s">
        <v>516</v>
      </c>
      <c r="B1174" s="709"/>
      <c r="C1174" s="709"/>
      <c r="D1174" s="709"/>
      <c r="E1174" s="709"/>
      <c r="F1174" s="710"/>
      <c r="G1174" s="711"/>
      <c r="H1174" s="716"/>
      <c r="I1174" s="717"/>
      <c r="J1174" s="717"/>
      <c r="K1174" s="717"/>
      <c r="L1174" s="718"/>
    </row>
    <row r="1175" spans="1:12" ht="30" customHeight="1" thickBot="1" x14ac:dyDescent="0.3">
      <c r="A1175" s="719" t="s">
        <v>517</v>
      </c>
      <c r="B1175" s="720"/>
      <c r="C1175" s="720"/>
      <c r="D1175" s="720"/>
      <c r="E1175" s="720"/>
      <c r="F1175" s="721"/>
      <c r="G1175" s="722"/>
      <c r="H1175" s="723"/>
      <c r="I1175" s="724"/>
      <c r="J1175" s="724"/>
      <c r="K1175" s="725"/>
      <c r="L1175" s="726"/>
    </row>
    <row r="1176" spans="1:12" ht="20.25" customHeight="1" x14ac:dyDescent="0.25">
      <c r="A1176" s="727" t="s">
        <v>518</v>
      </c>
      <c r="B1176" s="728"/>
      <c r="C1176" s="728"/>
      <c r="D1176" s="728"/>
      <c r="E1176" s="728"/>
      <c r="F1176" s="728"/>
      <c r="G1176" s="728"/>
      <c r="H1176" s="728"/>
      <c r="I1176" s="728"/>
      <c r="J1176" s="728"/>
      <c r="K1176" s="729"/>
      <c r="L1176" s="730"/>
    </row>
    <row r="1177" spans="1:12" ht="30" customHeight="1" x14ac:dyDescent="0.25">
      <c r="A1177" s="731"/>
      <c r="B1177" s="732"/>
      <c r="C1177" s="732"/>
      <c r="D1177" s="732"/>
      <c r="E1177" s="732"/>
      <c r="F1177" s="732"/>
      <c r="G1177" s="732"/>
      <c r="H1177" s="732"/>
      <c r="I1177" s="732"/>
      <c r="J1177" s="732"/>
      <c r="K1177" s="733"/>
      <c r="L1177" s="734"/>
    </row>
    <row r="1178" spans="1:12" ht="30" customHeight="1" thickBot="1" x14ac:dyDescent="0.3">
      <c r="A1178" s="735"/>
      <c r="B1178" s="736"/>
      <c r="C1178" s="736"/>
      <c r="D1178" s="736"/>
      <c r="E1178" s="736"/>
      <c r="F1178" s="736"/>
      <c r="G1178" s="736"/>
      <c r="H1178" s="736"/>
      <c r="I1178" s="736"/>
      <c r="J1178" s="736"/>
      <c r="K1178" s="737"/>
      <c r="L1178" s="738"/>
    </row>
    <row r="1179" spans="1:12" ht="19.149999999999999" customHeight="1" x14ac:dyDescent="0.25">
      <c r="A1179" s="739" t="s">
        <v>519</v>
      </c>
      <c r="B1179" s="740"/>
      <c r="C1179" s="740"/>
      <c r="D1179" s="740"/>
      <c r="E1179" s="741"/>
      <c r="F1179" s="741"/>
      <c r="G1179" s="741"/>
      <c r="H1179" s="741"/>
      <c r="I1179" s="741"/>
      <c r="J1179" s="741"/>
      <c r="K1179" s="742"/>
      <c r="L1179" s="743"/>
    </row>
    <row r="1180" spans="1:12" ht="19.149999999999999" customHeight="1" x14ac:dyDescent="0.25">
      <c r="A1180" s="744" t="s">
        <v>591</v>
      </c>
      <c r="B1180" s="745"/>
      <c r="C1180" s="745"/>
      <c r="D1180" s="745"/>
      <c r="E1180" s="674" t="s">
        <v>24</v>
      </c>
      <c r="F1180" s="676"/>
      <c r="G1180" s="676"/>
      <c r="H1180" s="676"/>
      <c r="I1180" s="677"/>
      <c r="J1180" s="680" t="s">
        <v>21</v>
      </c>
      <c r="K1180" s="746"/>
      <c r="L1180" s="682"/>
    </row>
    <row r="1181" spans="1:12" ht="19.149999999999999" customHeight="1" x14ac:dyDescent="0.25">
      <c r="A1181" s="747" t="s">
        <v>592</v>
      </c>
      <c r="B1181" s="748"/>
      <c r="C1181" s="748" t="s">
        <v>593</v>
      </c>
      <c r="D1181" s="748"/>
      <c r="E1181" s="675"/>
      <c r="F1181" s="678"/>
      <c r="G1181" s="678"/>
      <c r="H1181" s="678"/>
      <c r="I1181" s="679"/>
      <c r="J1181" s="681"/>
      <c r="K1181" s="678"/>
      <c r="L1181" s="683"/>
    </row>
    <row r="1182" spans="1:12" ht="19.149999999999999" customHeight="1" x14ac:dyDescent="0.25">
      <c r="A1182" s="668"/>
      <c r="B1182" s="669"/>
      <c r="C1182" s="670"/>
      <c r="D1182" s="671"/>
      <c r="E1182" s="674" t="s">
        <v>25</v>
      </c>
      <c r="F1182" s="676"/>
      <c r="G1182" s="676"/>
      <c r="H1182" s="676"/>
      <c r="I1182" s="677"/>
      <c r="J1182" s="680" t="s">
        <v>371</v>
      </c>
      <c r="K1182" s="676"/>
      <c r="L1182" s="682"/>
    </row>
    <row r="1183" spans="1:12" ht="19.149999999999999" customHeight="1" x14ac:dyDescent="0.25">
      <c r="A1183" s="668"/>
      <c r="B1183" s="669"/>
      <c r="C1183" s="672"/>
      <c r="D1183" s="673"/>
      <c r="E1183" s="675"/>
      <c r="F1183" s="678"/>
      <c r="G1183" s="678"/>
      <c r="H1183" s="678"/>
      <c r="I1183" s="679"/>
      <c r="J1183" s="681"/>
      <c r="K1183" s="678"/>
      <c r="L1183" s="683"/>
    </row>
    <row r="1184" spans="1:12" ht="19.149999999999999" customHeight="1" x14ac:dyDescent="0.25">
      <c r="A1184" s="684" t="s">
        <v>594</v>
      </c>
      <c r="B1184" s="687"/>
      <c r="C1184" s="688"/>
      <c r="D1184" s="688"/>
      <c r="E1184" s="688"/>
      <c r="F1184" s="688"/>
      <c r="G1184" s="688"/>
      <c r="H1184" s="688"/>
      <c r="I1184" s="688"/>
      <c r="J1184" s="688"/>
      <c r="K1184" s="688"/>
      <c r="L1184" s="689"/>
    </row>
    <row r="1185" spans="1:12" ht="19.149999999999999" customHeight="1" x14ac:dyDescent="0.25">
      <c r="A1185" s="685"/>
      <c r="B1185" s="688"/>
      <c r="C1185" s="688"/>
      <c r="D1185" s="688"/>
      <c r="E1185" s="688"/>
      <c r="F1185" s="688"/>
      <c r="G1185" s="688"/>
      <c r="H1185" s="688"/>
      <c r="I1185" s="688"/>
      <c r="J1185" s="688"/>
      <c r="K1185" s="688"/>
      <c r="L1185" s="689"/>
    </row>
    <row r="1186" spans="1:12" ht="19.149999999999999" customHeight="1" x14ac:dyDescent="0.25">
      <c r="A1186" s="685"/>
      <c r="B1186" s="688"/>
      <c r="C1186" s="688"/>
      <c r="D1186" s="688"/>
      <c r="E1186" s="688"/>
      <c r="F1186" s="688"/>
      <c r="G1186" s="688"/>
      <c r="H1186" s="688"/>
      <c r="I1186" s="688"/>
      <c r="J1186" s="688"/>
      <c r="K1186" s="688"/>
      <c r="L1186" s="689"/>
    </row>
    <row r="1187" spans="1:12" ht="19.149999999999999" customHeight="1" thickBot="1" x14ac:dyDescent="0.3">
      <c r="A1187" s="686"/>
      <c r="B1187" s="690"/>
      <c r="C1187" s="690"/>
      <c r="D1187" s="690"/>
      <c r="E1187" s="690"/>
      <c r="F1187" s="690"/>
      <c r="G1187" s="690"/>
      <c r="H1187" s="690"/>
      <c r="I1187" s="690"/>
      <c r="J1187" s="690"/>
      <c r="K1187" s="690"/>
      <c r="L1187" s="691"/>
    </row>
    <row r="1188" spans="1:12" ht="20.25" customHeight="1" thickBot="1" x14ac:dyDescent="0.3"/>
    <row r="1189" spans="1:12" ht="20.25" customHeight="1" thickBot="1" x14ac:dyDescent="0.3">
      <c r="A1189" s="692" t="s">
        <v>504</v>
      </c>
      <c r="B1189" s="693"/>
      <c r="C1189" s="693"/>
      <c r="D1189" s="693"/>
      <c r="E1189" s="693"/>
      <c r="F1189" s="693"/>
      <c r="G1189" s="693"/>
      <c r="H1189" s="693"/>
      <c r="I1189" s="693"/>
      <c r="J1189" s="693"/>
      <c r="K1189" s="693"/>
      <c r="L1189" s="694"/>
    </row>
    <row r="1190" spans="1:12" ht="25.15" customHeight="1" x14ac:dyDescent="0.25">
      <c r="A1190" s="168" t="s">
        <v>551</v>
      </c>
      <c r="B1190" s="695"/>
      <c r="C1190" s="696"/>
      <c r="D1190" s="697"/>
      <c r="E1190" s="698"/>
      <c r="F1190" s="698"/>
      <c r="G1190" s="698"/>
      <c r="H1190" s="698"/>
      <c r="I1190" s="698"/>
      <c r="J1190" s="698"/>
      <c r="K1190" s="698"/>
      <c r="L1190" s="699"/>
    </row>
    <row r="1191" spans="1:12" ht="20.25" customHeight="1" x14ac:dyDescent="0.25">
      <c r="A1191" s="700" t="s">
        <v>0</v>
      </c>
      <c r="B1191" s="701"/>
      <c r="C1191" s="701"/>
      <c r="D1191" s="702"/>
      <c r="E1191" s="702"/>
      <c r="F1191" s="702"/>
      <c r="G1191" s="702"/>
      <c r="H1191" s="702"/>
      <c r="I1191" s="702"/>
      <c r="J1191" s="702"/>
      <c r="K1191" s="702"/>
      <c r="L1191" s="703"/>
    </row>
    <row r="1192" spans="1:12" ht="20.25" customHeight="1" x14ac:dyDescent="0.25">
      <c r="A1192" s="700" t="s">
        <v>460</v>
      </c>
      <c r="B1192" s="701"/>
      <c r="C1192" s="701"/>
      <c r="D1192" s="702"/>
      <c r="E1192" s="702"/>
      <c r="F1192" s="702"/>
      <c r="G1192" s="702"/>
      <c r="H1192" s="702"/>
      <c r="I1192" s="702"/>
      <c r="J1192" s="702"/>
      <c r="K1192" s="702"/>
      <c r="L1192" s="703"/>
    </row>
    <row r="1193" spans="1:12" ht="20.25" customHeight="1" x14ac:dyDescent="0.25">
      <c r="A1193" s="700" t="s">
        <v>905</v>
      </c>
      <c r="B1193" s="701"/>
      <c r="C1193" s="701"/>
      <c r="D1193" s="702"/>
      <c r="E1193" s="702"/>
      <c r="F1193" s="702"/>
      <c r="G1193" s="702"/>
      <c r="H1193" s="702"/>
      <c r="I1193" s="702"/>
      <c r="J1193" s="702"/>
      <c r="K1193" s="702"/>
      <c r="L1193" s="703"/>
    </row>
    <row r="1194" spans="1:12" ht="20.25" customHeight="1" x14ac:dyDescent="0.25">
      <c r="A1194" s="700" t="s">
        <v>1</v>
      </c>
      <c r="B1194" s="701"/>
      <c r="C1194" s="701"/>
      <c r="D1194" s="702"/>
      <c r="E1194" s="702"/>
      <c r="F1194" s="702"/>
      <c r="G1194" s="702"/>
      <c r="H1194" s="702"/>
      <c r="I1194" s="702"/>
      <c r="J1194" s="702"/>
      <c r="K1194" s="702"/>
      <c r="L1194" s="703"/>
    </row>
    <row r="1195" spans="1:12" ht="20.25" customHeight="1" x14ac:dyDescent="0.25">
      <c r="A1195" s="704" t="s">
        <v>520</v>
      </c>
      <c r="B1195" s="705"/>
      <c r="C1195" s="705"/>
      <c r="D1195" s="702"/>
      <c r="E1195" s="702"/>
      <c r="F1195" s="702"/>
      <c r="G1195" s="702"/>
      <c r="H1195" s="702"/>
      <c r="I1195" s="702"/>
      <c r="J1195" s="702"/>
      <c r="K1195" s="702"/>
      <c r="L1195" s="703"/>
    </row>
    <row r="1196" spans="1:12" ht="15" customHeight="1" x14ac:dyDescent="0.25">
      <c r="A1196" s="704" t="s">
        <v>505</v>
      </c>
      <c r="B1196" s="705"/>
      <c r="C1196" s="705"/>
      <c r="D1196" s="706"/>
      <c r="E1196" s="706"/>
      <c r="F1196" s="706"/>
      <c r="G1196" s="706"/>
      <c r="H1196" s="706"/>
      <c r="I1196" s="706"/>
      <c r="J1196" s="706"/>
      <c r="K1196" s="706"/>
      <c r="L1196" s="707"/>
    </row>
    <row r="1197" spans="1:12" ht="15" customHeight="1" x14ac:dyDescent="0.25">
      <c r="A1197" s="704"/>
      <c r="B1197" s="705"/>
      <c r="C1197" s="705"/>
      <c r="D1197" s="706"/>
      <c r="E1197" s="706"/>
      <c r="F1197" s="706"/>
      <c r="G1197" s="706"/>
      <c r="H1197" s="706"/>
      <c r="I1197" s="706"/>
      <c r="J1197" s="706"/>
      <c r="K1197" s="706"/>
      <c r="L1197" s="707"/>
    </row>
    <row r="1198" spans="1:12" ht="15" customHeight="1" x14ac:dyDescent="0.25">
      <c r="A1198" s="704"/>
      <c r="B1198" s="705"/>
      <c r="C1198" s="705"/>
      <c r="D1198" s="706"/>
      <c r="E1198" s="706"/>
      <c r="F1198" s="706"/>
      <c r="G1198" s="706"/>
      <c r="H1198" s="706"/>
      <c r="I1198" s="706"/>
      <c r="J1198" s="706"/>
      <c r="K1198" s="706"/>
      <c r="L1198" s="707"/>
    </row>
    <row r="1199" spans="1:12" ht="19.149999999999999" customHeight="1" x14ac:dyDescent="0.25">
      <c r="A1199" s="761" t="s">
        <v>506</v>
      </c>
      <c r="B1199" s="762"/>
      <c r="C1199" s="762"/>
      <c r="D1199" s="762"/>
      <c r="E1199" s="763"/>
      <c r="F1199" s="764" t="s">
        <v>507</v>
      </c>
      <c r="G1199" s="763"/>
      <c r="H1199" s="764" t="s">
        <v>508</v>
      </c>
      <c r="I1199" s="762"/>
      <c r="J1199" s="762"/>
      <c r="K1199" s="762"/>
      <c r="L1199" s="765"/>
    </row>
    <row r="1200" spans="1:12" ht="30" customHeight="1" x14ac:dyDescent="0.25">
      <c r="A1200" s="749" t="s">
        <v>509</v>
      </c>
      <c r="B1200" s="750"/>
      <c r="C1200" s="750"/>
      <c r="D1200" s="750"/>
      <c r="E1200" s="750"/>
      <c r="F1200" s="751"/>
      <c r="G1200" s="752"/>
      <c r="H1200" s="712"/>
      <c r="I1200" s="713"/>
      <c r="J1200" s="713"/>
      <c r="K1200" s="714"/>
      <c r="L1200" s="715"/>
    </row>
    <row r="1201" spans="1:12" ht="30" customHeight="1" x14ac:dyDescent="0.25">
      <c r="A1201" s="749" t="s">
        <v>510</v>
      </c>
      <c r="B1201" s="750"/>
      <c r="C1201" s="750"/>
      <c r="D1201" s="750"/>
      <c r="E1201" s="750"/>
      <c r="F1201" s="710"/>
      <c r="G1201" s="711"/>
      <c r="H1201" s="753"/>
      <c r="I1201" s="754"/>
      <c r="J1201" s="754"/>
      <c r="K1201" s="754"/>
      <c r="L1201" s="755"/>
    </row>
    <row r="1202" spans="1:12" ht="30" customHeight="1" x14ac:dyDescent="0.25">
      <c r="A1202" s="749" t="s">
        <v>511</v>
      </c>
      <c r="B1202" s="750"/>
      <c r="C1202" s="750"/>
      <c r="D1202" s="750"/>
      <c r="E1202" s="750"/>
      <c r="F1202" s="710"/>
      <c r="G1202" s="711"/>
      <c r="H1202" s="712"/>
      <c r="I1202" s="713"/>
      <c r="J1202" s="713"/>
      <c r="K1202" s="714"/>
      <c r="L1202" s="715"/>
    </row>
    <row r="1203" spans="1:12" ht="30" customHeight="1" x14ac:dyDescent="0.25">
      <c r="A1203" s="756" t="s">
        <v>512</v>
      </c>
      <c r="B1203" s="757"/>
      <c r="C1203" s="757"/>
      <c r="D1203" s="757"/>
      <c r="E1203" s="757"/>
      <c r="F1203" s="710"/>
      <c r="G1203" s="711"/>
      <c r="H1203" s="758"/>
      <c r="I1203" s="713"/>
      <c r="J1203" s="713"/>
      <c r="K1203" s="714"/>
      <c r="L1203" s="715"/>
    </row>
    <row r="1204" spans="1:12" ht="30" customHeight="1" x14ac:dyDescent="0.25">
      <c r="A1204" s="759" t="s">
        <v>513</v>
      </c>
      <c r="B1204" s="760"/>
      <c r="C1204" s="760"/>
      <c r="D1204" s="760"/>
      <c r="E1204" s="760"/>
      <c r="F1204" s="710"/>
      <c r="G1204" s="711"/>
      <c r="H1204" s="758"/>
      <c r="I1204" s="713"/>
      <c r="J1204" s="713"/>
      <c r="K1204" s="714"/>
      <c r="L1204" s="715"/>
    </row>
    <row r="1205" spans="1:12" ht="30" customHeight="1" x14ac:dyDescent="0.25">
      <c r="A1205" s="708" t="s">
        <v>514</v>
      </c>
      <c r="B1205" s="709"/>
      <c r="C1205" s="709"/>
      <c r="D1205" s="709"/>
      <c r="E1205" s="709"/>
      <c r="F1205" s="710"/>
      <c r="G1205" s="711"/>
      <c r="H1205" s="712"/>
      <c r="I1205" s="713"/>
      <c r="J1205" s="713"/>
      <c r="K1205" s="714"/>
      <c r="L1205" s="715"/>
    </row>
    <row r="1206" spans="1:12" ht="30" customHeight="1" x14ac:dyDescent="0.25">
      <c r="A1206" s="708" t="s">
        <v>515</v>
      </c>
      <c r="B1206" s="709"/>
      <c r="C1206" s="709"/>
      <c r="D1206" s="709"/>
      <c r="E1206" s="709"/>
      <c r="F1206" s="710"/>
      <c r="G1206" s="711"/>
      <c r="H1206" s="712"/>
      <c r="I1206" s="713"/>
      <c r="J1206" s="713"/>
      <c r="K1206" s="714"/>
      <c r="L1206" s="715"/>
    </row>
    <row r="1207" spans="1:12" ht="30" customHeight="1" x14ac:dyDescent="0.25">
      <c r="A1207" s="708" t="s">
        <v>516</v>
      </c>
      <c r="B1207" s="709"/>
      <c r="C1207" s="709"/>
      <c r="D1207" s="709"/>
      <c r="E1207" s="709"/>
      <c r="F1207" s="710"/>
      <c r="G1207" s="711"/>
      <c r="H1207" s="716"/>
      <c r="I1207" s="717"/>
      <c r="J1207" s="717"/>
      <c r="K1207" s="717"/>
      <c r="L1207" s="718"/>
    </row>
    <row r="1208" spans="1:12" ht="30" customHeight="1" thickBot="1" x14ac:dyDescent="0.3">
      <c r="A1208" s="719" t="s">
        <v>517</v>
      </c>
      <c r="B1208" s="720"/>
      <c r="C1208" s="720"/>
      <c r="D1208" s="720"/>
      <c r="E1208" s="720"/>
      <c r="F1208" s="721"/>
      <c r="G1208" s="722"/>
      <c r="H1208" s="723"/>
      <c r="I1208" s="724"/>
      <c r="J1208" s="724"/>
      <c r="K1208" s="725"/>
      <c r="L1208" s="726"/>
    </row>
    <row r="1209" spans="1:12" ht="20.25" customHeight="1" x14ac:dyDescent="0.25">
      <c r="A1209" s="727" t="s">
        <v>518</v>
      </c>
      <c r="B1209" s="728"/>
      <c r="C1209" s="728"/>
      <c r="D1209" s="728"/>
      <c r="E1209" s="728"/>
      <c r="F1209" s="728"/>
      <c r="G1209" s="728"/>
      <c r="H1209" s="728"/>
      <c r="I1209" s="728"/>
      <c r="J1209" s="728"/>
      <c r="K1209" s="729"/>
      <c r="L1209" s="730"/>
    </row>
    <row r="1210" spans="1:12" ht="30" customHeight="1" x14ac:dyDescent="0.25">
      <c r="A1210" s="731"/>
      <c r="B1210" s="732"/>
      <c r="C1210" s="732"/>
      <c r="D1210" s="732"/>
      <c r="E1210" s="732"/>
      <c r="F1210" s="732"/>
      <c r="G1210" s="732"/>
      <c r="H1210" s="732"/>
      <c r="I1210" s="732"/>
      <c r="J1210" s="732"/>
      <c r="K1210" s="733"/>
      <c r="L1210" s="734"/>
    </row>
    <row r="1211" spans="1:12" ht="30" customHeight="1" thickBot="1" x14ac:dyDescent="0.3">
      <c r="A1211" s="735"/>
      <c r="B1211" s="736"/>
      <c r="C1211" s="736"/>
      <c r="D1211" s="736"/>
      <c r="E1211" s="736"/>
      <c r="F1211" s="736"/>
      <c r="G1211" s="736"/>
      <c r="H1211" s="736"/>
      <c r="I1211" s="736"/>
      <c r="J1211" s="736"/>
      <c r="K1211" s="737"/>
      <c r="L1211" s="738"/>
    </row>
    <row r="1212" spans="1:12" ht="19.149999999999999" customHeight="1" x14ac:dyDescent="0.25">
      <c r="A1212" s="739" t="s">
        <v>519</v>
      </c>
      <c r="B1212" s="740"/>
      <c r="C1212" s="740"/>
      <c r="D1212" s="740"/>
      <c r="E1212" s="741"/>
      <c r="F1212" s="741"/>
      <c r="G1212" s="741"/>
      <c r="H1212" s="741"/>
      <c r="I1212" s="741"/>
      <c r="J1212" s="741"/>
      <c r="K1212" s="742"/>
      <c r="L1212" s="743"/>
    </row>
    <row r="1213" spans="1:12" ht="19.149999999999999" customHeight="1" x14ac:dyDescent="0.25">
      <c r="A1213" s="744" t="s">
        <v>591</v>
      </c>
      <c r="B1213" s="745"/>
      <c r="C1213" s="745"/>
      <c r="D1213" s="745"/>
      <c r="E1213" s="674" t="s">
        <v>24</v>
      </c>
      <c r="F1213" s="676"/>
      <c r="G1213" s="676"/>
      <c r="H1213" s="676"/>
      <c r="I1213" s="677"/>
      <c r="J1213" s="680" t="s">
        <v>21</v>
      </c>
      <c r="K1213" s="746"/>
      <c r="L1213" s="682"/>
    </row>
    <row r="1214" spans="1:12" ht="19.149999999999999" customHeight="1" x14ac:dyDescent="0.25">
      <c r="A1214" s="747" t="s">
        <v>592</v>
      </c>
      <c r="B1214" s="748"/>
      <c r="C1214" s="748" t="s">
        <v>593</v>
      </c>
      <c r="D1214" s="748"/>
      <c r="E1214" s="675"/>
      <c r="F1214" s="678"/>
      <c r="G1214" s="678"/>
      <c r="H1214" s="678"/>
      <c r="I1214" s="679"/>
      <c r="J1214" s="681"/>
      <c r="K1214" s="678"/>
      <c r="L1214" s="683"/>
    </row>
    <row r="1215" spans="1:12" ht="19.149999999999999" customHeight="1" x14ac:dyDescent="0.25">
      <c r="A1215" s="668"/>
      <c r="B1215" s="669"/>
      <c r="C1215" s="670"/>
      <c r="D1215" s="671"/>
      <c r="E1215" s="674" t="s">
        <v>25</v>
      </c>
      <c r="F1215" s="676"/>
      <c r="G1215" s="676"/>
      <c r="H1215" s="676"/>
      <c r="I1215" s="677"/>
      <c r="J1215" s="680" t="s">
        <v>371</v>
      </c>
      <c r="K1215" s="676"/>
      <c r="L1215" s="682"/>
    </row>
    <row r="1216" spans="1:12" ht="19.149999999999999" customHeight="1" x14ac:dyDescent="0.25">
      <c r="A1216" s="668"/>
      <c r="B1216" s="669"/>
      <c r="C1216" s="672"/>
      <c r="D1216" s="673"/>
      <c r="E1216" s="675"/>
      <c r="F1216" s="678"/>
      <c r="G1216" s="678"/>
      <c r="H1216" s="678"/>
      <c r="I1216" s="679"/>
      <c r="J1216" s="681"/>
      <c r="K1216" s="678"/>
      <c r="L1216" s="683"/>
    </row>
    <row r="1217" spans="1:12" ht="19.149999999999999" customHeight="1" x14ac:dyDescent="0.25">
      <c r="A1217" s="684" t="s">
        <v>594</v>
      </c>
      <c r="B1217" s="687"/>
      <c r="C1217" s="688"/>
      <c r="D1217" s="688"/>
      <c r="E1217" s="688"/>
      <c r="F1217" s="688"/>
      <c r="G1217" s="688"/>
      <c r="H1217" s="688"/>
      <c r="I1217" s="688"/>
      <c r="J1217" s="688"/>
      <c r="K1217" s="688"/>
      <c r="L1217" s="689"/>
    </row>
    <row r="1218" spans="1:12" ht="19.149999999999999" customHeight="1" x14ac:dyDescent="0.25">
      <c r="A1218" s="685"/>
      <c r="B1218" s="688"/>
      <c r="C1218" s="688"/>
      <c r="D1218" s="688"/>
      <c r="E1218" s="688"/>
      <c r="F1218" s="688"/>
      <c r="G1218" s="688"/>
      <c r="H1218" s="688"/>
      <c r="I1218" s="688"/>
      <c r="J1218" s="688"/>
      <c r="K1218" s="688"/>
      <c r="L1218" s="689"/>
    </row>
    <row r="1219" spans="1:12" ht="19.149999999999999" customHeight="1" x14ac:dyDescent="0.25">
      <c r="A1219" s="685"/>
      <c r="B1219" s="688"/>
      <c r="C1219" s="688"/>
      <c r="D1219" s="688"/>
      <c r="E1219" s="688"/>
      <c r="F1219" s="688"/>
      <c r="G1219" s="688"/>
      <c r="H1219" s="688"/>
      <c r="I1219" s="688"/>
      <c r="J1219" s="688"/>
      <c r="K1219" s="688"/>
      <c r="L1219" s="689"/>
    </row>
    <row r="1220" spans="1:12" ht="19.149999999999999" customHeight="1" thickBot="1" x14ac:dyDescent="0.3">
      <c r="A1220" s="686"/>
      <c r="B1220" s="690"/>
      <c r="C1220" s="690"/>
      <c r="D1220" s="690"/>
      <c r="E1220" s="690"/>
      <c r="F1220" s="690"/>
      <c r="G1220" s="690"/>
      <c r="H1220" s="690"/>
      <c r="I1220" s="690"/>
      <c r="J1220" s="690"/>
      <c r="K1220" s="690"/>
      <c r="L1220" s="691"/>
    </row>
    <row r="1221" spans="1:12" ht="20.25" customHeight="1" thickBot="1" x14ac:dyDescent="0.3"/>
    <row r="1222" spans="1:12" ht="20.25" customHeight="1" thickBot="1" x14ac:dyDescent="0.3">
      <c r="A1222" s="692" t="s">
        <v>504</v>
      </c>
      <c r="B1222" s="693"/>
      <c r="C1222" s="693"/>
      <c r="D1222" s="693"/>
      <c r="E1222" s="693"/>
      <c r="F1222" s="693"/>
      <c r="G1222" s="693"/>
      <c r="H1222" s="693"/>
      <c r="I1222" s="693"/>
      <c r="J1222" s="693"/>
      <c r="K1222" s="693"/>
      <c r="L1222" s="694"/>
    </row>
    <row r="1223" spans="1:12" ht="25.15" customHeight="1" x14ac:dyDescent="0.25">
      <c r="A1223" s="168" t="s">
        <v>551</v>
      </c>
      <c r="B1223" s="695"/>
      <c r="C1223" s="696"/>
      <c r="D1223" s="697"/>
      <c r="E1223" s="698"/>
      <c r="F1223" s="698"/>
      <c r="G1223" s="698"/>
      <c r="H1223" s="698"/>
      <c r="I1223" s="698"/>
      <c r="J1223" s="698"/>
      <c r="K1223" s="698"/>
      <c r="L1223" s="699"/>
    </row>
    <row r="1224" spans="1:12" ht="20.25" customHeight="1" x14ac:dyDescent="0.25">
      <c r="A1224" s="700" t="s">
        <v>0</v>
      </c>
      <c r="B1224" s="701"/>
      <c r="C1224" s="701"/>
      <c r="D1224" s="702"/>
      <c r="E1224" s="702"/>
      <c r="F1224" s="702"/>
      <c r="G1224" s="702"/>
      <c r="H1224" s="702"/>
      <c r="I1224" s="702"/>
      <c r="J1224" s="702"/>
      <c r="K1224" s="702"/>
      <c r="L1224" s="703"/>
    </row>
    <row r="1225" spans="1:12" ht="20.25" customHeight="1" x14ac:dyDescent="0.25">
      <c r="A1225" s="700" t="s">
        <v>460</v>
      </c>
      <c r="B1225" s="701"/>
      <c r="C1225" s="701"/>
      <c r="D1225" s="702"/>
      <c r="E1225" s="702"/>
      <c r="F1225" s="702"/>
      <c r="G1225" s="702"/>
      <c r="H1225" s="702"/>
      <c r="I1225" s="702"/>
      <c r="J1225" s="702"/>
      <c r="K1225" s="702"/>
      <c r="L1225" s="703"/>
    </row>
    <row r="1226" spans="1:12" ht="20.25" customHeight="1" x14ac:dyDescent="0.25">
      <c r="A1226" s="700" t="s">
        <v>905</v>
      </c>
      <c r="B1226" s="701"/>
      <c r="C1226" s="701"/>
      <c r="D1226" s="702"/>
      <c r="E1226" s="702"/>
      <c r="F1226" s="702"/>
      <c r="G1226" s="702"/>
      <c r="H1226" s="702"/>
      <c r="I1226" s="702"/>
      <c r="J1226" s="702"/>
      <c r="K1226" s="702"/>
      <c r="L1226" s="703"/>
    </row>
    <row r="1227" spans="1:12" ht="20.25" customHeight="1" x14ac:dyDescent="0.25">
      <c r="A1227" s="700" t="s">
        <v>1</v>
      </c>
      <c r="B1227" s="701"/>
      <c r="C1227" s="701"/>
      <c r="D1227" s="702"/>
      <c r="E1227" s="702"/>
      <c r="F1227" s="702"/>
      <c r="G1227" s="702"/>
      <c r="H1227" s="702"/>
      <c r="I1227" s="702"/>
      <c r="J1227" s="702"/>
      <c r="K1227" s="702"/>
      <c r="L1227" s="703"/>
    </row>
    <row r="1228" spans="1:12" ht="20.25" customHeight="1" x14ac:dyDescent="0.25">
      <c r="A1228" s="704" t="s">
        <v>520</v>
      </c>
      <c r="B1228" s="705"/>
      <c r="C1228" s="705"/>
      <c r="D1228" s="702"/>
      <c r="E1228" s="702"/>
      <c r="F1228" s="702"/>
      <c r="G1228" s="702"/>
      <c r="H1228" s="702"/>
      <c r="I1228" s="702"/>
      <c r="J1228" s="702"/>
      <c r="K1228" s="702"/>
      <c r="L1228" s="703"/>
    </row>
    <row r="1229" spans="1:12" ht="15" customHeight="1" x14ac:dyDescent="0.25">
      <c r="A1229" s="704" t="s">
        <v>505</v>
      </c>
      <c r="B1229" s="705"/>
      <c r="C1229" s="705"/>
      <c r="D1229" s="706"/>
      <c r="E1229" s="706"/>
      <c r="F1229" s="706"/>
      <c r="G1229" s="706"/>
      <c r="H1229" s="706"/>
      <c r="I1229" s="706"/>
      <c r="J1229" s="706"/>
      <c r="K1229" s="706"/>
      <c r="L1229" s="707"/>
    </row>
    <row r="1230" spans="1:12" ht="15" customHeight="1" x14ac:dyDescent="0.25">
      <c r="A1230" s="704"/>
      <c r="B1230" s="705"/>
      <c r="C1230" s="705"/>
      <c r="D1230" s="706"/>
      <c r="E1230" s="706"/>
      <c r="F1230" s="706"/>
      <c r="G1230" s="706"/>
      <c r="H1230" s="706"/>
      <c r="I1230" s="706"/>
      <c r="J1230" s="706"/>
      <c r="K1230" s="706"/>
      <c r="L1230" s="707"/>
    </row>
    <row r="1231" spans="1:12" ht="15" customHeight="1" x14ac:dyDescent="0.25">
      <c r="A1231" s="704"/>
      <c r="B1231" s="705"/>
      <c r="C1231" s="705"/>
      <c r="D1231" s="706"/>
      <c r="E1231" s="706"/>
      <c r="F1231" s="706"/>
      <c r="G1231" s="706"/>
      <c r="H1231" s="706"/>
      <c r="I1231" s="706"/>
      <c r="J1231" s="706"/>
      <c r="K1231" s="706"/>
      <c r="L1231" s="707"/>
    </row>
    <row r="1232" spans="1:12" ht="19.149999999999999" customHeight="1" x14ac:dyDescent="0.25">
      <c r="A1232" s="761" t="s">
        <v>506</v>
      </c>
      <c r="B1232" s="762"/>
      <c r="C1232" s="762"/>
      <c r="D1232" s="762"/>
      <c r="E1232" s="763"/>
      <c r="F1232" s="764" t="s">
        <v>507</v>
      </c>
      <c r="G1232" s="763"/>
      <c r="H1232" s="764" t="s">
        <v>508</v>
      </c>
      <c r="I1232" s="762"/>
      <c r="J1232" s="762"/>
      <c r="K1232" s="762"/>
      <c r="L1232" s="765"/>
    </row>
    <row r="1233" spans="1:12" ht="30" customHeight="1" x14ac:dyDescent="0.25">
      <c r="A1233" s="749" t="s">
        <v>509</v>
      </c>
      <c r="B1233" s="750"/>
      <c r="C1233" s="750"/>
      <c r="D1233" s="750"/>
      <c r="E1233" s="750"/>
      <c r="F1233" s="751"/>
      <c r="G1233" s="752"/>
      <c r="H1233" s="712"/>
      <c r="I1233" s="713"/>
      <c r="J1233" s="713"/>
      <c r="K1233" s="714"/>
      <c r="L1233" s="715"/>
    </row>
    <row r="1234" spans="1:12" ht="30" customHeight="1" x14ac:dyDescent="0.25">
      <c r="A1234" s="749" t="s">
        <v>510</v>
      </c>
      <c r="B1234" s="750"/>
      <c r="C1234" s="750"/>
      <c r="D1234" s="750"/>
      <c r="E1234" s="750"/>
      <c r="F1234" s="710"/>
      <c r="G1234" s="711"/>
      <c r="H1234" s="753"/>
      <c r="I1234" s="754"/>
      <c r="J1234" s="754"/>
      <c r="K1234" s="754"/>
      <c r="L1234" s="755"/>
    </row>
    <row r="1235" spans="1:12" ht="30" customHeight="1" x14ac:dyDescent="0.25">
      <c r="A1235" s="749" t="s">
        <v>511</v>
      </c>
      <c r="B1235" s="750"/>
      <c r="C1235" s="750"/>
      <c r="D1235" s="750"/>
      <c r="E1235" s="750"/>
      <c r="F1235" s="710"/>
      <c r="G1235" s="711"/>
      <c r="H1235" s="712"/>
      <c r="I1235" s="713"/>
      <c r="J1235" s="713"/>
      <c r="K1235" s="714"/>
      <c r="L1235" s="715"/>
    </row>
    <row r="1236" spans="1:12" ht="30" customHeight="1" x14ac:dyDescent="0.25">
      <c r="A1236" s="756" t="s">
        <v>512</v>
      </c>
      <c r="B1236" s="757"/>
      <c r="C1236" s="757"/>
      <c r="D1236" s="757"/>
      <c r="E1236" s="757"/>
      <c r="F1236" s="710"/>
      <c r="G1236" s="711"/>
      <c r="H1236" s="758"/>
      <c r="I1236" s="713"/>
      <c r="J1236" s="713"/>
      <c r="K1236" s="714"/>
      <c r="L1236" s="715"/>
    </row>
    <row r="1237" spans="1:12" ht="30" customHeight="1" x14ac:dyDescent="0.25">
      <c r="A1237" s="759" t="s">
        <v>513</v>
      </c>
      <c r="B1237" s="760"/>
      <c r="C1237" s="760"/>
      <c r="D1237" s="760"/>
      <c r="E1237" s="760"/>
      <c r="F1237" s="710"/>
      <c r="G1237" s="711"/>
      <c r="H1237" s="758"/>
      <c r="I1237" s="713"/>
      <c r="J1237" s="713"/>
      <c r="K1237" s="714"/>
      <c r="L1237" s="715"/>
    </row>
    <row r="1238" spans="1:12" ht="30" customHeight="1" x14ac:dyDescent="0.25">
      <c r="A1238" s="708" t="s">
        <v>514</v>
      </c>
      <c r="B1238" s="709"/>
      <c r="C1238" s="709"/>
      <c r="D1238" s="709"/>
      <c r="E1238" s="709"/>
      <c r="F1238" s="710"/>
      <c r="G1238" s="711"/>
      <c r="H1238" s="712"/>
      <c r="I1238" s="713"/>
      <c r="J1238" s="713"/>
      <c r="K1238" s="714"/>
      <c r="L1238" s="715"/>
    </row>
    <row r="1239" spans="1:12" ht="30" customHeight="1" x14ac:dyDescent="0.25">
      <c r="A1239" s="708" t="s">
        <v>515</v>
      </c>
      <c r="B1239" s="709"/>
      <c r="C1239" s="709"/>
      <c r="D1239" s="709"/>
      <c r="E1239" s="709"/>
      <c r="F1239" s="710"/>
      <c r="G1239" s="711"/>
      <c r="H1239" s="712"/>
      <c r="I1239" s="713"/>
      <c r="J1239" s="713"/>
      <c r="K1239" s="714"/>
      <c r="L1239" s="715"/>
    </row>
    <row r="1240" spans="1:12" ht="30" customHeight="1" x14ac:dyDescent="0.25">
      <c r="A1240" s="708" t="s">
        <v>516</v>
      </c>
      <c r="B1240" s="709"/>
      <c r="C1240" s="709"/>
      <c r="D1240" s="709"/>
      <c r="E1240" s="709"/>
      <c r="F1240" s="710"/>
      <c r="G1240" s="711"/>
      <c r="H1240" s="716"/>
      <c r="I1240" s="717"/>
      <c r="J1240" s="717"/>
      <c r="K1240" s="717"/>
      <c r="L1240" s="718"/>
    </row>
    <row r="1241" spans="1:12" ht="30" customHeight="1" thickBot="1" x14ac:dyDescent="0.3">
      <c r="A1241" s="719" t="s">
        <v>517</v>
      </c>
      <c r="B1241" s="720"/>
      <c r="C1241" s="720"/>
      <c r="D1241" s="720"/>
      <c r="E1241" s="720"/>
      <c r="F1241" s="721"/>
      <c r="G1241" s="722"/>
      <c r="H1241" s="723"/>
      <c r="I1241" s="724"/>
      <c r="J1241" s="724"/>
      <c r="K1241" s="725"/>
      <c r="L1241" s="726"/>
    </row>
    <row r="1242" spans="1:12" ht="20.25" customHeight="1" x14ac:dyDescent="0.25">
      <c r="A1242" s="727" t="s">
        <v>518</v>
      </c>
      <c r="B1242" s="728"/>
      <c r="C1242" s="728"/>
      <c r="D1242" s="728"/>
      <c r="E1242" s="728"/>
      <c r="F1242" s="728"/>
      <c r="G1242" s="728"/>
      <c r="H1242" s="728"/>
      <c r="I1242" s="728"/>
      <c r="J1242" s="728"/>
      <c r="K1242" s="729"/>
      <c r="L1242" s="730"/>
    </row>
    <row r="1243" spans="1:12" ht="30" customHeight="1" x14ac:dyDescent="0.25">
      <c r="A1243" s="731"/>
      <c r="B1243" s="732"/>
      <c r="C1243" s="732"/>
      <c r="D1243" s="732"/>
      <c r="E1243" s="732"/>
      <c r="F1243" s="732"/>
      <c r="G1243" s="732"/>
      <c r="H1243" s="732"/>
      <c r="I1243" s="732"/>
      <c r="J1243" s="732"/>
      <c r="K1243" s="733"/>
      <c r="L1243" s="734"/>
    </row>
    <row r="1244" spans="1:12" ht="30" customHeight="1" thickBot="1" x14ac:dyDescent="0.3">
      <c r="A1244" s="735"/>
      <c r="B1244" s="736"/>
      <c r="C1244" s="736"/>
      <c r="D1244" s="736"/>
      <c r="E1244" s="736"/>
      <c r="F1244" s="736"/>
      <c r="G1244" s="736"/>
      <c r="H1244" s="736"/>
      <c r="I1244" s="736"/>
      <c r="J1244" s="736"/>
      <c r="K1244" s="737"/>
      <c r="L1244" s="738"/>
    </row>
    <row r="1245" spans="1:12" ht="19.149999999999999" customHeight="1" x14ac:dyDescent="0.25">
      <c r="A1245" s="739" t="s">
        <v>519</v>
      </c>
      <c r="B1245" s="740"/>
      <c r="C1245" s="740"/>
      <c r="D1245" s="740"/>
      <c r="E1245" s="741"/>
      <c r="F1245" s="741"/>
      <c r="G1245" s="741"/>
      <c r="H1245" s="741"/>
      <c r="I1245" s="741"/>
      <c r="J1245" s="741"/>
      <c r="K1245" s="742"/>
      <c r="L1245" s="743"/>
    </row>
    <row r="1246" spans="1:12" ht="19.149999999999999" customHeight="1" x14ac:dyDescent="0.25">
      <c r="A1246" s="744" t="s">
        <v>591</v>
      </c>
      <c r="B1246" s="745"/>
      <c r="C1246" s="745"/>
      <c r="D1246" s="745"/>
      <c r="E1246" s="674" t="s">
        <v>24</v>
      </c>
      <c r="F1246" s="676"/>
      <c r="G1246" s="676"/>
      <c r="H1246" s="676"/>
      <c r="I1246" s="677"/>
      <c r="J1246" s="680" t="s">
        <v>21</v>
      </c>
      <c r="K1246" s="746"/>
      <c r="L1246" s="682"/>
    </row>
    <row r="1247" spans="1:12" ht="19.149999999999999" customHeight="1" x14ac:dyDescent="0.25">
      <c r="A1247" s="747" t="s">
        <v>592</v>
      </c>
      <c r="B1247" s="748"/>
      <c r="C1247" s="748" t="s">
        <v>593</v>
      </c>
      <c r="D1247" s="748"/>
      <c r="E1247" s="675"/>
      <c r="F1247" s="678"/>
      <c r="G1247" s="678"/>
      <c r="H1247" s="678"/>
      <c r="I1247" s="679"/>
      <c r="J1247" s="681"/>
      <c r="K1247" s="678"/>
      <c r="L1247" s="683"/>
    </row>
    <row r="1248" spans="1:12" ht="19.149999999999999" customHeight="1" x14ac:dyDescent="0.25">
      <c r="A1248" s="668"/>
      <c r="B1248" s="669"/>
      <c r="C1248" s="670"/>
      <c r="D1248" s="671"/>
      <c r="E1248" s="674" t="s">
        <v>25</v>
      </c>
      <c r="F1248" s="676"/>
      <c r="G1248" s="676"/>
      <c r="H1248" s="676"/>
      <c r="I1248" s="677"/>
      <c r="J1248" s="680" t="s">
        <v>371</v>
      </c>
      <c r="K1248" s="676"/>
      <c r="L1248" s="682"/>
    </row>
    <row r="1249" spans="1:12" ht="19.149999999999999" customHeight="1" x14ac:dyDescent="0.25">
      <c r="A1249" s="668"/>
      <c r="B1249" s="669"/>
      <c r="C1249" s="672"/>
      <c r="D1249" s="673"/>
      <c r="E1249" s="675"/>
      <c r="F1249" s="678"/>
      <c r="G1249" s="678"/>
      <c r="H1249" s="678"/>
      <c r="I1249" s="679"/>
      <c r="J1249" s="681"/>
      <c r="K1249" s="678"/>
      <c r="L1249" s="683"/>
    </row>
    <row r="1250" spans="1:12" ht="19.149999999999999" customHeight="1" x14ac:dyDescent="0.25">
      <c r="A1250" s="684" t="s">
        <v>594</v>
      </c>
      <c r="B1250" s="687"/>
      <c r="C1250" s="688"/>
      <c r="D1250" s="688"/>
      <c r="E1250" s="688"/>
      <c r="F1250" s="688"/>
      <c r="G1250" s="688"/>
      <c r="H1250" s="688"/>
      <c r="I1250" s="688"/>
      <c r="J1250" s="688"/>
      <c r="K1250" s="688"/>
      <c r="L1250" s="689"/>
    </row>
    <row r="1251" spans="1:12" ht="19.149999999999999" customHeight="1" x14ac:dyDescent="0.25">
      <c r="A1251" s="685"/>
      <c r="B1251" s="688"/>
      <c r="C1251" s="688"/>
      <c r="D1251" s="688"/>
      <c r="E1251" s="688"/>
      <c r="F1251" s="688"/>
      <c r="G1251" s="688"/>
      <c r="H1251" s="688"/>
      <c r="I1251" s="688"/>
      <c r="J1251" s="688"/>
      <c r="K1251" s="688"/>
      <c r="L1251" s="689"/>
    </row>
    <row r="1252" spans="1:12" ht="19.149999999999999" customHeight="1" x14ac:dyDescent="0.25">
      <c r="A1252" s="685"/>
      <c r="B1252" s="688"/>
      <c r="C1252" s="688"/>
      <c r="D1252" s="688"/>
      <c r="E1252" s="688"/>
      <c r="F1252" s="688"/>
      <c r="G1252" s="688"/>
      <c r="H1252" s="688"/>
      <c r="I1252" s="688"/>
      <c r="J1252" s="688"/>
      <c r="K1252" s="688"/>
      <c r="L1252" s="689"/>
    </row>
    <row r="1253" spans="1:12" ht="19.149999999999999" customHeight="1" thickBot="1" x14ac:dyDescent="0.3">
      <c r="A1253" s="686"/>
      <c r="B1253" s="690"/>
      <c r="C1253" s="690"/>
      <c r="D1253" s="690"/>
      <c r="E1253" s="690"/>
      <c r="F1253" s="690"/>
      <c r="G1253" s="690"/>
      <c r="H1253" s="690"/>
      <c r="I1253" s="690"/>
      <c r="J1253" s="690"/>
      <c r="K1253" s="690"/>
      <c r="L1253" s="691"/>
    </row>
    <row r="1254" spans="1:12" ht="20.25" customHeight="1" thickBot="1" x14ac:dyDescent="0.3"/>
    <row r="1255" spans="1:12" ht="20.25" customHeight="1" thickBot="1" x14ac:dyDescent="0.3">
      <c r="A1255" s="692" t="s">
        <v>504</v>
      </c>
      <c r="B1255" s="693"/>
      <c r="C1255" s="693"/>
      <c r="D1255" s="693"/>
      <c r="E1255" s="693"/>
      <c r="F1255" s="693"/>
      <c r="G1255" s="693"/>
      <c r="H1255" s="693"/>
      <c r="I1255" s="693"/>
      <c r="J1255" s="693"/>
      <c r="K1255" s="693"/>
      <c r="L1255" s="694"/>
    </row>
    <row r="1256" spans="1:12" ht="25.15" customHeight="1" x14ac:dyDescent="0.25">
      <c r="A1256" s="168" t="s">
        <v>551</v>
      </c>
      <c r="B1256" s="695"/>
      <c r="C1256" s="696"/>
      <c r="D1256" s="697"/>
      <c r="E1256" s="698"/>
      <c r="F1256" s="698"/>
      <c r="G1256" s="698"/>
      <c r="H1256" s="698"/>
      <c r="I1256" s="698"/>
      <c r="J1256" s="698"/>
      <c r="K1256" s="698"/>
      <c r="L1256" s="699"/>
    </row>
    <row r="1257" spans="1:12" ht="20.25" customHeight="1" x14ac:dyDescent="0.25">
      <c r="A1257" s="700" t="s">
        <v>0</v>
      </c>
      <c r="B1257" s="701"/>
      <c r="C1257" s="701"/>
      <c r="D1257" s="702"/>
      <c r="E1257" s="702"/>
      <c r="F1257" s="702"/>
      <c r="G1257" s="702"/>
      <c r="H1257" s="702"/>
      <c r="I1257" s="702"/>
      <c r="J1257" s="702"/>
      <c r="K1257" s="702"/>
      <c r="L1257" s="703"/>
    </row>
    <row r="1258" spans="1:12" ht="20.25" customHeight="1" x14ac:dyDescent="0.25">
      <c r="A1258" s="700" t="s">
        <v>460</v>
      </c>
      <c r="B1258" s="701"/>
      <c r="C1258" s="701"/>
      <c r="D1258" s="702"/>
      <c r="E1258" s="702"/>
      <c r="F1258" s="702"/>
      <c r="G1258" s="702"/>
      <c r="H1258" s="702"/>
      <c r="I1258" s="702"/>
      <c r="J1258" s="702"/>
      <c r="K1258" s="702"/>
      <c r="L1258" s="703"/>
    </row>
    <row r="1259" spans="1:12" ht="20.25" customHeight="1" x14ac:dyDescent="0.25">
      <c r="A1259" s="700" t="s">
        <v>905</v>
      </c>
      <c r="B1259" s="701"/>
      <c r="C1259" s="701"/>
      <c r="D1259" s="702"/>
      <c r="E1259" s="702"/>
      <c r="F1259" s="702"/>
      <c r="G1259" s="702"/>
      <c r="H1259" s="702"/>
      <c r="I1259" s="702"/>
      <c r="J1259" s="702"/>
      <c r="K1259" s="702"/>
      <c r="L1259" s="703"/>
    </row>
    <row r="1260" spans="1:12" ht="20.25" customHeight="1" x14ac:dyDescent="0.25">
      <c r="A1260" s="700" t="s">
        <v>1</v>
      </c>
      <c r="B1260" s="701"/>
      <c r="C1260" s="701"/>
      <c r="D1260" s="702"/>
      <c r="E1260" s="702"/>
      <c r="F1260" s="702"/>
      <c r="G1260" s="702"/>
      <c r="H1260" s="702"/>
      <c r="I1260" s="702"/>
      <c r="J1260" s="702"/>
      <c r="K1260" s="702"/>
      <c r="L1260" s="703"/>
    </row>
    <row r="1261" spans="1:12" ht="20.25" customHeight="1" x14ac:dyDescent="0.25">
      <c r="A1261" s="704" t="s">
        <v>520</v>
      </c>
      <c r="B1261" s="705"/>
      <c r="C1261" s="705"/>
      <c r="D1261" s="702"/>
      <c r="E1261" s="702"/>
      <c r="F1261" s="702"/>
      <c r="G1261" s="702"/>
      <c r="H1261" s="702"/>
      <c r="I1261" s="702"/>
      <c r="J1261" s="702"/>
      <c r="K1261" s="702"/>
      <c r="L1261" s="703"/>
    </row>
    <row r="1262" spans="1:12" ht="15" customHeight="1" x14ac:dyDescent="0.25">
      <c r="A1262" s="704" t="s">
        <v>505</v>
      </c>
      <c r="B1262" s="705"/>
      <c r="C1262" s="705"/>
      <c r="D1262" s="706"/>
      <c r="E1262" s="706"/>
      <c r="F1262" s="706"/>
      <c r="G1262" s="706"/>
      <c r="H1262" s="706"/>
      <c r="I1262" s="706"/>
      <c r="J1262" s="706"/>
      <c r="K1262" s="706"/>
      <c r="L1262" s="707"/>
    </row>
    <row r="1263" spans="1:12" ht="15" customHeight="1" x14ac:dyDescent="0.25">
      <c r="A1263" s="704"/>
      <c r="B1263" s="705"/>
      <c r="C1263" s="705"/>
      <c r="D1263" s="706"/>
      <c r="E1263" s="706"/>
      <c r="F1263" s="706"/>
      <c r="G1263" s="706"/>
      <c r="H1263" s="706"/>
      <c r="I1263" s="706"/>
      <c r="J1263" s="706"/>
      <c r="K1263" s="706"/>
      <c r="L1263" s="707"/>
    </row>
    <row r="1264" spans="1:12" ht="15" customHeight="1" x14ac:dyDescent="0.25">
      <c r="A1264" s="704"/>
      <c r="B1264" s="705"/>
      <c r="C1264" s="705"/>
      <c r="D1264" s="706"/>
      <c r="E1264" s="706"/>
      <c r="F1264" s="706"/>
      <c r="G1264" s="706"/>
      <c r="H1264" s="706"/>
      <c r="I1264" s="706"/>
      <c r="J1264" s="706"/>
      <c r="K1264" s="706"/>
      <c r="L1264" s="707"/>
    </row>
    <row r="1265" spans="1:12" ht="19.149999999999999" customHeight="1" x14ac:dyDescent="0.25">
      <c r="A1265" s="761" t="s">
        <v>506</v>
      </c>
      <c r="B1265" s="762"/>
      <c r="C1265" s="762"/>
      <c r="D1265" s="762"/>
      <c r="E1265" s="763"/>
      <c r="F1265" s="764" t="s">
        <v>507</v>
      </c>
      <c r="G1265" s="763"/>
      <c r="H1265" s="764" t="s">
        <v>508</v>
      </c>
      <c r="I1265" s="762"/>
      <c r="J1265" s="762"/>
      <c r="K1265" s="762"/>
      <c r="L1265" s="765"/>
    </row>
    <row r="1266" spans="1:12" ht="30" customHeight="1" x14ac:dyDescent="0.25">
      <c r="A1266" s="749" t="s">
        <v>509</v>
      </c>
      <c r="B1266" s="750"/>
      <c r="C1266" s="750"/>
      <c r="D1266" s="750"/>
      <c r="E1266" s="750"/>
      <c r="F1266" s="751"/>
      <c r="G1266" s="752"/>
      <c r="H1266" s="712"/>
      <c r="I1266" s="713"/>
      <c r="J1266" s="713"/>
      <c r="K1266" s="714"/>
      <c r="L1266" s="715"/>
    </row>
    <row r="1267" spans="1:12" ht="30" customHeight="1" x14ac:dyDescent="0.25">
      <c r="A1267" s="749" t="s">
        <v>510</v>
      </c>
      <c r="B1267" s="750"/>
      <c r="C1267" s="750"/>
      <c r="D1267" s="750"/>
      <c r="E1267" s="750"/>
      <c r="F1267" s="710"/>
      <c r="G1267" s="711"/>
      <c r="H1267" s="753"/>
      <c r="I1267" s="754"/>
      <c r="J1267" s="754"/>
      <c r="K1267" s="754"/>
      <c r="L1267" s="755"/>
    </row>
    <row r="1268" spans="1:12" ht="30" customHeight="1" x14ac:dyDescent="0.25">
      <c r="A1268" s="749" t="s">
        <v>511</v>
      </c>
      <c r="B1268" s="750"/>
      <c r="C1268" s="750"/>
      <c r="D1268" s="750"/>
      <c r="E1268" s="750"/>
      <c r="F1268" s="710"/>
      <c r="G1268" s="711"/>
      <c r="H1268" s="712"/>
      <c r="I1268" s="713"/>
      <c r="J1268" s="713"/>
      <c r="K1268" s="714"/>
      <c r="L1268" s="715"/>
    </row>
    <row r="1269" spans="1:12" ht="30" customHeight="1" x14ac:dyDescent="0.25">
      <c r="A1269" s="756" t="s">
        <v>512</v>
      </c>
      <c r="B1269" s="757"/>
      <c r="C1269" s="757"/>
      <c r="D1269" s="757"/>
      <c r="E1269" s="757"/>
      <c r="F1269" s="710"/>
      <c r="G1269" s="711"/>
      <c r="H1269" s="758"/>
      <c r="I1269" s="713"/>
      <c r="J1269" s="713"/>
      <c r="K1269" s="714"/>
      <c r="L1269" s="715"/>
    </row>
    <row r="1270" spans="1:12" ht="30" customHeight="1" x14ac:dyDescent="0.25">
      <c r="A1270" s="759" t="s">
        <v>513</v>
      </c>
      <c r="B1270" s="760"/>
      <c r="C1270" s="760"/>
      <c r="D1270" s="760"/>
      <c r="E1270" s="760"/>
      <c r="F1270" s="710"/>
      <c r="G1270" s="711"/>
      <c r="H1270" s="758"/>
      <c r="I1270" s="713"/>
      <c r="J1270" s="713"/>
      <c r="K1270" s="714"/>
      <c r="L1270" s="715"/>
    </row>
    <row r="1271" spans="1:12" ht="30" customHeight="1" x14ac:dyDescent="0.25">
      <c r="A1271" s="708" t="s">
        <v>514</v>
      </c>
      <c r="B1271" s="709"/>
      <c r="C1271" s="709"/>
      <c r="D1271" s="709"/>
      <c r="E1271" s="709"/>
      <c r="F1271" s="710"/>
      <c r="G1271" s="711"/>
      <c r="H1271" s="712"/>
      <c r="I1271" s="713"/>
      <c r="J1271" s="713"/>
      <c r="K1271" s="714"/>
      <c r="L1271" s="715"/>
    </row>
    <row r="1272" spans="1:12" ht="30" customHeight="1" x14ac:dyDescent="0.25">
      <c r="A1272" s="708" t="s">
        <v>515</v>
      </c>
      <c r="B1272" s="709"/>
      <c r="C1272" s="709"/>
      <c r="D1272" s="709"/>
      <c r="E1272" s="709"/>
      <c r="F1272" s="710"/>
      <c r="G1272" s="711"/>
      <c r="H1272" s="712"/>
      <c r="I1272" s="713"/>
      <c r="J1272" s="713"/>
      <c r="K1272" s="714"/>
      <c r="L1272" s="715"/>
    </row>
    <row r="1273" spans="1:12" ht="30" customHeight="1" x14ac:dyDescent="0.25">
      <c r="A1273" s="708" t="s">
        <v>516</v>
      </c>
      <c r="B1273" s="709"/>
      <c r="C1273" s="709"/>
      <c r="D1273" s="709"/>
      <c r="E1273" s="709"/>
      <c r="F1273" s="710"/>
      <c r="G1273" s="711"/>
      <c r="H1273" s="716"/>
      <c r="I1273" s="717"/>
      <c r="J1273" s="717"/>
      <c r="K1273" s="717"/>
      <c r="L1273" s="718"/>
    </row>
    <row r="1274" spans="1:12" ht="30" customHeight="1" thickBot="1" x14ac:dyDescent="0.3">
      <c r="A1274" s="719" t="s">
        <v>517</v>
      </c>
      <c r="B1274" s="720"/>
      <c r="C1274" s="720"/>
      <c r="D1274" s="720"/>
      <c r="E1274" s="720"/>
      <c r="F1274" s="721"/>
      <c r="G1274" s="722"/>
      <c r="H1274" s="723"/>
      <c r="I1274" s="724"/>
      <c r="J1274" s="724"/>
      <c r="K1274" s="725"/>
      <c r="L1274" s="726"/>
    </row>
    <row r="1275" spans="1:12" ht="20.25" customHeight="1" x14ac:dyDescent="0.25">
      <c r="A1275" s="727" t="s">
        <v>518</v>
      </c>
      <c r="B1275" s="728"/>
      <c r="C1275" s="728"/>
      <c r="D1275" s="728"/>
      <c r="E1275" s="728"/>
      <c r="F1275" s="728"/>
      <c r="G1275" s="728"/>
      <c r="H1275" s="728"/>
      <c r="I1275" s="728"/>
      <c r="J1275" s="728"/>
      <c r="K1275" s="729"/>
      <c r="L1275" s="730"/>
    </row>
    <row r="1276" spans="1:12" ht="30" customHeight="1" x14ac:dyDescent="0.25">
      <c r="A1276" s="731"/>
      <c r="B1276" s="732"/>
      <c r="C1276" s="732"/>
      <c r="D1276" s="732"/>
      <c r="E1276" s="732"/>
      <c r="F1276" s="732"/>
      <c r="G1276" s="732"/>
      <c r="H1276" s="732"/>
      <c r="I1276" s="732"/>
      <c r="J1276" s="732"/>
      <c r="K1276" s="733"/>
      <c r="L1276" s="734"/>
    </row>
    <row r="1277" spans="1:12" ht="30" customHeight="1" thickBot="1" x14ac:dyDescent="0.3">
      <c r="A1277" s="735"/>
      <c r="B1277" s="736"/>
      <c r="C1277" s="736"/>
      <c r="D1277" s="736"/>
      <c r="E1277" s="736"/>
      <c r="F1277" s="736"/>
      <c r="G1277" s="736"/>
      <c r="H1277" s="736"/>
      <c r="I1277" s="736"/>
      <c r="J1277" s="736"/>
      <c r="K1277" s="737"/>
      <c r="L1277" s="738"/>
    </row>
    <row r="1278" spans="1:12" ht="19.149999999999999" customHeight="1" x14ac:dyDescent="0.25">
      <c r="A1278" s="739" t="s">
        <v>519</v>
      </c>
      <c r="B1278" s="740"/>
      <c r="C1278" s="740"/>
      <c r="D1278" s="740"/>
      <c r="E1278" s="741"/>
      <c r="F1278" s="741"/>
      <c r="G1278" s="741"/>
      <c r="H1278" s="741"/>
      <c r="I1278" s="741"/>
      <c r="J1278" s="741"/>
      <c r="K1278" s="742"/>
      <c r="L1278" s="743"/>
    </row>
    <row r="1279" spans="1:12" ht="19.149999999999999" customHeight="1" x14ac:dyDescent="0.25">
      <c r="A1279" s="744" t="s">
        <v>591</v>
      </c>
      <c r="B1279" s="745"/>
      <c r="C1279" s="745"/>
      <c r="D1279" s="745"/>
      <c r="E1279" s="674" t="s">
        <v>24</v>
      </c>
      <c r="F1279" s="676"/>
      <c r="G1279" s="676"/>
      <c r="H1279" s="676"/>
      <c r="I1279" s="677"/>
      <c r="J1279" s="680" t="s">
        <v>21</v>
      </c>
      <c r="K1279" s="746"/>
      <c r="L1279" s="682"/>
    </row>
    <row r="1280" spans="1:12" ht="19.149999999999999" customHeight="1" x14ac:dyDescent="0.25">
      <c r="A1280" s="747" t="s">
        <v>592</v>
      </c>
      <c r="B1280" s="748"/>
      <c r="C1280" s="748" t="s">
        <v>593</v>
      </c>
      <c r="D1280" s="748"/>
      <c r="E1280" s="675"/>
      <c r="F1280" s="678"/>
      <c r="G1280" s="678"/>
      <c r="H1280" s="678"/>
      <c r="I1280" s="679"/>
      <c r="J1280" s="681"/>
      <c r="K1280" s="678"/>
      <c r="L1280" s="683"/>
    </row>
    <row r="1281" spans="1:12" ht="19.149999999999999" customHeight="1" x14ac:dyDescent="0.25">
      <c r="A1281" s="668"/>
      <c r="B1281" s="669"/>
      <c r="C1281" s="670"/>
      <c r="D1281" s="671"/>
      <c r="E1281" s="674" t="s">
        <v>25</v>
      </c>
      <c r="F1281" s="676"/>
      <c r="G1281" s="676"/>
      <c r="H1281" s="676"/>
      <c r="I1281" s="677"/>
      <c r="J1281" s="680" t="s">
        <v>371</v>
      </c>
      <c r="K1281" s="676"/>
      <c r="L1281" s="682"/>
    </row>
    <row r="1282" spans="1:12" ht="19.149999999999999" customHeight="1" x14ac:dyDescent="0.25">
      <c r="A1282" s="668"/>
      <c r="B1282" s="669"/>
      <c r="C1282" s="672"/>
      <c r="D1282" s="673"/>
      <c r="E1282" s="675"/>
      <c r="F1282" s="678"/>
      <c r="G1282" s="678"/>
      <c r="H1282" s="678"/>
      <c r="I1282" s="679"/>
      <c r="J1282" s="681"/>
      <c r="K1282" s="678"/>
      <c r="L1282" s="683"/>
    </row>
    <row r="1283" spans="1:12" ht="19.149999999999999" customHeight="1" x14ac:dyDescent="0.25">
      <c r="A1283" s="684" t="s">
        <v>594</v>
      </c>
      <c r="B1283" s="687"/>
      <c r="C1283" s="688"/>
      <c r="D1283" s="688"/>
      <c r="E1283" s="688"/>
      <c r="F1283" s="688"/>
      <c r="G1283" s="688"/>
      <c r="H1283" s="688"/>
      <c r="I1283" s="688"/>
      <c r="J1283" s="688"/>
      <c r="K1283" s="688"/>
      <c r="L1283" s="689"/>
    </row>
    <row r="1284" spans="1:12" ht="19.149999999999999" customHeight="1" x14ac:dyDescent="0.25">
      <c r="A1284" s="685"/>
      <c r="B1284" s="688"/>
      <c r="C1284" s="688"/>
      <c r="D1284" s="688"/>
      <c r="E1284" s="688"/>
      <c r="F1284" s="688"/>
      <c r="G1284" s="688"/>
      <c r="H1284" s="688"/>
      <c r="I1284" s="688"/>
      <c r="J1284" s="688"/>
      <c r="K1284" s="688"/>
      <c r="L1284" s="689"/>
    </row>
    <row r="1285" spans="1:12" ht="19.149999999999999" customHeight="1" x14ac:dyDescent="0.25">
      <c r="A1285" s="685"/>
      <c r="B1285" s="688"/>
      <c r="C1285" s="688"/>
      <c r="D1285" s="688"/>
      <c r="E1285" s="688"/>
      <c r="F1285" s="688"/>
      <c r="G1285" s="688"/>
      <c r="H1285" s="688"/>
      <c r="I1285" s="688"/>
      <c r="J1285" s="688"/>
      <c r="K1285" s="688"/>
      <c r="L1285" s="689"/>
    </row>
    <row r="1286" spans="1:12" ht="19.149999999999999" customHeight="1" thickBot="1" x14ac:dyDescent="0.3">
      <c r="A1286" s="686"/>
      <c r="B1286" s="690"/>
      <c r="C1286" s="690"/>
      <c r="D1286" s="690"/>
      <c r="E1286" s="690"/>
      <c r="F1286" s="690"/>
      <c r="G1286" s="690"/>
      <c r="H1286" s="690"/>
      <c r="I1286" s="690"/>
      <c r="J1286" s="690"/>
      <c r="K1286" s="690"/>
      <c r="L1286" s="691"/>
    </row>
    <row r="1287" spans="1:12" ht="20.25" customHeight="1" thickBot="1" x14ac:dyDescent="0.3"/>
    <row r="1288" spans="1:12" ht="20.25" customHeight="1" thickBot="1" x14ac:dyDescent="0.3">
      <c r="A1288" s="692" t="s">
        <v>504</v>
      </c>
      <c r="B1288" s="693"/>
      <c r="C1288" s="693"/>
      <c r="D1288" s="693"/>
      <c r="E1288" s="693"/>
      <c r="F1288" s="693"/>
      <c r="G1288" s="693"/>
      <c r="H1288" s="693"/>
      <c r="I1288" s="693"/>
      <c r="J1288" s="693"/>
      <c r="K1288" s="693"/>
      <c r="L1288" s="694"/>
    </row>
    <row r="1289" spans="1:12" ht="25.15" customHeight="1" x14ac:dyDescent="0.25">
      <c r="A1289" s="168" t="s">
        <v>551</v>
      </c>
      <c r="B1289" s="695"/>
      <c r="C1289" s="696"/>
      <c r="D1289" s="697"/>
      <c r="E1289" s="698"/>
      <c r="F1289" s="698"/>
      <c r="G1289" s="698"/>
      <c r="H1289" s="698"/>
      <c r="I1289" s="698"/>
      <c r="J1289" s="698"/>
      <c r="K1289" s="698"/>
      <c r="L1289" s="699"/>
    </row>
    <row r="1290" spans="1:12" ht="20.25" customHeight="1" x14ac:dyDescent="0.25">
      <c r="A1290" s="700" t="s">
        <v>0</v>
      </c>
      <c r="B1290" s="701"/>
      <c r="C1290" s="701"/>
      <c r="D1290" s="702"/>
      <c r="E1290" s="702"/>
      <c r="F1290" s="702"/>
      <c r="G1290" s="702"/>
      <c r="H1290" s="702"/>
      <c r="I1290" s="702"/>
      <c r="J1290" s="702"/>
      <c r="K1290" s="702"/>
      <c r="L1290" s="703"/>
    </row>
    <row r="1291" spans="1:12" ht="20.25" customHeight="1" x14ac:dyDescent="0.25">
      <c r="A1291" s="700" t="s">
        <v>460</v>
      </c>
      <c r="B1291" s="701"/>
      <c r="C1291" s="701"/>
      <c r="D1291" s="702"/>
      <c r="E1291" s="702"/>
      <c r="F1291" s="702"/>
      <c r="G1291" s="702"/>
      <c r="H1291" s="702"/>
      <c r="I1291" s="702"/>
      <c r="J1291" s="702"/>
      <c r="K1291" s="702"/>
      <c r="L1291" s="703"/>
    </row>
    <row r="1292" spans="1:12" ht="20.25" customHeight="1" x14ac:dyDescent="0.25">
      <c r="A1292" s="700" t="s">
        <v>905</v>
      </c>
      <c r="B1292" s="701"/>
      <c r="C1292" s="701"/>
      <c r="D1292" s="702"/>
      <c r="E1292" s="702"/>
      <c r="F1292" s="702"/>
      <c r="G1292" s="702"/>
      <c r="H1292" s="702"/>
      <c r="I1292" s="702"/>
      <c r="J1292" s="702"/>
      <c r="K1292" s="702"/>
      <c r="L1292" s="703"/>
    </row>
    <row r="1293" spans="1:12" ht="20.25" customHeight="1" x14ac:dyDescent="0.25">
      <c r="A1293" s="700" t="s">
        <v>1</v>
      </c>
      <c r="B1293" s="701"/>
      <c r="C1293" s="701"/>
      <c r="D1293" s="702"/>
      <c r="E1293" s="702"/>
      <c r="F1293" s="702"/>
      <c r="G1293" s="702"/>
      <c r="H1293" s="702"/>
      <c r="I1293" s="702"/>
      <c r="J1293" s="702"/>
      <c r="K1293" s="702"/>
      <c r="L1293" s="703"/>
    </row>
    <row r="1294" spans="1:12" ht="20.25" customHeight="1" x14ac:dyDescent="0.25">
      <c r="A1294" s="704" t="s">
        <v>520</v>
      </c>
      <c r="B1294" s="705"/>
      <c r="C1294" s="705"/>
      <c r="D1294" s="702"/>
      <c r="E1294" s="702"/>
      <c r="F1294" s="702"/>
      <c r="G1294" s="702"/>
      <c r="H1294" s="702"/>
      <c r="I1294" s="702"/>
      <c r="J1294" s="702"/>
      <c r="K1294" s="702"/>
      <c r="L1294" s="703"/>
    </row>
    <row r="1295" spans="1:12" ht="15" customHeight="1" x14ac:dyDescent="0.25">
      <c r="A1295" s="704" t="s">
        <v>505</v>
      </c>
      <c r="B1295" s="705"/>
      <c r="C1295" s="705"/>
      <c r="D1295" s="706"/>
      <c r="E1295" s="706"/>
      <c r="F1295" s="706"/>
      <c r="G1295" s="706"/>
      <c r="H1295" s="706"/>
      <c r="I1295" s="706"/>
      <c r="J1295" s="706"/>
      <c r="K1295" s="706"/>
      <c r="L1295" s="707"/>
    </row>
    <row r="1296" spans="1:12" ht="15" customHeight="1" x14ac:dyDescent="0.25">
      <c r="A1296" s="704"/>
      <c r="B1296" s="705"/>
      <c r="C1296" s="705"/>
      <c r="D1296" s="706"/>
      <c r="E1296" s="706"/>
      <c r="F1296" s="706"/>
      <c r="G1296" s="706"/>
      <c r="H1296" s="706"/>
      <c r="I1296" s="706"/>
      <c r="J1296" s="706"/>
      <c r="K1296" s="706"/>
      <c r="L1296" s="707"/>
    </row>
    <row r="1297" spans="1:12" ht="15" customHeight="1" x14ac:dyDescent="0.25">
      <c r="A1297" s="704"/>
      <c r="B1297" s="705"/>
      <c r="C1297" s="705"/>
      <c r="D1297" s="706"/>
      <c r="E1297" s="706"/>
      <c r="F1297" s="706"/>
      <c r="G1297" s="706"/>
      <c r="H1297" s="706"/>
      <c r="I1297" s="706"/>
      <c r="J1297" s="706"/>
      <c r="K1297" s="706"/>
      <c r="L1297" s="707"/>
    </row>
    <row r="1298" spans="1:12" ht="19.149999999999999" customHeight="1" x14ac:dyDescent="0.25">
      <c r="A1298" s="761" t="s">
        <v>506</v>
      </c>
      <c r="B1298" s="762"/>
      <c r="C1298" s="762"/>
      <c r="D1298" s="762"/>
      <c r="E1298" s="763"/>
      <c r="F1298" s="764" t="s">
        <v>507</v>
      </c>
      <c r="G1298" s="763"/>
      <c r="H1298" s="764" t="s">
        <v>508</v>
      </c>
      <c r="I1298" s="762"/>
      <c r="J1298" s="762"/>
      <c r="K1298" s="762"/>
      <c r="L1298" s="765"/>
    </row>
    <row r="1299" spans="1:12" ht="30" customHeight="1" x14ac:dyDescent="0.25">
      <c r="A1299" s="749" t="s">
        <v>509</v>
      </c>
      <c r="B1299" s="750"/>
      <c r="C1299" s="750"/>
      <c r="D1299" s="750"/>
      <c r="E1299" s="750"/>
      <c r="F1299" s="751"/>
      <c r="G1299" s="752"/>
      <c r="H1299" s="712"/>
      <c r="I1299" s="713"/>
      <c r="J1299" s="713"/>
      <c r="K1299" s="714"/>
      <c r="L1299" s="715"/>
    </row>
    <row r="1300" spans="1:12" ht="30" customHeight="1" x14ac:dyDescent="0.25">
      <c r="A1300" s="749" t="s">
        <v>510</v>
      </c>
      <c r="B1300" s="750"/>
      <c r="C1300" s="750"/>
      <c r="D1300" s="750"/>
      <c r="E1300" s="750"/>
      <c r="F1300" s="710"/>
      <c r="G1300" s="711"/>
      <c r="H1300" s="753"/>
      <c r="I1300" s="754"/>
      <c r="J1300" s="754"/>
      <c r="K1300" s="754"/>
      <c r="L1300" s="755"/>
    </row>
    <row r="1301" spans="1:12" ht="30" customHeight="1" x14ac:dyDescent="0.25">
      <c r="A1301" s="749" t="s">
        <v>511</v>
      </c>
      <c r="B1301" s="750"/>
      <c r="C1301" s="750"/>
      <c r="D1301" s="750"/>
      <c r="E1301" s="750"/>
      <c r="F1301" s="710"/>
      <c r="G1301" s="711"/>
      <c r="H1301" s="712"/>
      <c r="I1301" s="713"/>
      <c r="J1301" s="713"/>
      <c r="K1301" s="714"/>
      <c r="L1301" s="715"/>
    </row>
    <row r="1302" spans="1:12" ht="30" customHeight="1" x14ac:dyDescent="0.25">
      <c r="A1302" s="756" t="s">
        <v>512</v>
      </c>
      <c r="B1302" s="757"/>
      <c r="C1302" s="757"/>
      <c r="D1302" s="757"/>
      <c r="E1302" s="757"/>
      <c r="F1302" s="710"/>
      <c r="G1302" s="711"/>
      <c r="H1302" s="758"/>
      <c r="I1302" s="713"/>
      <c r="J1302" s="713"/>
      <c r="K1302" s="714"/>
      <c r="L1302" s="715"/>
    </row>
    <row r="1303" spans="1:12" ht="30" customHeight="1" x14ac:dyDescent="0.25">
      <c r="A1303" s="759" t="s">
        <v>513</v>
      </c>
      <c r="B1303" s="760"/>
      <c r="C1303" s="760"/>
      <c r="D1303" s="760"/>
      <c r="E1303" s="760"/>
      <c r="F1303" s="710"/>
      <c r="G1303" s="711"/>
      <c r="H1303" s="758"/>
      <c r="I1303" s="713"/>
      <c r="J1303" s="713"/>
      <c r="K1303" s="714"/>
      <c r="L1303" s="715"/>
    </row>
    <row r="1304" spans="1:12" ht="30" customHeight="1" x14ac:dyDescent="0.25">
      <c r="A1304" s="708" t="s">
        <v>514</v>
      </c>
      <c r="B1304" s="709"/>
      <c r="C1304" s="709"/>
      <c r="D1304" s="709"/>
      <c r="E1304" s="709"/>
      <c r="F1304" s="710"/>
      <c r="G1304" s="711"/>
      <c r="H1304" s="712"/>
      <c r="I1304" s="713"/>
      <c r="J1304" s="713"/>
      <c r="K1304" s="714"/>
      <c r="L1304" s="715"/>
    </row>
    <row r="1305" spans="1:12" ht="30" customHeight="1" x14ac:dyDescent="0.25">
      <c r="A1305" s="708" t="s">
        <v>515</v>
      </c>
      <c r="B1305" s="709"/>
      <c r="C1305" s="709"/>
      <c r="D1305" s="709"/>
      <c r="E1305" s="709"/>
      <c r="F1305" s="710"/>
      <c r="G1305" s="711"/>
      <c r="H1305" s="712"/>
      <c r="I1305" s="713"/>
      <c r="J1305" s="713"/>
      <c r="K1305" s="714"/>
      <c r="L1305" s="715"/>
    </row>
    <row r="1306" spans="1:12" ht="30" customHeight="1" x14ac:dyDescent="0.25">
      <c r="A1306" s="708" t="s">
        <v>516</v>
      </c>
      <c r="B1306" s="709"/>
      <c r="C1306" s="709"/>
      <c r="D1306" s="709"/>
      <c r="E1306" s="709"/>
      <c r="F1306" s="710"/>
      <c r="G1306" s="711"/>
      <c r="H1306" s="716"/>
      <c r="I1306" s="717"/>
      <c r="J1306" s="717"/>
      <c r="K1306" s="717"/>
      <c r="L1306" s="718"/>
    </row>
    <row r="1307" spans="1:12" ht="30" customHeight="1" thickBot="1" x14ac:dyDescent="0.3">
      <c r="A1307" s="719" t="s">
        <v>517</v>
      </c>
      <c r="B1307" s="720"/>
      <c r="C1307" s="720"/>
      <c r="D1307" s="720"/>
      <c r="E1307" s="720"/>
      <c r="F1307" s="721"/>
      <c r="G1307" s="722"/>
      <c r="H1307" s="723"/>
      <c r="I1307" s="724"/>
      <c r="J1307" s="724"/>
      <c r="K1307" s="725"/>
      <c r="L1307" s="726"/>
    </row>
    <row r="1308" spans="1:12" ht="20.25" customHeight="1" x14ac:dyDescent="0.25">
      <c r="A1308" s="727" t="s">
        <v>518</v>
      </c>
      <c r="B1308" s="728"/>
      <c r="C1308" s="728"/>
      <c r="D1308" s="728"/>
      <c r="E1308" s="728"/>
      <c r="F1308" s="728"/>
      <c r="G1308" s="728"/>
      <c r="H1308" s="728"/>
      <c r="I1308" s="728"/>
      <c r="J1308" s="728"/>
      <c r="K1308" s="729"/>
      <c r="L1308" s="730"/>
    </row>
    <row r="1309" spans="1:12" ht="30" customHeight="1" x14ac:dyDescent="0.25">
      <c r="A1309" s="731"/>
      <c r="B1309" s="732"/>
      <c r="C1309" s="732"/>
      <c r="D1309" s="732"/>
      <c r="E1309" s="732"/>
      <c r="F1309" s="732"/>
      <c r="G1309" s="732"/>
      <c r="H1309" s="732"/>
      <c r="I1309" s="732"/>
      <c r="J1309" s="732"/>
      <c r="K1309" s="733"/>
      <c r="L1309" s="734"/>
    </row>
    <row r="1310" spans="1:12" ht="30" customHeight="1" thickBot="1" x14ac:dyDescent="0.3">
      <c r="A1310" s="735"/>
      <c r="B1310" s="736"/>
      <c r="C1310" s="736"/>
      <c r="D1310" s="736"/>
      <c r="E1310" s="736"/>
      <c r="F1310" s="736"/>
      <c r="G1310" s="736"/>
      <c r="H1310" s="736"/>
      <c r="I1310" s="736"/>
      <c r="J1310" s="736"/>
      <c r="K1310" s="737"/>
      <c r="L1310" s="738"/>
    </row>
    <row r="1311" spans="1:12" ht="19.149999999999999" customHeight="1" x14ac:dyDescent="0.25">
      <c r="A1311" s="739" t="s">
        <v>519</v>
      </c>
      <c r="B1311" s="740"/>
      <c r="C1311" s="740"/>
      <c r="D1311" s="740"/>
      <c r="E1311" s="741"/>
      <c r="F1311" s="741"/>
      <c r="G1311" s="741"/>
      <c r="H1311" s="741"/>
      <c r="I1311" s="741"/>
      <c r="J1311" s="741"/>
      <c r="K1311" s="742"/>
      <c r="L1311" s="743"/>
    </row>
    <row r="1312" spans="1:12" ht="19.149999999999999" customHeight="1" x14ac:dyDescent="0.25">
      <c r="A1312" s="744" t="s">
        <v>591</v>
      </c>
      <c r="B1312" s="745"/>
      <c r="C1312" s="745"/>
      <c r="D1312" s="745"/>
      <c r="E1312" s="674" t="s">
        <v>24</v>
      </c>
      <c r="F1312" s="676"/>
      <c r="G1312" s="676"/>
      <c r="H1312" s="676"/>
      <c r="I1312" s="677"/>
      <c r="J1312" s="680" t="s">
        <v>21</v>
      </c>
      <c r="K1312" s="746"/>
      <c r="L1312" s="682"/>
    </row>
    <row r="1313" spans="1:12" ht="19.149999999999999" customHeight="1" x14ac:dyDescent="0.25">
      <c r="A1313" s="747" t="s">
        <v>592</v>
      </c>
      <c r="B1313" s="748"/>
      <c r="C1313" s="748" t="s">
        <v>593</v>
      </c>
      <c r="D1313" s="748"/>
      <c r="E1313" s="675"/>
      <c r="F1313" s="678"/>
      <c r="G1313" s="678"/>
      <c r="H1313" s="678"/>
      <c r="I1313" s="679"/>
      <c r="J1313" s="681"/>
      <c r="K1313" s="678"/>
      <c r="L1313" s="683"/>
    </row>
    <row r="1314" spans="1:12" ht="19.149999999999999" customHeight="1" x14ac:dyDescent="0.25">
      <c r="A1314" s="668"/>
      <c r="B1314" s="669"/>
      <c r="C1314" s="670"/>
      <c r="D1314" s="671"/>
      <c r="E1314" s="674" t="s">
        <v>25</v>
      </c>
      <c r="F1314" s="676"/>
      <c r="G1314" s="676"/>
      <c r="H1314" s="676"/>
      <c r="I1314" s="677"/>
      <c r="J1314" s="680" t="s">
        <v>371</v>
      </c>
      <c r="K1314" s="676"/>
      <c r="L1314" s="682"/>
    </row>
    <row r="1315" spans="1:12" ht="19.149999999999999" customHeight="1" x14ac:dyDescent="0.25">
      <c r="A1315" s="668"/>
      <c r="B1315" s="669"/>
      <c r="C1315" s="672"/>
      <c r="D1315" s="673"/>
      <c r="E1315" s="675"/>
      <c r="F1315" s="678"/>
      <c r="G1315" s="678"/>
      <c r="H1315" s="678"/>
      <c r="I1315" s="679"/>
      <c r="J1315" s="681"/>
      <c r="K1315" s="678"/>
      <c r="L1315" s="683"/>
    </row>
    <row r="1316" spans="1:12" ht="19.149999999999999" customHeight="1" x14ac:dyDescent="0.25">
      <c r="A1316" s="684" t="s">
        <v>594</v>
      </c>
      <c r="B1316" s="687"/>
      <c r="C1316" s="688"/>
      <c r="D1316" s="688"/>
      <c r="E1316" s="688"/>
      <c r="F1316" s="688"/>
      <c r="G1316" s="688"/>
      <c r="H1316" s="688"/>
      <c r="I1316" s="688"/>
      <c r="J1316" s="688"/>
      <c r="K1316" s="688"/>
      <c r="L1316" s="689"/>
    </row>
    <row r="1317" spans="1:12" ht="19.149999999999999" customHeight="1" x14ac:dyDescent="0.25">
      <c r="A1317" s="685"/>
      <c r="B1317" s="688"/>
      <c r="C1317" s="688"/>
      <c r="D1317" s="688"/>
      <c r="E1317" s="688"/>
      <c r="F1317" s="688"/>
      <c r="G1317" s="688"/>
      <c r="H1317" s="688"/>
      <c r="I1317" s="688"/>
      <c r="J1317" s="688"/>
      <c r="K1317" s="688"/>
      <c r="L1317" s="689"/>
    </row>
    <row r="1318" spans="1:12" ht="19.149999999999999" customHeight="1" x14ac:dyDescent="0.25">
      <c r="A1318" s="685"/>
      <c r="B1318" s="688"/>
      <c r="C1318" s="688"/>
      <c r="D1318" s="688"/>
      <c r="E1318" s="688"/>
      <c r="F1318" s="688"/>
      <c r="G1318" s="688"/>
      <c r="H1318" s="688"/>
      <c r="I1318" s="688"/>
      <c r="J1318" s="688"/>
      <c r="K1318" s="688"/>
      <c r="L1318" s="689"/>
    </row>
    <row r="1319" spans="1:12" ht="19.149999999999999" customHeight="1" thickBot="1" x14ac:dyDescent="0.3">
      <c r="A1319" s="686"/>
      <c r="B1319" s="690"/>
      <c r="C1319" s="690"/>
      <c r="D1319" s="690"/>
      <c r="E1319" s="690"/>
      <c r="F1319" s="690"/>
      <c r="G1319" s="690"/>
      <c r="H1319" s="690"/>
      <c r="I1319" s="690"/>
      <c r="J1319" s="690"/>
      <c r="K1319" s="690"/>
      <c r="L1319" s="691"/>
    </row>
    <row r="1320" spans="1:12" ht="20.25" customHeight="1" thickBot="1" x14ac:dyDescent="0.3"/>
    <row r="1321" spans="1:12" ht="20.25" customHeight="1" thickBot="1" x14ac:dyDescent="0.3">
      <c r="A1321" s="692" t="s">
        <v>504</v>
      </c>
      <c r="B1321" s="693"/>
      <c r="C1321" s="693"/>
      <c r="D1321" s="693"/>
      <c r="E1321" s="693"/>
      <c r="F1321" s="693"/>
      <c r="G1321" s="693"/>
      <c r="H1321" s="693"/>
      <c r="I1321" s="693"/>
      <c r="J1321" s="693"/>
      <c r="K1321" s="693"/>
      <c r="L1321" s="694"/>
    </row>
    <row r="1322" spans="1:12" ht="25.15" customHeight="1" x14ac:dyDescent="0.25">
      <c r="A1322" s="168" t="s">
        <v>551</v>
      </c>
      <c r="B1322" s="695"/>
      <c r="C1322" s="696"/>
      <c r="D1322" s="697"/>
      <c r="E1322" s="698"/>
      <c r="F1322" s="698"/>
      <c r="G1322" s="698"/>
      <c r="H1322" s="698"/>
      <c r="I1322" s="698"/>
      <c r="J1322" s="698"/>
      <c r="K1322" s="698"/>
      <c r="L1322" s="699"/>
    </row>
    <row r="1323" spans="1:12" ht="20.25" customHeight="1" x14ac:dyDescent="0.25">
      <c r="A1323" s="700" t="s">
        <v>0</v>
      </c>
      <c r="B1323" s="701"/>
      <c r="C1323" s="701"/>
      <c r="D1323" s="702"/>
      <c r="E1323" s="702"/>
      <c r="F1323" s="702"/>
      <c r="G1323" s="702"/>
      <c r="H1323" s="702"/>
      <c r="I1323" s="702"/>
      <c r="J1323" s="702"/>
      <c r="K1323" s="702"/>
      <c r="L1323" s="703"/>
    </row>
    <row r="1324" spans="1:12" ht="20.25" customHeight="1" x14ac:dyDescent="0.25">
      <c r="A1324" s="700" t="s">
        <v>460</v>
      </c>
      <c r="B1324" s="701"/>
      <c r="C1324" s="701"/>
      <c r="D1324" s="702"/>
      <c r="E1324" s="702"/>
      <c r="F1324" s="702"/>
      <c r="G1324" s="702"/>
      <c r="H1324" s="702"/>
      <c r="I1324" s="702"/>
      <c r="J1324" s="702"/>
      <c r="K1324" s="702"/>
      <c r="L1324" s="703"/>
    </row>
    <row r="1325" spans="1:12" ht="20.25" customHeight="1" x14ac:dyDescent="0.25">
      <c r="A1325" s="700" t="s">
        <v>905</v>
      </c>
      <c r="B1325" s="701"/>
      <c r="C1325" s="701"/>
      <c r="D1325" s="702"/>
      <c r="E1325" s="702"/>
      <c r="F1325" s="702"/>
      <c r="G1325" s="702"/>
      <c r="H1325" s="702"/>
      <c r="I1325" s="702"/>
      <c r="J1325" s="702"/>
      <c r="K1325" s="702"/>
      <c r="L1325" s="703"/>
    </row>
    <row r="1326" spans="1:12" ht="20.25" customHeight="1" x14ac:dyDescent="0.25">
      <c r="A1326" s="700" t="s">
        <v>1</v>
      </c>
      <c r="B1326" s="701"/>
      <c r="C1326" s="701"/>
      <c r="D1326" s="702"/>
      <c r="E1326" s="702"/>
      <c r="F1326" s="702"/>
      <c r="G1326" s="702"/>
      <c r="H1326" s="702"/>
      <c r="I1326" s="702"/>
      <c r="J1326" s="702"/>
      <c r="K1326" s="702"/>
      <c r="L1326" s="703"/>
    </row>
    <row r="1327" spans="1:12" ht="20.25" customHeight="1" x14ac:dyDescent="0.25">
      <c r="A1327" s="704" t="s">
        <v>520</v>
      </c>
      <c r="B1327" s="705"/>
      <c r="C1327" s="705"/>
      <c r="D1327" s="702"/>
      <c r="E1327" s="702"/>
      <c r="F1327" s="702"/>
      <c r="G1327" s="702"/>
      <c r="H1327" s="702"/>
      <c r="I1327" s="702"/>
      <c r="J1327" s="702"/>
      <c r="K1327" s="702"/>
      <c r="L1327" s="703"/>
    </row>
    <row r="1328" spans="1:12" ht="15" customHeight="1" x14ac:dyDescent="0.25">
      <c r="A1328" s="704" t="s">
        <v>505</v>
      </c>
      <c r="B1328" s="705"/>
      <c r="C1328" s="705"/>
      <c r="D1328" s="706"/>
      <c r="E1328" s="706"/>
      <c r="F1328" s="706"/>
      <c r="G1328" s="706"/>
      <c r="H1328" s="706"/>
      <c r="I1328" s="706"/>
      <c r="J1328" s="706"/>
      <c r="K1328" s="706"/>
      <c r="L1328" s="707"/>
    </row>
    <row r="1329" spans="1:12" ht="15" customHeight="1" x14ac:dyDescent="0.25">
      <c r="A1329" s="704"/>
      <c r="B1329" s="705"/>
      <c r="C1329" s="705"/>
      <c r="D1329" s="706"/>
      <c r="E1329" s="706"/>
      <c r="F1329" s="706"/>
      <c r="G1329" s="706"/>
      <c r="H1329" s="706"/>
      <c r="I1329" s="706"/>
      <c r="J1329" s="706"/>
      <c r="K1329" s="706"/>
      <c r="L1329" s="707"/>
    </row>
    <row r="1330" spans="1:12" ht="15" customHeight="1" x14ac:dyDescent="0.25">
      <c r="A1330" s="704"/>
      <c r="B1330" s="705"/>
      <c r="C1330" s="705"/>
      <c r="D1330" s="706"/>
      <c r="E1330" s="706"/>
      <c r="F1330" s="706"/>
      <c r="G1330" s="706"/>
      <c r="H1330" s="706"/>
      <c r="I1330" s="706"/>
      <c r="J1330" s="706"/>
      <c r="K1330" s="706"/>
      <c r="L1330" s="707"/>
    </row>
    <row r="1331" spans="1:12" ht="19.149999999999999" customHeight="1" x14ac:dyDescent="0.25">
      <c r="A1331" s="761" t="s">
        <v>506</v>
      </c>
      <c r="B1331" s="762"/>
      <c r="C1331" s="762"/>
      <c r="D1331" s="762"/>
      <c r="E1331" s="763"/>
      <c r="F1331" s="764" t="s">
        <v>507</v>
      </c>
      <c r="G1331" s="763"/>
      <c r="H1331" s="764" t="s">
        <v>508</v>
      </c>
      <c r="I1331" s="762"/>
      <c r="J1331" s="762"/>
      <c r="K1331" s="762"/>
      <c r="L1331" s="765"/>
    </row>
    <row r="1332" spans="1:12" ht="30" customHeight="1" x14ac:dyDescent="0.25">
      <c r="A1332" s="749" t="s">
        <v>509</v>
      </c>
      <c r="B1332" s="750"/>
      <c r="C1332" s="750"/>
      <c r="D1332" s="750"/>
      <c r="E1332" s="750"/>
      <c r="F1332" s="751"/>
      <c r="G1332" s="752"/>
      <c r="H1332" s="712"/>
      <c r="I1332" s="713"/>
      <c r="J1332" s="713"/>
      <c r="K1332" s="714"/>
      <c r="L1332" s="715"/>
    </row>
    <row r="1333" spans="1:12" ht="30" customHeight="1" x14ac:dyDescent="0.25">
      <c r="A1333" s="749" t="s">
        <v>510</v>
      </c>
      <c r="B1333" s="750"/>
      <c r="C1333" s="750"/>
      <c r="D1333" s="750"/>
      <c r="E1333" s="750"/>
      <c r="F1333" s="710"/>
      <c r="G1333" s="711"/>
      <c r="H1333" s="753"/>
      <c r="I1333" s="754"/>
      <c r="J1333" s="754"/>
      <c r="K1333" s="754"/>
      <c r="L1333" s="755"/>
    </row>
    <row r="1334" spans="1:12" ht="30" customHeight="1" x14ac:dyDescent="0.25">
      <c r="A1334" s="749" t="s">
        <v>511</v>
      </c>
      <c r="B1334" s="750"/>
      <c r="C1334" s="750"/>
      <c r="D1334" s="750"/>
      <c r="E1334" s="750"/>
      <c r="F1334" s="710"/>
      <c r="G1334" s="711"/>
      <c r="H1334" s="712"/>
      <c r="I1334" s="713"/>
      <c r="J1334" s="713"/>
      <c r="K1334" s="714"/>
      <c r="L1334" s="715"/>
    </row>
    <row r="1335" spans="1:12" ht="30" customHeight="1" x14ac:dyDescent="0.25">
      <c r="A1335" s="756" t="s">
        <v>512</v>
      </c>
      <c r="B1335" s="757"/>
      <c r="C1335" s="757"/>
      <c r="D1335" s="757"/>
      <c r="E1335" s="757"/>
      <c r="F1335" s="710"/>
      <c r="G1335" s="711"/>
      <c r="H1335" s="758"/>
      <c r="I1335" s="713"/>
      <c r="J1335" s="713"/>
      <c r="K1335" s="714"/>
      <c r="L1335" s="715"/>
    </row>
    <row r="1336" spans="1:12" ht="30" customHeight="1" x14ac:dyDescent="0.25">
      <c r="A1336" s="759" t="s">
        <v>513</v>
      </c>
      <c r="B1336" s="760"/>
      <c r="C1336" s="760"/>
      <c r="D1336" s="760"/>
      <c r="E1336" s="760"/>
      <c r="F1336" s="710"/>
      <c r="G1336" s="711"/>
      <c r="H1336" s="758"/>
      <c r="I1336" s="713"/>
      <c r="J1336" s="713"/>
      <c r="K1336" s="714"/>
      <c r="L1336" s="715"/>
    </row>
    <row r="1337" spans="1:12" ht="30" customHeight="1" x14ac:dyDescent="0.25">
      <c r="A1337" s="708" t="s">
        <v>514</v>
      </c>
      <c r="B1337" s="709"/>
      <c r="C1337" s="709"/>
      <c r="D1337" s="709"/>
      <c r="E1337" s="709"/>
      <c r="F1337" s="710"/>
      <c r="G1337" s="711"/>
      <c r="H1337" s="712"/>
      <c r="I1337" s="713"/>
      <c r="J1337" s="713"/>
      <c r="K1337" s="714"/>
      <c r="L1337" s="715"/>
    </row>
    <row r="1338" spans="1:12" ht="30" customHeight="1" x14ac:dyDescent="0.25">
      <c r="A1338" s="708" t="s">
        <v>515</v>
      </c>
      <c r="B1338" s="709"/>
      <c r="C1338" s="709"/>
      <c r="D1338" s="709"/>
      <c r="E1338" s="709"/>
      <c r="F1338" s="710"/>
      <c r="G1338" s="711"/>
      <c r="H1338" s="712"/>
      <c r="I1338" s="713"/>
      <c r="J1338" s="713"/>
      <c r="K1338" s="714"/>
      <c r="L1338" s="715"/>
    </row>
    <row r="1339" spans="1:12" ht="30" customHeight="1" x14ac:dyDescent="0.25">
      <c r="A1339" s="708" t="s">
        <v>516</v>
      </c>
      <c r="B1339" s="709"/>
      <c r="C1339" s="709"/>
      <c r="D1339" s="709"/>
      <c r="E1339" s="709"/>
      <c r="F1339" s="710"/>
      <c r="G1339" s="711"/>
      <c r="H1339" s="716"/>
      <c r="I1339" s="717"/>
      <c r="J1339" s="717"/>
      <c r="K1339" s="717"/>
      <c r="L1339" s="718"/>
    </row>
    <row r="1340" spans="1:12" ht="30" customHeight="1" thickBot="1" x14ac:dyDescent="0.3">
      <c r="A1340" s="719" t="s">
        <v>517</v>
      </c>
      <c r="B1340" s="720"/>
      <c r="C1340" s="720"/>
      <c r="D1340" s="720"/>
      <c r="E1340" s="720"/>
      <c r="F1340" s="721"/>
      <c r="G1340" s="722"/>
      <c r="H1340" s="723"/>
      <c r="I1340" s="724"/>
      <c r="J1340" s="724"/>
      <c r="K1340" s="725"/>
      <c r="L1340" s="726"/>
    </row>
    <row r="1341" spans="1:12" ht="20.25" customHeight="1" x14ac:dyDescent="0.25">
      <c r="A1341" s="727" t="s">
        <v>518</v>
      </c>
      <c r="B1341" s="728"/>
      <c r="C1341" s="728"/>
      <c r="D1341" s="728"/>
      <c r="E1341" s="728"/>
      <c r="F1341" s="728"/>
      <c r="G1341" s="728"/>
      <c r="H1341" s="728"/>
      <c r="I1341" s="728"/>
      <c r="J1341" s="728"/>
      <c r="K1341" s="729"/>
      <c r="L1341" s="730"/>
    </row>
    <row r="1342" spans="1:12" ht="30" customHeight="1" x14ac:dyDescent="0.25">
      <c r="A1342" s="731"/>
      <c r="B1342" s="732"/>
      <c r="C1342" s="732"/>
      <c r="D1342" s="732"/>
      <c r="E1342" s="732"/>
      <c r="F1342" s="732"/>
      <c r="G1342" s="732"/>
      <c r="H1342" s="732"/>
      <c r="I1342" s="732"/>
      <c r="J1342" s="732"/>
      <c r="K1342" s="733"/>
      <c r="L1342" s="734"/>
    </row>
    <row r="1343" spans="1:12" ht="30" customHeight="1" thickBot="1" x14ac:dyDescent="0.3">
      <c r="A1343" s="735"/>
      <c r="B1343" s="736"/>
      <c r="C1343" s="736"/>
      <c r="D1343" s="736"/>
      <c r="E1343" s="736"/>
      <c r="F1343" s="736"/>
      <c r="G1343" s="736"/>
      <c r="H1343" s="736"/>
      <c r="I1343" s="736"/>
      <c r="J1343" s="736"/>
      <c r="K1343" s="737"/>
      <c r="L1343" s="738"/>
    </row>
    <row r="1344" spans="1:12" ht="19.149999999999999" customHeight="1" x14ac:dyDescent="0.25">
      <c r="A1344" s="739" t="s">
        <v>519</v>
      </c>
      <c r="B1344" s="740"/>
      <c r="C1344" s="740"/>
      <c r="D1344" s="740"/>
      <c r="E1344" s="741"/>
      <c r="F1344" s="741"/>
      <c r="G1344" s="741"/>
      <c r="H1344" s="741"/>
      <c r="I1344" s="741"/>
      <c r="J1344" s="741"/>
      <c r="K1344" s="742"/>
      <c r="L1344" s="743"/>
    </row>
    <row r="1345" spans="1:12" ht="19.149999999999999" customHeight="1" x14ac:dyDescent="0.25">
      <c r="A1345" s="744" t="s">
        <v>591</v>
      </c>
      <c r="B1345" s="745"/>
      <c r="C1345" s="745"/>
      <c r="D1345" s="745"/>
      <c r="E1345" s="674" t="s">
        <v>24</v>
      </c>
      <c r="F1345" s="676"/>
      <c r="G1345" s="676"/>
      <c r="H1345" s="676"/>
      <c r="I1345" s="677"/>
      <c r="J1345" s="680" t="s">
        <v>21</v>
      </c>
      <c r="K1345" s="746"/>
      <c r="L1345" s="682"/>
    </row>
    <row r="1346" spans="1:12" ht="19.149999999999999" customHeight="1" x14ac:dyDescent="0.25">
      <c r="A1346" s="747" t="s">
        <v>592</v>
      </c>
      <c r="B1346" s="748"/>
      <c r="C1346" s="748" t="s">
        <v>593</v>
      </c>
      <c r="D1346" s="748"/>
      <c r="E1346" s="675"/>
      <c r="F1346" s="678"/>
      <c r="G1346" s="678"/>
      <c r="H1346" s="678"/>
      <c r="I1346" s="679"/>
      <c r="J1346" s="681"/>
      <c r="K1346" s="678"/>
      <c r="L1346" s="683"/>
    </row>
    <row r="1347" spans="1:12" ht="19.149999999999999" customHeight="1" x14ac:dyDescent="0.25">
      <c r="A1347" s="668"/>
      <c r="B1347" s="669"/>
      <c r="C1347" s="670"/>
      <c r="D1347" s="671"/>
      <c r="E1347" s="674" t="s">
        <v>25</v>
      </c>
      <c r="F1347" s="676"/>
      <c r="G1347" s="676"/>
      <c r="H1347" s="676"/>
      <c r="I1347" s="677"/>
      <c r="J1347" s="680" t="s">
        <v>371</v>
      </c>
      <c r="K1347" s="676"/>
      <c r="L1347" s="682"/>
    </row>
    <row r="1348" spans="1:12" ht="19.149999999999999" customHeight="1" x14ac:dyDescent="0.25">
      <c r="A1348" s="668"/>
      <c r="B1348" s="669"/>
      <c r="C1348" s="672"/>
      <c r="D1348" s="673"/>
      <c r="E1348" s="675"/>
      <c r="F1348" s="678"/>
      <c r="G1348" s="678"/>
      <c r="H1348" s="678"/>
      <c r="I1348" s="679"/>
      <c r="J1348" s="681"/>
      <c r="K1348" s="678"/>
      <c r="L1348" s="683"/>
    </row>
    <row r="1349" spans="1:12" ht="19.149999999999999" customHeight="1" x14ac:dyDescent="0.25">
      <c r="A1349" s="684" t="s">
        <v>594</v>
      </c>
      <c r="B1349" s="687"/>
      <c r="C1349" s="688"/>
      <c r="D1349" s="688"/>
      <c r="E1349" s="688"/>
      <c r="F1349" s="688"/>
      <c r="G1349" s="688"/>
      <c r="H1349" s="688"/>
      <c r="I1349" s="688"/>
      <c r="J1349" s="688"/>
      <c r="K1349" s="688"/>
      <c r="L1349" s="689"/>
    </row>
    <row r="1350" spans="1:12" ht="19.149999999999999" customHeight="1" x14ac:dyDescent="0.25">
      <c r="A1350" s="685"/>
      <c r="B1350" s="688"/>
      <c r="C1350" s="688"/>
      <c r="D1350" s="688"/>
      <c r="E1350" s="688"/>
      <c r="F1350" s="688"/>
      <c r="G1350" s="688"/>
      <c r="H1350" s="688"/>
      <c r="I1350" s="688"/>
      <c r="J1350" s="688"/>
      <c r="K1350" s="688"/>
      <c r="L1350" s="689"/>
    </row>
    <row r="1351" spans="1:12" ht="19.149999999999999" customHeight="1" x14ac:dyDescent="0.25">
      <c r="A1351" s="685"/>
      <c r="B1351" s="688"/>
      <c r="C1351" s="688"/>
      <c r="D1351" s="688"/>
      <c r="E1351" s="688"/>
      <c r="F1351" s="688"/>
      <c r="G1351" s="688"/>
      <c r="H1351" s="688"/>
      <c r="I1351" s="688"/>
      <c r="J1351" s="688"/>
      <c r="K1351" s="688"/>
      <c r="L1351" s="689"/>
    </row>
    <row r="1352" spans="1:12" ht="19.149999999999999" customHeight="1" thickBot="1" x14ac:dyDescent="0.3">
      <c r="A1352" s="686"/>
      <c r="B1352" s="690"/>
      <c r="C1352" s="690"/>
      <c r="D1352" s="690"/>
      <c r="E1352" s="690"/>
      <c r="F1352" s="690"/>
      <c r="G1352" s="690"/>
      <c r="H1352" s="690"/>
      <c r="I1352" s="690"/>
      <c r="J1352" s="690"/>
      <c r="K1352" s="690"/>
      <c r="L1352" s="691"/>
    </row>
    <row r="1353" spans="1:12" ht="20.25" customHeight="1" thickBot="1" x14ac:dyDescent="0.3"/>
    <row r="1354" spans="1:12" ht="20.25" customHeight="1" thickBot="1" x14ac:dyDescent="0.3">
      <c r="A1354" s="692" t="s">
        <v>504</v>
      </c>
      <c r="B1354" s="693"/>
      <c r="C1354" s="693"/>
      <c r="D1354" s="693"/>
      <c r="E1354" s="693"/>
      <c r="F1354" s="693"/>
      <c r="G1354" s="693"/>
      <c r="H1354" s="693"/>
      <c r="I1354" s="693"/>
      <c r="J1354" s="693"/>
      <c r="K1354" s="693"/>
      <c r="L1354" s="694"/>
    </row>
    <row r="1355" spans="1:12" ht="25.15" customHeight="1" x14ac:dyDescent="0.25">
      <c r="A1355" s="168" t="s">
        <v>551</v>
      </c>
      <c r="B1355" s="695"/>
      <c r="C1355" s="696"/>
      <c r="D1355" s="697"/>
      <c r="E1355" s="698"/>
      <c r="F1355" s="698"/>
      <c r="G1355" s="698"/>
      <c r="H1355" s="698"/>
      <c r="I1355" s="698"/>
      <c r="J1355" s="698"/>
      <c r="K1355" s="698"/>
      <c r="L1355" s="699"/>
    </row>
    <row r="1356" spans="1:12" ht="20.25" customHeight="1" x14ac:dyDescent="0.25">
      <c r="A1356" s="700" t="s">
        <v>0</v>
      </c>
      <c r="B1356" s="701"/>
      <c r="C1356" s="701"/>
      <c r="D1356" s="702"/>
      <c r="E1356" s="702"/>
      <c r="F1356" s="702"/>
      <c r="G1356" s="702"/>
      <c r="H1356" s="702"/>
      <c r="I1356" s="702"/>
      <c r="J1356" s="702"/>
      <c r="K1356" s="702"/>
      <c r="L1356" s="703"/>
    </row>
    <row r="1357" spans="1:12" ht="20.25" customHeight="1" x14ac:dyDescent="0.25">
      <c r="A1357" s="700" t="s">
        <v>460</v>
      </c>
      <c r="B1357" s="701"/>
      <c r="C1357" s="701"/>
      <c r="D1357" s="702"/>
      <c r="E1357" s="702"/>
      <c r="F1357" s="702"/>
      <c r="G1357" s="702"/>
      <c r="H1357" s="702"/>
      <c r="I1357" s="702"/>
      <c r="J1357" s="702"/>
      <c r="K1357" s="702"/>
      <c r="L1357" s="703"/>
    </row>
    <row r="1358" spans="1:12" ht="20.25" customHeight="1" x14ac:dyDescent="0.25">
      <c r="A1358" s="700" t="s">
        <v>905</v>
      </c>
      <c r="B1358" s="701"/>
      <c r="C1358" s="701"/>
      <c r="D1358" s="702"/>
      <c r="E1358" s="702"/>
      <c r="F1358" s="702"/>
      <c r="G1358" s="702"/>
      <c r="H1358" s="702"/>
      <c r="I1358" s="702"/>
      <c r="J1358" s="702"/>
      <c r="K1358" s="702"/>
      <c r="L1358" s="703"/>
    </row>
    <row r="1359" spans="1:12" ht="20.25" customHeight="1" x14ac:dyDescent="0.25">
      <c r="A1359" s="700" t="s">
        <v>1</v>
      </c>
      <c r="B1359" s="701"/>
      <c r="C1359" s="701"/>
      <c r="D1359" s="702"/>
      <c r="E1359" s="702"/>
      <c r="F1359" s="702"/>
      <c r="G1359" s="702"/>
      <c r="H1359" s="702"/>
      <c r="I1359" s="702"/>
      <c r="J1359" s="702"/>
      <c r="K1359" s="702"/>
      <c r="L1359" s="703"/>
    </row>
    <row r="1360" spans="1:12" ht="20.25" customHeight="1" x14ac:dyDescent="0.25">
      <c r="A1360" s="704" t="s">
        <v>520</v>
      </c>
      <c r="B1360" s="705"/>
      <c r="C1360" s="705"/>
      <c r="D1360" s="702"/>
      <c r="E1360" s="702"/>
      <c r="F1360" s="702"/>
      <c r="G1360" s="702"/>
      <c r="H1360" s="702"/>
      <c r="I1360" s="702"/>
      <c r="J1360" s="702"/>
      <c r="K1360" s="702"/>
      <c r="L1360" s="703"/>
    </row>
    <row r="1361" spans="1:12" ht="15" customHeight="1" x14ac:dyDescent="0.25">
      <c r="A1361" s="704" t="s">
        <v>505</v>
      </c>
      <c r="B1361" s="705"/>
      <c r="C1361" s="705"/>
      <c r="D1361" s="706"/>
      <c r="E1361" s="706"/>
      <c r="F1361" s="706"/>
      <c r="G1361" s="706"/>
      <c r="H1361" s="706"/>
      <c r="I1361" s="706"/>
      <c r="J1361" s="706"/>
      <c r="K1361" s="706"/>
      <c r="L1361" s="707"/>
    </row>
    <row r="1362" spans="1:12" ht="15" customHeight="1" x14ac:dyDescent="0.25">
      <c r="A1362" s="704"/>
      <c r="B1362" s="705"/>
      <c r="C1362" s="705"/>
      <c r="D1362" s="706"/>
      <c r="E1362" s="706"/>
      <c r="F1362" s="706"/>
      <c r="G1362" s="706"/>
      <c r="H1362" s="706"/>
      <c r="I1362" s="706"/>
      <c r="J1362" s="706"/>
      <c r="K1362" s="706"/>
      <c r="L1362" s="707"/>
    </row>
    <row r="1363" spans="1:12" ht="15" customHeight="1" x14ac:dyDescent="0.25">
      <c r="A1363" s="704"/>
      <c r="B1363" s="705"/>
      <c r="C1363" s="705"/>
      <c r="D1363" s="706"/>
      <c r="E1363" s="706"/>
      <c r="F1363" s="706"/>
      <c r="G1363" s="706"/>
      <c r="H1363" s="706"/>
      <c r="I1363" s="706"/>
      <c r="J1363" s="706"/>
      <c r="K1363" s="706"/>
      <c r="L1363" s="707"/>
    </row>
    <row r="1364" spans="1:12" ht="19.149999999999999" customHeight="1" x14ac:dyDescent="0.25">
      <c r="A1364" s="761" t="s">
        <v>506</v>
      </c>
      <c r="B1364" s="762"/>
      <c r="C1364" s="762"/>
      <c r="D1364" s="762"/>
      <c r="E1364" s="763"/>
      <c r="F1364" s="764" t="s">
        <v>507</v>
      </c>
      <c r="G1364" s="763"/>
      <c r="H1364" s="764" t="s">
        <v>508</v>
      </c>
      <c r="I1364" s="762"/>
      <c r="J1364" s="762"/>
      <c r="K1364" s="762"/>
      <c r="L1364" s="765"/>
    </row>
    <row r="1365" spans="1:12" ht="30" customHeight="1" x14ac:dyDescent="0.25">
      <c r="A1365" s="749" t="s">
        <v>509</v>
      </c>
      <c r="B1365" s="750"/>
      <c r="C1365" s="750"/>
      <c r="D1365" s="750"/>
      <c r="E1365" s="750"/>
      <c r="F1365" s="751"/>
      <c r="G1365" s="752"/>
      <c r="H1365" s="712"/>
      <c r="I1365" s="713"/>
      <c r="J1365" s="713"/>
      <c r="K1365" s="714"/>
      <c r="L1365" s="715"/>
    </row>
    <row r="1366" spans="1:12" ht="30" customHeight="1" x14ac:dyDescent="0.25">
      <c r="A1366" s="749" t="s">
        <v>510</v>
      </c>
      <c r="B1366" s="750"/>
      <c r="C1366" s="750"/>
      <c r="D1366" s="750"/>
      <c r="E1366" s="750"/>
      <c r="F1366" s="710"/>
      <c r="G1366" s="711"/>
      <c r="H1366" s="753"/>
      <c r="I1366" s="754"/>
      <c r="J1366" s="754"/>
      <c r="K1366" s="754"/>
      <c r="L1366" s="755"/>
    </row>
    <row r="1367" spans="1:12" ht="30" customHeight="1" x14ac:dyDescent="0.25">
      <c r="A1367" s="749" t="s">
        <v>511</v>
      </c>
      <c r="B1367" s="750"/>
      <c r="C1367" s="750"/>
      <c r="D1367" s="750"/>
      <c r="E1367" s="750"/>
      <c r="F1367" s="710"/>
      <c r="G1367" s="711"/>
      <c r="H1367" s="712"/>
      <c r="I1367" s="713"/>
      <c r="J1367" s="713"/>
      <c r="K1367" s="714"/>
      <c r="L1367" s="715"/>
    </row>
    <row r="1368" spans="1:12" ht="30" customHeight="1" x14ac:dyDescent="0.25">
      <c r="A1368" s="756" t="s">
        <v>512</v>
      </c>
      <c r="B1368" s="757"/>
      <c r="C1368" s="757"/>
      <c r="D1368" s="757"/>
      <c r="E1368" s="757"/>
      <c r="F1368" s="710"/>
      <c r="G1368" s="711"/>
      <c r="H1368" s="758"/>
      <c r="I1368" s="713"/>
      <c r="J1368" s="713"/>
      <c r="K1368" s="714"/>
      <c r="L1368" s="715"/>
    </row>
    <row r="1369" spans="1:12" ht="30" customHeight="1" x14ac:dyDescent="0.25">
      <c r="A1369" s="759" t="s">
        <v>513</v>
      </c>
      <c r="B1369" s="760"/>
      <c r="C1369" s="760"/>
      <c r="D1369" s="760"/>
      <c r="E1369" s="760"/>
      <c r="F1369" s="710"/>
      <c r="G1369" s="711"/>
      <c r="H1369" s="758"/>
      <c r="I1369" s="713"/>
      <c r="J1369" s="713"/>
      <c r="K1369" s="714"/>
      <c r="L1369" s="715"/>
    </row>
    <row r="1370" spans="1:12" ht="30" customHeight="1" x14ac:dyDescent="0.25">
      <c r="A1370" s="708" t="s">
        <v>514</v>
      </c>
      <c r="B1370" s="709"/>
      <c r="C1370" s="709"/>
      <c r="D1370" s="709"/>
      <c r="E1370" s="709"/>
      <c r="F1370" s="710"/>
      <c r="G1370" s="711"/>
      <c r="H1370" s="712"/>
      <c r="I1370" s="713"/>
      <c r="J1370" s="713"/>
      <c r="K1370" s="714"/>
      <c r="L1370" s="715"/>
    </row>
    <row r="1371" spans="1:12" ht="30" customHeight="1" x14ac:dyDescent="0.25">
      <c r="A1371" s="708" t="s">
        <v>515</v>
      </c>
      <c r="B1371" s="709"/>
      <c r="C1371" s="709"/>
      <c r="D1371" s="709"/>
      <c r="E1371" s="709"/>
      <c r="F1371" s="710"/>
      <c r="G1371" s="711"/>
      <c r="H1371" s="712"/>
      <c r="I1371" s="713"/>
      <c r="J1371" s="713"/>
      <c r="K1371" s="714"/>
      <c r="L1371" s="715"/>
    </row>
    <row r="1372" spans="1:12" ht="30" customHeight="1" x14ac:dyDescent="0.25">
      <c r="A1372" s="708" t="s">
        <v>516</v>
      </c>
      <c r="B1372" s="709"/>
      <c r="C1372" s="709"/>
      <c r="D1372" s="709"/>
      <c r="E1372" s="709"/>
      <c r="F1372" s="710"/>
      <c r="G1372" s="711"/>
      <c r="H1372" s="716"/>
      <c r="I1372" s="717"/>
      <c r="J1372" s="717"/>
      <c r="K1372" s="717"/>
      <c r="L1372" s="718"/>
    </row>
    <row r="1373" spans="1:12" ht="30" customHeight="1" thickBot="1" x14ac:dyDescent="0.3">
      <c r="A1373" s="719" t="s">
        <v>517</v>
      </c>
      <c r="B1373" s="720"/>
      <c r="C1373" s="720"/>
      <c r="D1373" s="720"/>
      <c r="E1373" s="720"/>
      <c r="F1373" s="721"/>
      <c r="G1373" s="722"/>
      <c r="H1373" s="723"/>
      <c r="I1373" s="724"/>
      <c r="J1373" s="724"/>
      <c r="K1373" s="725"/>
      <c r="L1373" s="726"/>
    </row>
    <row r="1374" spans="1:12" ht="20.25" customHeight="1" x14ac:dyDescent="0.25">
      <c r="A1374" s="727" t="s">
        <v>518</v>
      </c>
      <c r="B1374" s="728"/>
      <c r="C1374" s="728"/>
      <c r="D1374" s="728"/>
      <c r="E1374" s="728"/>
      <c r="F1374" s="728"/>
      <c r="G1374" s="728"/>
      <c r="H1374" s="728"/>
      <c r="I1374" s="728"/>
      <c r="J1374" s="728"/>
      <c r="K1374" s="729"/>
      <c r="L1374" s="730"/>
    </row>
    <row r="1375" spans="1:12" ht="30" customHeight="1" x14ac:dyDescent="0.25">
      <c r="A1375" s="731"/>
      <c r="B1375" s="732"/>
      <c r="C1375" s="732"/>
      <c r="D1375" s="732"/>
      <c r="E1375" s="732"/>
      <c r="F1375" s="732"/>
      <c r="G1375" s="732"/>
      <c r="H1375" s="732"/>
      <c r="I1375" s="732"/>
      <c r="J1375" s="732"/>
      <c r="K1375" s="733"/>
      <c r="L1375" s="734"/>
    </row>
    <row r="1376" spans="1:12" ht="30" customHeight="1" thickBot="1" x14ac:dyDescent="0.3">
      <c r="A1376" s="735"/>
      <c r="B1376" s="736"/>
      <c r="C1376" s="736"/>
      <c r="D1376" s="736"/>
      <c r="E1376" s="736"/>
      <c r="F1376" s="736"/>
      <c r="G1376" s="736"/>
      <c r="H1376" s="736"/>
      <c r="I1376" s="736"/>
      <c r="J1376" s="736"/>
      <c r="K1376" s="737"/>
      <c r="L1376" s="738"/>
    </row>
    <row r="1377" spans="1:12" ht="19.149999999999999" customHeight="1" x14ac:dyDescent="0.25">
      <c r="A1377" s="739" t="s">
        <v>519</v>
      </c>
      <c r="B1377" s="740"/>
      <c r="C1377" s="740"/>
      <c r="D1377" s="740"/>
      <c r="E1377" s="741"/>
      <c r="F1377" s="741"/>
      <c r="G1377" s="741"/>
      <c r="H1377" s="741"/>
      <c r="I1377" s="741"/>
      <c r="J1377" s="741"/>
      <c r="K1377" s="742"/>
      <c r="L1377" s="743"/>
    </row>
    <row r="1378" spans="1:12" ht="19.149999999999999" customHeight="1" x14ac:dyDescent="0.25">
      <c r="A1378" s="744" t="s">
        <v>591</v>
      </c>
      <c r="B1378" s="745"/>
      <c r="C1378" s="745"/>
      <c r="D1378" s="745"/>
      <c r="E1378" s="674" t="s">
        <v>24</v>
      </c>
      <c r="F1378" s="676"/>
      <c r="G1378" s="676"/>
      <c r="H1378" s="676"/>
      <c r="I1378" s="677"/>
      <c r="J1378" s="680" t="s">
        <v>21</v>
      </c>
      <c r="K1378" s="746"/>
      <c r="L1378" s="682"/>
    </row>
    <row r="1379" spans="1:12" ht="19.149999999999999" customHeight="1" x14ac:dyDescent="0.25">
      <c r="A1379" s="747" t="s">
        <v>592</v>
      </c>
      <c r="B1379" s="748"/>
      <c r="C1379" s="748" t="s">
        <v>593</v>
      </c>
      <c r="D1379" s="748"/>
      <c r="E1379" s="675"/>
      <c r="F1379" s="678"/>
      <c r="G1379" s="678"/>
      <c r="H1379" s="678"/>
      <c r="I1379" s="679"/>
      <c r="J1379" s="681"/>
      <c r="K1379" s="678"/>
      <c r="L1379" s="683"/>
    </row>
    <row r="1380" spans="1:12" ht="19.149999999999999" customHeight="1" x14ac:dyDescent="0.25">
      <c r="A1380" s="668"/>
      <c r="B1380" s="669"/>
      <c r="C1380" s="670"/>
      <c r="D1380" s="671"/>
      <c r="E1380" s="674" t="s">
        <v>25</v>
      </c>
      <c r="F1380" s="676"/>
      <c r="G1380" s="676"/>
      <c r="H1380" s="676"/>
      <c r="I1380" s="677"/>
      <c r="J1380" s="680" t="s">
        <v>371</v>
      </c>
      <c r="K1380" s="676"/>
      <c r="L1380" s="682"/>
    </row>
    <row r="1381" spans="1:12" ht="19.149999999999999" customHeight="1" x14ac:dyDescent="0.25">
      <c r="A1381" s="668"/>
      <c r="B1381" s="669"/>
      <c r="C1381" s="672"/>
      <c r="D1381" s="673"/>
      <c r="E1381" s="675"/>
      <c r="F1381" s="678"/>
      <c r="G1381" s="678"/>
      <c r="H1381" s="678"/>
      <c r="I1381" s="679"/>
      <c r="J1381" s="681"/>
      <c r="K1381" s="678"/>
      <c r="L1381" s="683"/>
    </row>
    <row r="1382" spans="1:12" ht="19.149999999999999" customHeight="1" x14ac:dyDescent="0.25">
      <c r="A1382" s="684" t="s">
        <v>594</v>
      </c>
      <c r="B1382" s="687"/>
      <c r="C1382" s="688"/>
      <c r="D1382" s="688"/>
      <c r="E1382" s="688"/>
      <c r="F1382" s="688"/>
      <c r="G1382" s="688"/>
      <c r="H1382" s="688"/>
      <c r="I1382" s="688"/>
      <c r="J1382" s="688"/>
      <c r="K1382" s="688"/>
      <c r="L1382" s="689"/>
    </row>
    <row r="1383" spans="1:12" ht="19.149999999999999" customHeight="1" x14ac:dyDescent="0.25">
      <c r="A1383" s="685"/>
      <c r="B1383" s="688"/>
      <c r="C1383" s="688"/>
      <c r="D1383" s="688"/>
      <c r="E1383" s="688"/>
      <c r="F1383" s="688"/>
      <c r="G1383" s="688"/>
      <c r="H1383" s="688"/>
      <c r="I1383" s="688"/>
      <c r="J1383" s="688"/>
      <c r="K1383" s="688"/>
      <c r="L1383" s="689"/>
    </row>
    <row r="1384" spans="1:12" ht="19.149999999999999" customHeight="1" x14ac:dyDescent="0.25">
      <c r="A1384" s="685"/>
      <c r="B1384" s="688"/>
      <c r="C1384" s="688"/>
      <c r="D1384" s="688"/>
      <c r="E1384" s="688"/>
      <c r="F1384" s="688"/>
      <c r="G1384" s="688"/>
      <c r="H1384" s="688"/>
      <c r="I1384" s="688"/>
      <c r="J1384" s="688"/>
      <c r="K1384" s="688"/>
      <c r="L1384" s="689"/>
    </row>
    <row r="1385" spans="1:12" ht="19.149999999999999" customHeight="1" thickBot="1" x14ac:dyDescent="0.3">
      <c r="A1385" s="686"/>
      <c r="B1385" s="690"/>
      <c r="C1385" s="690"/>
      <c r="D1385" s="690"/>
      <c r="E1385" s="690"/>
      <c r="F1385" s="690"/>
      <c r="G1385" s="690"/>
      <c r="H1385" s="690"/>
      <c r="I1385" s="690"/>
      <c r="J1385" s="690"/>
      <c r="K1385" s="690"/>
      <c r="L1385" s="691"/>
    </row>
    <row r="1386" spans="1:12" ht="20.25" customHeight="1" thickBot="1" x14ac:dyDescent="0.3"/>
    <row r="1387" spans="1:12" ht="20.25" customHeight="1" thickBot="1" x14ac:dyDescent="0.3">
      <c r="A1387" s="692" t="s">
        <v>504</v>
      </c>
      <c r="B1387" s="693"/>
      <c r="C1387" s="693"/>
      <c r="D1387" s="693"/>
      <c r="E1387" s="693"/>
      <c r="F1387" s="693"/>
      <c r="G1387" s="693"/>
      <c r="H1387" s="693"/>
      <c r="I1387" s="693"/>
      <c r="J1387" s="693"/>
      <c r="K1387" s="693"/>
      <c r="L1387" s="694"/>
    </row>
    <row r="1388" spans="1:12" ht="25.15" customHeight="1" x14ac:dyDescent="0.25">
      <c r="A1388" s="168" t="s">
        <v>551</v>
      </c>
      <c r="B1388" s="695"/>
      <c r="C1388" s="696"/>
      <c r="D1388" s="697"/>
      <c r="E1388" s="698"/>
      <c r="F1388" s="698"/>
      <c r="G1388" s="698"/>
      <c r="H1388" s="698"/>
      <c r="I1388" s="698"/>
      <c r="J1388" s="698"/>
      <c r="K1388" s="698"/>
      <c r="L1388" s="699"/>
    </row>
    <row r="1389" spans="1:12" ht="20.25" customHeight="1" x14ac:dyDescent="0.25">
      <c r="A1389" s="700" t="s">
        <v>0</v>
      </c>
      <c r="B1389" s="701"/>
      <c r="C1389" s="701"/>
      <c r="D1389" s="702"/>
      <c r="E1389" s="702"/>
      <c r="F1389" s="702"/>
      <c r="G1389" s="702"/>
      <c r="H1389" s="702"/>
      <c r="I1389" s="702"/>
      <c r="J1389" s="702"/>
      <c r="K1389" s="702"/>
      <c r="L1389" s="703"/>
    </row>
    <row r="1390" spans="1:12" ht="20.25" customHeight="1" x14ac:dyDescent="0.25">
      <c r="A1390" s="700" t="s">
        <v>460</v>
      </c>
      <c r="B1390" s="701"/>
      <c r="C1390" s="701"/>
      <c r="D1390" s="702"/>
      <c r="E1390" s="702"/>
      <c r="F1390" s="702"/>
      <c r="G1390" s="702"/>
      <c r="H1390" s="702"/>
      <c r="I1390" s="702"/>
      <c r="J1390" s="702"/>
      <c r="K1390" s="702"/>
      <c r="L1390" s="703"/>
    </row>
    <row r="1391" spans="1:12" ht="20.25" customHeight="1" x14ac:dyDescent="0.25">
      <c r="A1391" s="700" t="s">
        <v>905</v>
      </c>
      <c r="B1391" s="701"/>
      <c r="C1391" s="701"/>
      <c r="D1391" s="702"/>
      <c r="E1391" s="702"/>
      <c r="F1391" s="702"/>
      <c r="G1391" s="702"/>
      <c r="H1391" s="702"/>
      <c r="I1391" s="702"/>
      <c r="J1391" s="702"/>
      <c r="K1391" s="702"/>
      <c r="L1391" s="703"/>
    </row>
    <row r="1392" spans="1:12" ht="20.25" customHeight="1" x14ac:dyDescent="0.25">
      <c r="A1392" s="700" t="s">
        <v>1</v>
      </c>
      <c r="B1392" s="701"/>
      <c r="C1392" s="701"/>
      <c r="D1392" s="702"/>
      <c r="E1392" s="702"/>
      <c r="F1392" s="702"/>
      <c r="G1392" s="702"/>
      <c r="H1392" s="702"/>
      <c r="I1392" s="702"/>
      <c r="J1392" s="702"/>
      <c r="K1392" s="702"/>
      <c r="L1392" s="703"/>
    </row>
    <row r="1393" spans="1:12" ht="20.25" customHeight="1" x14ac:dyDescent="0.25">
      <c r="A1393" s="704" t="s">
        <v>520</v>
      </c>
      <c r="B1393" s="705"/>
      <c r="C1393" s="705"/>
      <c r="D1393" s="702"/>
      <c r="E1393" s="702"/>
      <c r="F1393" s="702"/>
      <c r="G1393" s="702"/>
      <c r="H1393" s="702"/>
      <c r="I1393" s="702"/>
      <c r="J1393" s="702"/>
      <c r="K1393" s="702"/>
      <c r="L1393" s="703"/>
    </row>
    <row r="1394" spans="1:12" ht="15" customHeight="1" x14ac:dyDescent="0.25">
      <c r="A1394" s="704" t="s">
        <v>505</v>
      </c>
      <c r="B1394" s="705"/>
      <c r="C1394" s="705"/>
      <c r="D1394" s="706"/>
      <c r="E1394" s="706"/>
      <c r="F1394" s="706"/>
      <c r="G1394" s="706"/>
      <c r="H1394" s="706"/>
      <c r="I1394" s="706"/>
      <c r="J1394" s="706"/>
      <c r="K1394" s="706"/>
      <c r="L1394" s="707"/>
    </row>
    <row r="1395" spans="1:12" ht="15" customHeight="1" x14ac:dyDescent="0.25">
      <c r="A1395" s="704"/>
      <c r="B1395" s="705"/>
      <c r="C1395" s="705"/>
      <c r="D1395" s="706"/>
      <c r="E1395" s="706"/>
      <c r="F1395" s="706"/>
      <c r="G1395" s="706"/>
      <c r="H1395" s="706"/>
      <c r="I1395" s="706"/>
      <c r="J1395" s="706"/>
      <c r="K1395" s="706"/>
      <c r="L1395" s="707"/>
    </row>
    <row r="1396" spans="1:12" ht="15" customHeight="1" x14ac:dyDescent="0.25">
      <c r="A1396" s="704"/>
      <c r="B1396" s="705"/>
      <c r="C1396" s="705"/>
      <c r="D1396" s="706"/>
      <c r="E1396" s="706"/>
      <c r="F1396" s="706"/>
      <c r="G1396" s="706"/>
      <c r="H1396" s="706"/>
      <c r="I1396" s="706"/>
      <c r="J1396" s="706"/>
      <c r="K1396" s="706"/>
      <c r="L1396" s="707"/>
    </row>
    <row r="1397" spans="1:12" ht="19.149999999999999" customHeight="1" x14ac:dyDescent="0.25">
      <c r="A1397" s="761" t="s">
        <v>506</v>
      </c>
      <c r="B1397" s="762"/>
      <c r="C1397" s="762"/>
      <c r="D1397" s="762"/>
      <c r="E1397" s="763"/>
      <c r="F1397" s="764" t="s">
        <v>507</v>
      </c>
      <c r="G1397" s="763"/>
      <c r="H1397" s="764" t="s">
        <v>508</v>
      </c>
      <c r="I1397" s="762"/>
      <c r="J1397" s="762"/>
      <c r="K1397" s="762"/>
      <c r="L1397" s="765"/>
    </row>
    <row r="1398" spans="1:12" ht="30" customHeight="1" x14ac:dyDescent="0.25">
      <c r="A1398" s="749" t="s">
        <v>509</v>
      </c>
      <c r="B1398" s="750"/>
      <c r="C1398" s="750"/>
      <c r="D1398" s="750"/>
      <c r="E1398" s="750"/>
      <c r="F1398" s="751"/>
      <c r="G1398" s="752"/>
      <c r="H1398" s="712"/>
      <c r="I1398" s="713"/>
      <c r="J1398" s="713"/>
      <c r="K1398" s="714"/>
      <c r="L1398" s="715"/>
    </row>
    <row r="1399" spans="1:12" ht="30" customHeight="1" x14ac:dyDescent="0.25">
      <c r="A1399" s="749" t="s">
        <v>510</v>
      </c>
      <c r="B1399" s="750"/>
      <c r="C1399" s="750"/>
      <c r="D1399" s="750"/>
      <c r="E1399" s="750"/>
      <c r="F1399" s="710"/>
      <c r="G1399" s="711"/>
      <c r="H1399" s="753"/>
      <c r="I1399" s="754"/>
      <c r="J1399" s="754"/>
      <c r="K1399" s="754"/>
      <c r="L1399" s="755"/>
    </row>
    <row r="1400" spans="1:12" ht="30" customHeight="1" x14ac:dyDescent="0.25">
      <c r="A1400" s="749" t="s">
        <v>511</v>
      </c>
      <c r="B1400" s="750"/>
      <c r="C1400" s="750"/>
      <c r="D1400" s="750"/>
      <c r="E1400" s="750"/>
      <c r="F1400" s="710"/>
      <c r="G1400" s="711"/>
      <c r="H1400" s="712"/>
      <c r="I1400" s="713"/>
      <c r="J1400" s="713"/>
      <c r="K1400" s="714"/>
      <c r="L1400" s="715"/>
    </row>
    <row r="1401" spans="1:12" ht="30" customHeight="1" x14ac:dyDescent="0.25">
      <c r="A1401" s="756" t="s">
        <v>512</v>
      </c>
      <c r="B1401" s="757"/>
      <c r="C1401" s="757"/>
      <c r="D1401" s="757"/>
      <c r="E1401" s="757"/>
      <c r="F1401" s="710"/>
      <c r="G1401" s="711"/>
      <c r="H1401" s="758"/>
      <c r="I1401" s="713"/>
      <c r="J1401" s="713"/>
      <c r="K1401" s="714"/>
      <c r="L1401" s="715"/>
    </row>
    <row r="1402" spans="1:12" ht="30" customHeight="1" x14ac:dyDescent="0.25">
      <c r="A1402" s="759" t="s">
        <v>513</v>
      </c>
      <c r="B1402" s="760"/>
      <c r="C1402" s="760"/>
      <c r="D1402" s="760"/>
      <c r="E1402" s="760"/>
      <c r="F1402" s="710"/>
      <c r="G1402" s="711"/>
      <c r="H1402" s="758"/>
      <c r="I1402" s="713"/>
      <c r="J1402" s="713"/>
      <c r="K1402" s="714"/>
      <c r="L1402" s="715"/>
    </row>
    <row r="1403" spans="1:12" ht="30" customHeight="1" x14ac:dyDescent="0.25">
      <c r="A1403" s="708" t="s">
        <v>514</v>
      </c>
      <c r="B1403" s="709"/>
      <c r="C1403" s="709"/>
      <c r="D1403" s="709"/>
      <c r="E1403" s="709"/>
      <c r="F1403" s="710"/>
      <c r="G1403" s="711"/>
      <c r="H1403" s="712"/>
      <c r="I1403" s="713"/>
      <c r="J1403" s="713"/>
      <c r="K1403" s="714"/>
      <c r="L1403" s="715"/>
    </row>
    <row r="1404" spans="1:12" ht="30" customHeight="1" x14ac:dyDescent="0.25">
      <c r="A1404" s="708" t="s">
        <v>515</v>
      </c>
      <c r="B1404" s="709"/>
      <c r="C1404" s="709"/>
      <c r="D1404" s="709"/>
      <c r="E1404" s="709"/>
      <c r="F1404" s="710"/>
      <c r="G1404" s="711"/>
      <c r="H1404" s="712"/>
      <c r="I1404" s="713"/>
      <c r="J1404" s="713"/>
      <c r="K1404" s="714"/>
      <c r="L1404" s="715"/>
    </row>
    <row r="1405" spans="1:12" ht="30" customHeight="1" x14ac:dyDescent="0.25">
      <c r="A1405" s="708" t="s">
        <v>516</v>
      </c>
      <c r="B1405" s="709"/>
      <c r="C1405" s="709"/>
      <c r="D1405" s="709"/>
      <c r="E1405" s="709"/>
      <c r="F1405" s="710"/>
      <c r="G1405" s="711"/>
      <c r="H1405" s="716"/>
      <c r="I1405" s="717"/>
      <c r="J1405" s="717"/>
      <c r="K1405" s="717"/>
      <c r="L1405" s="718"/>
    </row>
    <row r="1406" spans="1:12" ht="30" customHeight="1" thickBot="1" x14ac:dyDescent="0.3">
      <c r="A1406" s="719" t="s">
        <v>517</v>
      </c>
      <c r="B1406" s="720"/>
      <c r="C1406" s="720"/>
      <c r="D1406" s="720"/>
      <c r="E1406" s="720"/>
      <c r="F1406" s="721"/>
      <c r="G1406" s="722"/>
      <c r="H1406" s="723"/>
      <c r="I1406" s="724"/>
      <c r="J1406" s="724"/>
      <c r="K1406" s="725"/>
      <c r="L1406" s="726"/>
    </row>
    <row r="1407" spans="1:12" ht="20.25" customHeight="1" x14ac:dyDescent="0.25">
      <c r="A1407" s="727" t="s">
        <v>518</v>
      </c>
      <c r="B1407" s="728"/>
      <c r="C1407" s="728"/>
      <c r="D1407" s="728"/>
      <c r="E1407" s="728"/>
      <c r="F1407" s="728"/>
      <c r="G1407" s="728"/>
      <c r="H1407" s="728"/>
      <c r="I1407" s="728"/>
      <c r="J1407" s="728"/>
      <c r="K1407" s="729"/>
      <c r="L1407" s="730"/>
    </row>
    <row r="1408" spans="1:12" ht="30" customHeight="1" x14ac:dyDescent="0.25">
      <c r="A1408" s="731"/>
      <c r="B1408" s="732"/>
      <c r="C1408" s="732"/>
      <c r="D1408" s="732"/>
      <c r="E1408" s="732"/>
      <c r="F1408" s="732"/>
      <c r="G1408" s="732"/>
      <c r="H1408" s="732"/>
      <c r="I1408" s="732"/>
      <c r="J1408" s="732"/>
      <c r="K1408" s="733"/>
      <c r="L1408" s="734"/>
    </row>
    <row r="1409" spans="1:12" ht="30" customHeight="1" thickBot="1" x14ac:dyDescent="0.3">
      <c r="A1409" s="735"/>
      <c r="B1409" s="736"/>
      <c r="C1409" s="736"/>
      <c r="D1409" s="736"/>
      <c r="E1409" s="736"/>
      <c r="F1409" s="736"/>
      <c r="G1409" s="736"/>
      <c r="H1409" s="736"/>
      <c r="I1409" s="736"/>
      <c r="J1409" s="736"/>
      <c r="K1409" s="737"/>
      <c r="L1409" s="738"/>
    </row>
    <row r="1410" spans="1:12" ht="19.149999999999999" customHeight="1" x14ac:dyDescent="0.25">
      <c r="A1410" s="739" t="s">
        <v>519</v>
      </c>
      <c r="B1410" s="740"/>
      <c r="C1410" s="740"/>
      <c r="D1410" s="740"/>
      <c r="E1410" s="741"/>
      <c r="F1410" s="741"/>
      <c r="G1410" s="741"/>
      <c r="H1410" s="741"/>
      <c r="I1410" s="741"/>
      <c r="J1410" s="741"/>
      <c r="K1410" s="742"/>
      <c r="L1410" s="743"/>
    </row>
    <row r="1411" spans="1:12" ht="19.149999999999999" customHeight="1" x14ac:dyDescent="0.25">
      <c r="A1411" s="744" t="s">
        <v>591</v>
      </c>
      <c r="B1411" s="745"/>
      <c r="C1411" s="745"/>
      <c r="D1411" s="745"/>
      <c r="E1411" s="674" t="s">
        <v>24</v>
      </c>
      <c r="F1411" s="676"/>
      <c r="G1411" s="676"/>
      <c r="H1411" s="676"/>
      <c r="I1411" s="677"/>
      <c r="J1411" s="680" t="s">
        <v>21</v>
      </c>
      <c r="K1411" s="746"/>
      <c r="L1411" s="682"/>
    </row>
    <row r="1412" spans="1:12" ht="19.149999999999999" customHeight="1" x14ac:dyDescent="0.25">
      <c r="A1412" s="747" t="s">
        <v>592</v>
      </c>
      <c r="B1412" s="748"/>
      <c r="C1412" s="748" t="s">
        <v>593</v>
      </c>
      <c r="D1412" s="748"/>
      <c r="E1412" s="675"/>
      <c r="F1412" s="678"/>
      <c r="G1412" s="678"/>
      <c r="H1412" s="678"/>
      <c r="I1412" s="679"/>
      <c r="J1412" s="681"/>
      <c r="K1412" s="678"/>
      <c r="L1412" s="683"/>
    </row>
    <row r="1413" spans="1:12" ht="19.149999999999999" customHeight="1" x14ac:dyDescent="0.25">
      <c r="A1413" s="668"/>
      <c r="B1413" s="669"/>
      <c r="C1413" s="670"/>
      <c r="D1413" s="671"/>
      <c r="E1413" s="674" t="s">
        <v>25</v>
      </c>
      <c r="F1413" s="676"/>
      <c r="G1413" s="676"/>
      <c r="H1413" s="676"/>
      <c r="I1413" s="677"/>
      <c r="J1413" s="680" t="s">
        <v>371</v>
      </c>
      <c r="K1413" s="676"/>
      <c r="L1413" s="682"/>
    </row>
    <row r="1414" spans="1:12" ht="19.149999999999999" customHeight="1" x14ac:dyDescent="0.25">
      <c r="A1414" s="668"/>
      <c r="B1414" s="669"/>
      <c r="C1414" s="672"/>
      <c r="D1414" s="673"/>
      <c r="E1414" s="675"/>
      <c r="F1414" s="678"/>
      <c r="G1414" s="678"/>
      <c r="H1414" s="678"/>
      <c r="I1414" s="679"/>
      <c r="J1414" s="681"/>
      <c r="K1414" s="678"/>
      <c r="L1414" s="683"/>
    </row>
    <row r="1415" spans="1:12" ht="19.149999999999999" customHeight="1" x14ac:dyDescent="0.25">
      <c r="A1415" s="684" t="s">
        <v>594</v>
      </c>
      <c r="B1415" s="687"/>
      <c r="C1415" s="688"/>
      <c r="D1415" s="688"/>
      <c r="E1415" s="688"/>
      <c r="F1415" s="688"/>
      <c r="G1415" s="688"/>
      <c r="H1415" s="688"/>
      <c r="I1415" s="688"/>
      <c r="J1415" s="688"/>
      <c r="K1415" s="688"/>
      <c r="L1415" s="689"/>
    </row>
    <row r="1416" spans="1:12" ht="19.149999999999999" customHeight="1" x14ac:dyDescent="0.25">
      <c r="A1416" s="685"/>
      <c r="B1416" s="688"/>
      <c r="C1416" s="688"/>
      <c r="D1416" s="688"/>
      <c r="E1416" s="688"/>
      <c r="F1416" s="688"/>
      <c r="G1416" s="688"/>
      <c r="H1416" s="688"/>
      <c r="I1416" s="688"/>
      <c r="J1416" s="688"/>
      <c r="K1416" s="688"/>
      <c r="L1416" s="689"/>
    </row>
    <row r="1417" spans="1:12" ht="19.149999999999999" customHeight="1" x14ac:dyDescent="0.25">
      <c r="A1417" s="685"/>
      <c r="B1417" s="688"/>
      <c r="C1417" s="688"/>
      <c r="D1417" s="688"/>
      <c r="E1417" s="688"/>
      <c r="F1417" s="688"/>
      <c r="G1417" s="688"/>
      <c r="H1417" s="688"/>
      <c r="I1417" s="688"/>
      <c r="J1417" s="688"/>
      <c r="K1417" s="688"/>
      <c r="L1417" s="689"/>
    </row>
    <row r="1418" spans="1:12" ht="19.149999999999999" customHeight="1" thickBot="1" x14ac:dyDescent="0.3">
      <c r="A1418" s="686"/>
      <c r="B1418" s="690"/>
      <c r="C1418" s="690"/>
      <c r="D1418" s="690"/>
      <c r="E1418" s="690"/>
      <c r="F1418" s="690"/>
      <c r="G1418" s="690"/>
      <c r="H1418" s="690"/>
      <c r="I1418" s="690"/>
      <c r="J1418" s="690"/>
      <c r="K1418" s="690"/>
      <c r="L1418" s="691"/>
    </row>
    <row r="1419" spans="1:12" ht="20.25" customHeight="1" thickBot="1" x14ac:dyDescent="0.3"/>
    <row r="1420" spans="1:12" ht="20.25" customHeight="1" thickBot="1" x14ac:dyDescent="0.3">
      <c r="A1420" s="692" t="s">
        <v>504</v>
      </c>
      <c r="B1420" s="693"/>
      <c r="C1420" s="693"/>
      <c r="D1420" s="693"/>
      <c r="E1420" s="693"/>
      <c r="F1420" s="693"/>
      <c r="G1420" s="693"/>
      <c r="H1420" s="693"/>
      <c r="I1420" s="693"/>
      <c r="J1420" s="693"/>
      <c r="K1420" s="693"/>
      <c r="L1420" s="694"/>
    </row>
    <row r="1421" spans="1:12" ht="25.15" customHeight="1" x14ac:dyDescent="0.25">
      <c r="A1421" s="168" t="s">
        <v>551</v>
      </c>
      <c r="B1421" s="695"/>
      <c r="C1421" s="696"/>
      <c r="D1421" s="697"/>
      <c r="E1421" s="698"/>
      <c r="F1421" s="698"/>
      <c r="G1421" s="698"/>
      <c r="H1421" s="698"/>
      <c r="I1421" s="698"/>
      <c r="J1421" s="698"/>
      <c r="K1421" s="698"/>
      <c r="L1421" s="699"/>
    </row>
    <row r="1422" spans="1:12" ht="20.25" customHeight="1" x14ac:dyDescent="0.25">
      <c r="A1422" s="700" t="s">
        <v>0</v>
      </c>
      <c r="B1422" s="701"/>
      <c r="C1422" s="701"/>
      <c r="D1422" s="702"/>
      <c r="E1422" s="702"/>
      <c r="F1422" s="702"/>
      <c r="G1422" s="702"/>
      <c r="H1422" s="702"/>
      <c r="I1422" s="702"/>
      <c r="J1422" s="702"/>
      <c r="K1422" s="702"/>
      <c r="L1422" s="703"/>
    </row>
    <row r="1423" spans="1:12" ht="20.25" customHeight="1" x14ac:dyDescent="0.25">
      <c r="A1423" s="700" t="s">
        <v>460</v>
      </c>
      <c r="B1423" s="701"/>
      <c r="C1423" s="701"/>
      <c r="D1423" s="702"/>
      <c r="E1423" s="702"/>
      <c r="F1423" s="702"/>
      <c r="G1423" s="702"/>
      <c r="H1423" s="702"/>
      <c r="I1423" s="702"/>
      <c r="J1423" s="702"/>
      <c r="K1423" s="702"/>
      <c r="L1423" s="703"/>
    </row>
    <row r="1424" spans="1:12" ht="20.25" customHeight="1" x14ac:dyDescent="0.25">
      <c r="A1424" s="700" t="s">
        <v>905</v>
      </c>
      <c r="B1424" s="701"/>
      <c r="C1424" s="701"/>
      <c r="D1424" s="702"/>
      <c r="E1424" s="702"/>
      <c r="F1424" s="702"/>
      <c r="G1424" s="702"/>
      <c r="H1424" s="702"/>
      <c r="I1424" s="702"/>
      <c r="J1424" s="702"/>
      <c r="K1424" s="702"/>
      <c r="L1424" s="703"/>
    </row>
    <row r="1425" spans="1:12" ht="20.25" customHeight="1" x14ac:dyDescent="0.25">
      <c r="A1425" s="700" t="s">
        <v>1</v>
      </c>
      <c r="B1425" s="701"/>
      <c r="C1425" s="701"/>
      <c r="D1425" s="702"/>
      <c r="E1425" s="702"/>
      <c r="F1425" s="702"/>
      <c r="G1425" s="702"/>
      <c r="H1425" s="702"/>
      <c r="I1425" s="702"/>
      <c r="J1425" s="702"/>
      <c r="K1425" s="702"/>
      <c r="L1425" s="703"/>
    </row>
    <row r="1426" spans="1:12" ht="20.25" customHeight="1" x14ac:dyDescent="0.25">
      <c r="A1426" s="704" t="s">
        <v>520</v>
      </c>
      <c r="B1426" s="705"/>
      <c r="C1426" s="705"/>
      <c r="D1426" s="702"/>
      <c r="E1426" s="702"/>
      <c r="F1426" s="702"/>
      <c r="G1426" s="702"/>
      <c r="H1426" s="702"/>
      <c r="I1426" s="702"/>
      <c r="J1426" s="702"/>
      <c r="K1426" s="702"/>
      <c r="L1426" s="703"/>
    </row>
    <row r="1427" spans="1:12" ht="15" customHeight="1" x14ac:dyDescent="0.25">
      <c r="A1427" s="704" t="s">
        <v>505</v>
      </c>
      <c r="B1427" s="705"/>
      <c r="C1427" s="705"/>
      <c r="D1427" s="706"/>
      <c r="E1427" s="706"/>
      <c r="F1427" s="706"/>
      <c r="G1427" s="706"/>
      <c r="H1427" s="706"/>
      <c r="I1427" s="706"/>
      <c r="J1427" s="706"/>
      <c r="K1427" s="706"/>
      <c r="L1427" s="707"/>
    </row>
    <row r="1428" spans="1:12" ht="15" customHeight="1" x14ac:dyDescent="0.25">
      <c r="A1428" s="704"/>
      <c r="B1428" s="705"/>
      <c r="C1428" s="705"/>
      <c r="D1428" s="706"/>
      <c r="E1428" s="706"/>
      <c r="F1428" s="706"/>
      <c r="G1428" s="706"/>
      <c r="H1428" s="706"/>
      <c r="I1428" s="706"/>
      <c r="J1428" s="706"/>
      <c r="K1428" s="706"/>
      <c r="L1428" s="707"/>
    </row>
    <row r="1429" spans="1:12" ht="15" customHeight="1" x14ac:dyDescent="0.25">
      <c r="A1429" s="704"/>
      <c r="B1429" s="705"/>
      <c r="C1429" s="705"/>
      <c r="D1429" s="706"/>
      <c r="E1429" s="706"/>
      <c r="F1429" s="706"/>
      <c r="G1429" s="706"/>
      <c r="H1429" s="706"/>
      <c r="I1429" s="706"/>
      <c r="J1429" s="706"/>
      <c r="K1429" s="706"/>
      <c r="L1429" s="707"/>
    </row>
    <row r="1430" spans="1:12" ht="19.149999999999999" customHeight="1" x14ac:dyDescent="0.25">
      <c r="A1430" s="761" t="s">
        <v>506</v>
      </c>
      <c r="B1430" s="762"/>
      <c r="C1430" s="762"/>
      <c r="D1430" s="762"/>
      <c r="E1430" s="763"/>
      <c r="F1430" s="764" t="s">
        <v>507</v>
      </c>
      <c r="G1430" s="763"/>
      <c r="H1430" s="764" t="s">
        <v>508</v>
      </c>
      <c r="I1430" s="762"/>
      <c r="J1430" s="762"/>
      <c r="K1430" s="762"/>
      <c r="L1430" s="765"/>
    </row>
    <row r="1431" spans="1:12" ht="30" customHeight="1" x14ac:dyDescent="0.25">
      <c r="A1431" s="749" t="s">
        <v>509</v>
      </c>
      <c r="B1431" s="750"/>
      <c r="C1431" s="750"/>
      <c r="D1431" s="750"/>
      <c r="E1431" s="750"/>
      <c r="F1431" s="751"/>
      <c r="G1431" s="752"/>
      <c r="H1431" s="712"/>
      <c r="I1431" s="713"/>
      <c r="J1431" s="713"/>
      <c r="K1431" s="714"/>
      <c r="L1431" s="715"/>
    </row>
    <row r="1432" spans="1:12" ht="30" customHeight="1" x14ac:dyDescent="0.25">
      <c r="A1432" s="749" t="s">
        <v>510</v>
      </c>
      <c r="B1432" s="750"/>
      <c r="C1432" s="750"/>
      <c r="D1432" s="750"/>
      <c r="E1432" s="750"/>
      <c r="F1432" s="710"/>
      <c r="G1432" s="711"/>
      <c r="H1432" s="753"/>
      <c r="I1432" s="754"/>
      <c r="J1432" s="754"/>
      <c r="K1432" s="754"/>
      <c r="L1432" s="755"/>
    </row>
    <row r="1433" spans="1:12" ht="30" customHeight="1" x14ac:dyDescent="0.25">
      <c r="A1433" s="749" t="s">
        <v>511</v>
      </c>
      <c r="B1433" s="750"/>
      <c r="C1433" s="750"/>
      <c r="D1433" s="750"/>
      <c r="E1433" s="750"/>
      <c r="F1433" s="710"/>
      <c r="G1433" s="711"/>
      <c r="H1433" s="712"/>
      <c r="I1433" s="713"/>
      <c r="J1433" s="713"/>
      <c r="K1433" s="714"/>
      <c r="L1433" s="715"/>
    </row>
    <row r="1434" spans="1:12" ht="30" customHeight="1" x14ac:dyDescent="0.25">
      <c r="A1434" s="756" t="s">
        <v>512</v>
      </c>
      <c r="B1434" s="757"/>
      <c r="C1434" s="757"/>
      <c r="D1434" s="757"/>
      <c r="E1434" s="757"/>
      <c r="F1434" s="710"/>
      <c r="G1434" s="711"/>
      <c r="H1434" s="758"/>
      <c r="I1434" s="713"/>
      <c r="J1434" s="713"/>
      <c r="K1434" s="714"/>
      <c r="L1434" s="715"/>
    </row>
    <row r="1435" spans="1:12" ht="30" customHeight="1" x14ac:dyDescent="0.25">
      <c r="A1435" s="759" t="s">
        <v>513</v>
      </c>
      <c r="B1435" s="760"/>
      <c r="C1435" s="760"/>
      <c r="D1435" s="760"/>
      <c r="E1435" s="760"/>
      <c r="F1435" s="710"/>
      <c r="G1435" s="711"/>
      <c r="H1435" s="758"/>
      <c r="I1435" s="713"/>
      <c r="J1435" s="713"/>
      <c r="K1435" s="714"/>
      <c r="L1435" s="715"/>
    </row>
    <row r="1436" spans="1:12" ht="30" customHeight="1" x14ac:dyDescent="0.25">
      <c r="A1436" s="708" t="s">
        <v>514</v>
      </c>
      <c r="B1436" s="709"/>
      <c r="C1436" s="709"/>
      <c r="D1436" s="709"/>
      <c r="E1436" s="709"/>
      <c r="F1436" s="710"/>
      <c r="G1436" s="711"/>
      <c r="H1436" s="712"/>
      <c r="I1436" s="713"/>
      <c r="J1436" s="713"/>
      <c r="K1436" s="714"/>
      <c r="L1436" s="715"/>
    </row>
    <row r="1437" spans="1:12" ht="30" customHeight="1" x14ac:dyDescent="0.25">
      <c r="A1437" s="708" t="s">
        <v>515</v>
      </c>
      <c r="B1437" s="709"/>
      <c r="C1437" s="709"/>
      <c r="D1437" s="709"/>
      <c r="E1437" s="709"/>
      <c r="F1437" s="710"/>
      <c r="G1437" s="711"/>
      <c r="H1437" s="712"/>
      <c r="I1437" s="713"/>
      <c r="J1437" s="713"/>
      <c r="K1437" s="714"/>
      <c r="L1437" s="715"/>
    </row>
    <row r="1438" spans="1:12" ht="30" customHeight="1" x14ac:dyDescent="0.25">
      <c r="A1438" s="708" t="s">
        <v>516</v>
      </c>
      <c r="B1438" s="709"/>
      <c r="C1438" s="709"/>
      <c r="D1438" s="709"/>
      <c r="E1438" s="709"/>
      <c r="F1438" s="710"/>
      <c r="G1438" s="711"/>
      <c r="H1438" s="716"/>
      <c r="I1438" s="717"/>
      <c r="J1438" s="717"/>
      <c r="K1438" s="717"/>
      <c r="L1438" s="718"/>
    </row>
    <row r="1439" spans="1:12" ht="30" customHeight="1" thickBot="1" x14ac:dyDescent="0.3">
      <c r="A1439" s="719" t="s">
        <v>517</v>
      </c>
      <c r="B1439" s="720"/>
      <c r="C1439" s="720"/>
      <c r="D1439" s="720"/>
      <c r="E1439" s="720"/>
      <c r="F1439" s="721"/>
      <c r="G1439" s="722"/>
      <c r="H1439" s="723"/>
      <c r="I1439" s="724"/>
      <c r="J1439" s="724"/>
      <c r="K1439" s="725"/>
      <c r="L1439" s="726"/>
    </row>
    <row r="1440" spans="1:12" ht="20.25" customHeight="1" x14ac:dyDescent="0.25">
      <c r="A1440" s="727" t="s">
        <v>518</v>
      </c>
      <c r="B1440" s="728"/>
      <c r="C1440" s="728"/>
      <c r="D1440" s="728"/>
      <c r="E1440" s="728"/>
      <c r="F1440" s="728"/>
      <c r="G1440" s="728"/>
      <c r="H1440" s="728"/>
      <c r="I1440" s="728"/>
      <c r="J1440" s="728"/>
      <c r="K1440" s="729"/>
      <c r="L1440" s="730"/>
    </row>
    <row r="1441" spans="1:12" ht="30" customHeight="1" x14ac:dyDescent="0.25">
      <c r="A1441" s="731"/>
      <c r="B1441" s="732"/>
      <c r="C1441" s="732"/>
      <c r="D1441" s="732"/>
      <c r="E1441" s="732"/>
      <c r="F1441" s="732"/>
      <c r="G1441" s="732"/>
      <c r="H1441" s="732"/>
      <c r="I1441" s="732"/>
      <c r="J1441" s="732"/>
      <c r="K1441" s="733"/>
      <c r="L1441" s="734"/>
    </row>
    <row r="1442" spans="1:12" ht="30" customHeight="1" thickBot="1" x14ac:dyDescent="0.3">
      <c r="A1442" s="735"/>
      <c r="B1442" s="736"/>
      <c r="C1442" s="736"/>
      <c r="D1442" s="736"/>
      <c r="E1442" s="736"/>
      <c r="F1442" s="736"/>
      <c r="G1442" s="736"/>
      <c r="H1442" s="736"/>
      <c r="I1442" s="736"/>
      <c r="J1442" s="736"/>
      <c r="K1442" s="737"/>
      <c r="L1442" s="738"/>
    </row>
    <row r="1443" spans="1:12" ht="19.149999999999999" customHeight="1" x14ac:dyDescent="0.25">
      <c r="A1443" s="739" t="s">
        <v>519</v>
      </c>
      <c r="B1443" s="740"/>
      <c r="C1443" s="740"/>
      <c r="D1443" s="740"/>
      <c r="E1443" s="741"/>
      <c r="F1443" s="741"/>
      <c r="G1443" s="741"/>
      <c r="H1443" s="741"/>
      <c r="I1443" s="741"/>
      <c r="J1443" s="741"/>
      <c r="K1443" s="742"/>
      <c r="L1443" s="743"/>
    </row>
    <row r="1444" spans="1:12" ht="19.149999999999999" customHeight="1" x14ac:dyDescent="0.25">
      <c r="A1444" s="744" t="s">
        <v>591</v>
      </c>
      <c r="B1444" s="745"/>
      <c r="C1444" s="745"/>
      <c r="D1444" s="745"/>
      <c r="E1444" s="674" t="s">
        <v>24</v>
      </c>
      <c r="F1444" s="676"/>
      <c r="G1444" s="676"/>
      <c r="H1444" s="676"/>
      <c r="I1444" s="677"/>
      <c r="J1444" s="680" t="s">
        <v>21</v>
      </c>
      <c r="K1444" s="746"/>
      <c r="L1444" s="682"/>
    </row>
    <row r="1445" spans="1:12" ht="19.149999999999999" customHeight="1" x14ac:dyDescent="0.25">
      <c r="A1445" s="747" t="s">
        <v>592</v>
      </c>
      <c r="B1445" s="748"/>
      <c r="C1445" s="748" t="s">
        <v>593</v>
      </c>
      <c r="D1445" s="748"/>
      <c r="E1445" s="675"/>
      <c r="F1445" s="678"/>
      <c r="G1445" s="678"/>
      <c r="H1445" s="678"/>
      <c r="I1445" s="679"/>
      <c r="J1445" s="681"/>
      <c r="K1445" s="678"/>
      <c r="L1445" s="683"/>
    </row>
    <row r="1446" spans="1:12" ht="19.149999999999999" customHeight="1" x14ac:dyDescent="0.25">
      <c r="A1446" s="668"/>
      <c r="B1446" s="669"/>
      <c r="C1446" s="670"/>
      <c r="D1446" s="671"/>
      <c r="E1446" s="674" t="s">
        <v>25</v>
      </c>
      <c r="F1446" s="676"/>
      <c r="G1446" s="676"/>
      <c r="H1446" s="676"/>
      <c r="I1446" s="677"/>
      <c r="J1446" s="680" t="s">
        <v>371</v>
      </c>
      <c r="K1446" s="676"/>
      <c r="L1446" s="682"/>
    </row>
    <row r="1447" spans="1:12" ht="19.149999999999999" customHeight="1" x14ac:dyDescent="0.25">
      <c r="A1447" s="668"/>
      <c r="B1447" s="669"/>
      <c r="C1447" s="672"/>
      <c r="D1447" s="673"/>
      <c r="E1447" s="675"/>
      <c r="F1447" s="678"/>
      <c r="G1447" s="678"/>
      <c r="H1447" s="678"/>
      <c r="I1447" s="679"/>
      <c r="J1447" s="681"/>
      <c r="K1447" s="678"/>
      <c r="L1447" s="683"/>
    </row>
    <row r="1448" spans="1:12" ht="19.149999999999999" customHeight="1" x14ac:dyDescent="0.25">
      <c r="A1448" s="684" t="s">
        <v>594</v>
      </c>
      <c r="B1448" s="687"/>
      <c r="C1448" s="688"/>
      <c r="D1448" s="688"/>
      <c r="E1448" s="688"/>
      <c r="F1448" s="688"/>
      <c r="G1448" s="688"/>
      <c r="H1448" s="688"/>
      <c r="I1448" s="688"/>
      <c r="J1448" s="688"/>
      <c r="K1448" s="688"/>
      <c r="L1448" s="689"/>
    </row>
    <row r="1449" spans="1:12" ht="19.149999999999999" customHeight="1" x14ac:dyDescent="0.25">
      <c r="A1449" s="685"/>
      <c r="B1449" s="688"/>
      <c r="C1449" s="688"/>
      <c r="D1449" s="688"/>
      <c r="E1449" s="688"/>
      <c r="F1449" s="688"/>
      <c r="G1449" s="688"/>
      <c r="H1449" s="688"/>
      <c r="I1449" s="688"/>
      <c r="J1449" s="688"/>
      <c r="K1449" s="688"/>
      <c r="L1449" s="689"/>
    </row>
    <row r="1450" spans="1:12" ht="19.149999999999999" customHeight="1" x14ac:dyDescent="0.25">
      <c r="A1450" s="685"/>
      <c r="B1450" s="688"/>
      <c r="C1450" s="688"/>
      <c r="D1450" s="688"/>
      <c r="E1450" s="688"/>
      <c r="F1450" s="688"/>
      <c r="G1450" s="688"/>
      <c r="H1450" s="688"/>
      <c r="I1450" s="688"/>
      <c r="J1450" s="688"/>
      <c r="K1450" s="688"/>
      <c r="L1450" s="689"/>
    </row>
    <row r="1451" spans="1:12" ht="19.149999999999999" customHeight="1" thickBot="1" x14ac:dyDescent="0.3">
      <c r="A1451" s="686"/>
      <c r="B1451" s="690"/>
      <c r="C1451" s="690"/>
      <c r="D1451" s="690"/>
      <c r="E1451" s="690"/>
      <c r="F1451" s="690"/>
      <c r="G1451" s="690"/>
      <c r="H1451" s="690"/>
      <c r="I1451" s="690"/>
      <c r="J1451" s="690"/>
      <c r="K1451" s="690"/>
      <c r="L1451" s="691"/>
    </row>
    <row r="1452" spans="1:12" ht="20.25" customHeight="1" thickBot="1" x14ac:dyDescent="0.3"/>
    <row r="1453" spans="1:12" ht="20.25" customHeight="1" thickBot="1" x14ac:dyDescent="0.3">
      <c r="A1453" s="692" t="s">
        <v>504</v>
      </c>
      <c r="B1453" s="693"/>
      <c r="C1453" s="693"/>
      <c r="D1453" s="693"/>
      <c r="E1453" s="693"/>
      <c r="F1453" s="693"/>
      <c r="G1453" s="693"/>
      <c r="H1453" s="693"/>
      <c r="I1453" s="693"/>
      <c r="J1453" s="693"/>
      <c r="K1453" s="693"/>
      <c r="L1453" s="694"/>
    </row>
    <row r="1454" spans="1:12" ht="25.15" customHeight="1" x14ac:dyDescent="0.25">
      <c r="A1454" s="168" t="s">
        <v>551</v>
      </c>
      <c r="B1454" s="695"/>
      <c r="C1454" s="696"/>
      <c r="D1454" s="697"/>
      <c r="E1454" s="698"/>
      <c r="F1454" s="698"/>
      <c r="G1454" s="698"/>
      <c r="H1454" s="698"/>
      <c r="I1454" s="698"/>
      <c r="J1454" s="698"/>
      <c r="K1454" s="698"/>
      <c r="L1454" s="699"/>
    </row>
    <row r="1455" spans="1:12" ht="20.25" customHeight="1" x14ac:dyDescent="0.25">
      <c r="A1455" s="700" t="s">
        <v>0</v>
      </c>
      <c r="B1455" s="701"/>
      <c r="C1455" s="701"/>
      <c r="D1455" s="702"/>
      <c r="E1455" s="702"/>
      <c r="F1455" s="702"/>
      <c r="G1455" s="702"/>
      <c r="H1455" s="702"/>
      <c r="I1455" s="702"/>
      <c r="J1455" s="702"/>
      <c r="K1455" s="702"/>
      <c r="L1455" s="703"/>
    </row>
    <row r="1456" spans="1:12" ht="20.25" customHeight="1" x14ac:dyDescent="0.25">
      <c r="A1456" s="700" t="s">
        <v>460</v>
      </c>
      <c r="B1456" s="701"/>
      <c r="C1456" s="701"/>
      <c r="D1456" s="702"/>
      <c r="E1456" s="702"/>
      <c r="F1456" s="702"/>
      <c r="G1456" s="702"/>
      <c r="H1456" s="702"/>
      <c r="I1456" s="702"/>
      <c r="J1456" s="702"/>
      <c r="K1456" s="702"/>
      <c r="L1456" s="703"/>
    </row>
    <row r="1457" spans="1:12" ht="20.25" customHeight="1" x14ac:dyDescent="0.25">
      <c r="A1457" s="700" t="s">
        <v>905</v>
      </c>
      <c r="B1457" s="701"/>
      <c r="C1457" s="701"/>
      <c r="D1457" s="702"/>
      <c r="E1457" s="702"/>
      <c r="F1457" s="702"/>
      <c r="G1457" s="702"/>
      <c r="H1457" s="702"/>
      <c r="I1457" s="702"/>
      <c r="J1457" s="702"/>
      <c r="K1457" s="702"/>
      <c r="L1457" s="703"/>
    </row>
    <row r="1458" spans="1:12" ht="20.25" customHeight="1" x14ac:dyDescent="0.25">
      <c r="A1458" s="700" t="s">
        <v>1</v>
      </c>
      <c r="B1458" s="701"/>
      <c r="C1458" s="701"/>
      <c r="D1458" s="702"/>
      <c r="E1458" s="702"/>
      <c r="F1458" s="702"/>
      <c r="G1458" s="702"/>
      <c r="H1458" s="702"/>
      <c r="I1458" s="702"/>
      <c r="J1458" s="702"/>
      <c r="K1458" s="702"/>
      <c r="L1458" s="703"/>
    </row>
    <row r="1459" spans="1:12" ht="20.25" customHeight="1" x14ac:dyDescent="0.25">
      <c r="A1459" s="704" t="s">
        <v>520</v>
      </c>
      <c r="B1459" s="705"/>
      <c r="C1459" s="705"/>
      <c r="D1459" s="702"/>
      <c r="E1459" s="702"/>
      <c r="F1459" s="702"/>
      <c r="G1459" s="702"/>
      <c r="H1459" s="702"/>
      <c r="I1459" s="702"/>
      <c r="J1459" s="702"/>
      <c r="K1459" s="702"/>
      <c r="L1459" s="703"/>
    </row>
    <row r="1460" spans="1:12" ht="15" customHeight="1" x14ac:dyDescent="0.25">
      <c r="A1460" s="704" t="s">
        <v>505</v>
      </c>
      <c r="B1460" s="705"/>
      <c r="C1460" s="705"/>
      <c r="D1460" s="706"/>
      <c r="E1460" s="706"/>
      <c r="F1460" s="706"/>
      <c r="G1460" s="706"/>
      <c r="H1460" s="706"/>
      <c r="I1460" s="706"/>
      <c r="J1460" s="706"/>
      <c r="K1460" s="706"/>
      <c r="L1460" s="707"/>
    </row>
    <row r="1461" spans="1:12" ht="15" customHeight="1" x14ac:dyDescent="0.25">
      <c r="A1461" s="704"/>
      <c r="B1461" s="705"/>
      <c r="C1461" s="705"/>
      <c r="D1461" s="706"/>
      <c r="E1461" s="706"/>
      <c r="F1461" s="706"/>
      <c r="G1461" s="706"/>
      <c r="H1461" s="706"/>
      <c r="I1461" s="706"/>
      <c r="J1461" s="706"/>
      <c r="K1461" s="706"/>
      <c r="L1461" s="707"/>
    </row>
    <row r="1462" spans="1:12" ht="15" customHeight="1" x14ac:dyDescent="0.25">
      <c r="A1462" s="704"/>
      <c r="B1462" s="705"/>
      <c r="C1462" s="705"/>
      <c r="D1462" s="706"/>
      <c r="E1462" s="706"/>
      <c r="F1462" s="706"/>
      <c r="G1462" s="706"/>
      <c r="H1462" s="706"/>
      <c r="I1462" s="706"/>
      <c r="J1462" s="706"/>
      <c r="K1462" s="706"/>
      <c r="L1462" s="707"/>
    </row>
    <row r="1463" spans="1:12" ht="19.149999999999999" customHeight="1" x14ac:dyDescent="0.25">
      <c r="A1463" s="761" t="s">
        <v>506</v>
      </c>
      <c r="B1463" s="762"/>
      <c r="C1463" s="762"/>
      <c r="D1463" s="762"/>
      <c r="E1463" s="763"/>
      <c r="F1463" s="764" t="s">
        <v>507</v>
      </c>
      <c r="G1463" s="763"/>
      <c r="H1463" s="764" t="s">
        <v>508</v>
      </c>
      <c r="I1463" s="762"/>
      <c r="J1463" s="762"/>
      <c r="K1463" s="762"/>
      <c r="L1463" s="765"/>
    </row>
    <row r="1464" spans="1:12" ht="30" customHeight="1" x14ac:dyDescent="0.25">
      <c r="A1464" s="749" t="s">
        <v>509</v>
      </c>
      <c r="B1464" s="750"/>
      <c r="C1464" s="750"/>
      <c r="D1464" s="750"/>
      <c r="E1464" s="750"/>
      <c r="F1464" s="751"/>
      <c r="G1464" s="752"/>
      <c r="H1464" s="712"/>
      <c r="I1464" s="713"/>
      <c r="J1464" s="713"/>
      <c r="K1464" s="714"/>
      <c r="L1464" s="715"/>
    </row>
    <row r="1465" spans="1:12" ht="30" customHeight="1" x14ac:dyDescent="0.25">
      <c r="A1465" s="749" t="s">
        <v>510</v>
      </c>
      <c r="B1465" s="750"/>
      <c r="C1465" s="750"/>
      <c r="D1465" s="750"/>
      <c r="E1465" s="750"/>
      <c r="F1465" s="710"/>
      <c r="G1465" s="711"/>
      <c r="H1465" s="753"/>
      <c r="I1465" s="754"/>
      <c r="J1465" s="754"/>
      <c r="K1465" s="754"/>
      <c r="L1465" s="755"/>
    </row>
    <row r="1466" spans="1:12" ht="30" customHeight="1" x14ac:dyDescent="0.25">
      <c r="A1466" s="749" t="s">
        <v>511</v>
      </c>
      <c r="B1466" s="750"/>
      <c r="C1466" s="750"/>
      <c r="D1466" s="750"/>
      <c r="E1466" s="750"/>
      <c r="F1466" s="710"/>
      <c r="G1466" s="711"/>
      <c r="H1466" s="712"/>
      <c r="I1466" s="713"/>
      <c r="J1466" s="713"/>
      <c r="K1466" s="714"/>
      <c r="L1466" s="715"/>
    </row>
    <row r="1467" spans="1:12" ht="30" customHeight="1" x14ac:dyDescent="0.25">
      <c r="A1467" s="756" t="s">
        <v>512</v>
      </c>
      <c r="B1467" s="757"/>
      <c r="C1467" s="757"/>
      <c r="D1467" s="757"/>
      <c r="E1467" s="757"/>
      <c r="F1467" s="710"/>
      <c r="G1467" s="711"/>
      <c r="H1467" s="758"/>
      <c r="I1467" s="713"/>
      <c r="J1467" s="713"/>
      <c r="K1467" s="714"/>
      <c r="L1467" s="715"/>
    </row>
    <row r="1468" spans="1:12" ht="30" customHeight="1" x14ac:dyDescent="0.25">
      <c r="A1468" s="759" t="s">
        <v>513</v>
      </c>
      <c r="B1468" s="760"/>
      <c r="C1468" s="760"/>
      <c r="D1468" s="760"/>
      <c r="E1468" s="760"/>
      <c r="F1468" s="710"/>
      <c r="G1468" s="711"/>
      <c r="H1468" s="758"/>
      <c r="I1468" s="713"/>
      <c r="J1468" s="713"/>
      <c r="K1468" s="714"/>
      <c r="L1468" s="715"/>
    </row>
    <row r="1469" spans="1:12" ht="30" customHeight="1" x14ac:dyDescent="0.25">
      <c r="A1469" s="708" t="s">
        <v>514</v>
      </c>
      <c r="B1469" s="709"/>
      <c r="C1469" s="709"/>
      <c r="D1469" s="709"/>
      <c r="E1469" s="709"/>
      <c r="F1469" s="710"/>
      <c r="G1469" s="711"/>
      <c r="H1469" s="712"/>
      <c r="I1469" s="713"/>
      <c r="J1469" s="713"/>
      <c r="K1469" s="714"/>
      <c r="L1469" s="715"/>
    </row>
    <row r="1470" spans="1:12" ht="30" customHeight="1" x14ac:dyDescent="0.25">
      <c r="A1470" s="708" t="s">
        <v>515</v>
      </c>
      <c r="B1470" s="709"/>
      <c r="C1470" s="709"/>
      <c r="D1470" s="709"/>
      <c r="E1470" s="709"/>
      <c r="F1470" s="710"/>
      <c r="G1470" s="711"/>
      <c r="H1470" s="712"/>
      <c r="I1470" s="713"/>
      <c r="J1470" s="713"/>
      <c r="K1470" s="714"/>
      <c r="L1470" s="715"/>
    </row>
    <row r="1471" spans="1:12" ht="30" customHeight="1" x14ac:dyDescent="0.25">
      <c r="A1471" s="708" t="s">
        <v>516</v>
      </c>
      <c r="B1471" s="709"/>
      <c r="C1471" s="709"/>
      <c r="D1471" s="709"/>
      <c r="E1471" s="709"/>
      <c r="F1471" s="710"/>
      <c r="G1471" s="711"/>
      <c r="H1471" s="716"/>
      <c r="I1471" s="717"/>
      <c r="J1471" s="717"/>
      <c r="K1471" s="717"/>
      <c r="L1471" s="718"/>
    </row>
    <row r="1472" spans="1:12" ht="30" customHeight="1" thickBot="1" x14ac:dyDescent="0.3">
      <c r="A1472" s="719" t="s">
        <v>517</v>
      </c>
      <c r="B1472" s="720"/>
      <c r="C1472" s="720"/>
      <c r="D1472" s="720"/>
      <c r="E1472" s="720"/>
      <c r="F1472" s="721"/>
      <c r="G1472" s="722"/>
      <c r="H1472" s="723"/>
      <c r="I1472" s="724"/>
      <c r="J1472" s="724"/>
      <c r="K1472" s="725"/>
      <c r="L1472" s="726"/>
    </row>
    <row r="1473" spans="1:12" ht="20.25" customHeight="1" x14ac:dyDescent="0.25">
      <c r="A1473" s="727" t="s">
        <v>518</v>
      </c>
      <c r="B1473" s="728"/>
      <c r="C1473" s="728"/>
      <c r="D1473" s="728"/>
      <c r="E1473" s="728"/>
      <c r="F1473" s="728"/>
      <c r="G1473" s="728"/>
      <c r="H1473" s="728"/>
      <c r="I1473" s="728"/>
      <c r="J1473" s="728"/>
      <c r="K1473" s="729"/>
      <c r="L1473" s="730"/>
    </row>
    <row r="1474" spans="1:12" ht="30" customHeight="1" x14ac:dyDescent="0.25">
      <c r="A1474" s="731"/>
      <c r="B1474" s="732"/>
      <c r="C1474" s="732"/>
      <c r="D1474" s="732"/>
      <c r="E1474" s="732"/>
      <c r="F1474" s="732"/>
      <c r="G1474" s="732"/>
      <c r="H1474" s="732"/>
      <c r="I1474" s="732"/>
      <c r="J1474" s="732"/>
      <c r="K1474" s="733"/>
      <c r="L1474" s="734"/>
    </row>
    <row r="1475" spans="1:12" ht="30" customHeight="1" thickBot="1" x14ac:dyDescent="0.3">
      <c r="A1475" s="735"/>
      <c r="B1475" s="736"/>
      <c r="C1475" s="736"/>
      <c r="D1475" s="736"/>
      <c r="E1475" s="736"/>
      <c r="F1475" s="736"/>
      <c r="G1475" s="736"/>
      <c r="H1475" s="736"/>
      <c r="I1475" s="736"/>
      <c r="J1475" s="736"/>
      <c r="K1475" s="737"/>
      <c r="L1475" s="738"/>
    </row>
    <row r="1476" spans="1:12" ht="19.149999999999999" customHeight="1" x14ac:dyDescent="0.25">
      <c r="A1476" s="739" t="s">
        <v>519</v>
      </c>
      <c r="B1476" s="740"/>
      <c r="C1476" s="740"/>
      <c r="D1476" s="740"/>
      <c r="E1476" s="741"/>
      <c r="F1476" s="741"/>
      <c r="G1476" s="741"/>
      <c r="H1476" s="741"/>
      <c r="I1476" s="741"/>
      <c r="J1476" s="741"/>
      <c r="K1476" s="742"/>
      <c r="L1476" s="743"/>
    </row>
    <row r="1477" spans="1:12" ht="19.149999999999999" customHeight="1" x14ac:dyDescent="0.25">
      <c r="A1477" s="744" t="s">
        <v>591</v>
      </c>
      <c r="B1477" s="745"/>
      <c r="C1477" s="745"/>
      <c r="D1477" s="745"/>
      <c r="E1477" s="674" t="s">
        <v>24</v>
      </c>
      <c r="F1477" s="676"/>
      <c r="G1477" s="676"/>
      <c r="H1477" s="676"/>
      <c r="I1477" s="677"/>
      <c r="J1477" s="680" t="s">
        <v>21</v>
      </c>
      <c r="K1477" s="746"/>
      <c r="L1477" s="682"/>
    </row>
    <row r="1478" spans="1:12" ht="19.149999999999999" customHeight="1" x14ac:dyDescent="0.25">
      <c r="A1478" s="747" t="s">
        <v>592</v>
      </c>
      <c r="B1478" s="748"/>
      <c r="C1478" s="748" t="s">
        <v>593</v>
      </c>
      <c r="D1478" s="748"/>
      <c r="E1478" s="675"/>
      <c r="F1478" s="678"/>
      <c r="G1478" s="678"/>
      <c r="H1478" s="678"/>
      <c r="I1478" s="679"/>
      <c r="J1478" s="681"/>
      <c r="K1478" s="678"/>
      <c r="L1478" s="683"/>
    </row>
    <row r="1479" spans="1:12" ht="19.149999999999999" customHeight="1" x14ac:dyDescent="0.25">
      <c r="A1479" s="668"/>
      <c r="B1479" s="669"/>
      <c r="C1479" s="670"/>
      <c r="D1479" s="671"/>
      <c r="E1479" s="674" t="s">
        <v>25</v>
      </c>
      <c r="F1479" s="676"/>
      <c r="G1479" s="676"/>
      <c r="H1479" s="676"/>
      <c r="I1479" s="677"/>
      <c r="J1479" s="680" t="s">
        <v>371</v>
      </c>
      <c r="K1479" s="676"/>
      <c r="L1479" s="682"/>
    </row>
    <row r="1480" spans="1:12" ht="19.149999999999999" customHeight="1" x14ac:dyDescent="0.25">
      <c r="A1480" s="668"/>
      <c r="B1480" s="669"/>
      <c r="C1480" s="672"/>
      <c r="D1480" s="673"/>
      <c r="E1480" s="675"/>
      <c r="F1480" s="678"/>
      <c r="G1480" s="678"/>
      <c r="H1480" s="678"/>
      <c r="I1480" s="679"/>
      <c r="J1480" s="681"/>
      <c r="K1480" s="678"/>
      <c r="L1480" s="683"/>
    </row>
    <row r="1481" spans="1:12" ht="19.149999999999999" customHeight="1" x14ac:dyDescent="0.25">
      <c r="A1481" s="684" t="s">
        <v>594</v>
      </c>
      <c r="B1481" s="687"/>
      <c r="C1481" s="688"/>
      <c r="D1481" s="688"/>
      <c r="E1481" s="688"/>
      <c r="F1481" s="688"/>
      <c r="G1481" s="688"/>
      <c r="H1481" s="688"/>
      <c r="I1481" s="688"/>
      <c r="J1481" s="688"/>
      <c r="K1481" s="688"/>
      <c r="L1481" s="689"/>
    </row>
    <row r="1482" spans="1:12" ht="19.149999999999999" customHeight="1" x14ac:dyDescent="0.25">
      <c r="A1482" s="685"/>
      <c r="B1482" s="688"/>
      <c r="C1482" s="688"/>
      <c r="D1482" s="688"/>
      <c r="E1482" s="688"/>
      <c r="F1482" s="688"/>
      <c r="G1482" s="688"/>
      <c r="H1482" s="688"/>
      <c r="I1482" s="688"/>
      <c r="J1482" s="688"/>
      <c r="K1482" s="688"/>
      <c r="L1482" s="689"/>
    </row>
    <row r="1483" spans="1:12" ht="19.149999999999999" customHeight="1" x14ac:dyDescent="0.25">
      <c r="A1483" s="685"/>
      <c r="B1483" s="688"/>
      <c r="C1483" s="688"/>
      <c r="D1483" s="688"/>
      <c r="E1483" s="688"/>
      <c r="F1483" s="688"/>
      <c r="G1483" s="688"/>
      <c r="H1483" s="688"/>
      <c r="I1483" s="688"/>
      <c r="J1483" s="688"/>
      <c r="K1483" s="688"/>
      <c r="L1483" s="689"/>
    </row>
    <row r="1484" spans="1:12" ht="19.149999999999999" customHeight="1" thickBot="1" x14ac:dyDescent="0.3">
      <c r="A1484" s="686"/>
      <c r="B1484" s="690"/>
      <c r="C1484" s="690"/>
      <c r="D1484" s="690"/>
      <c r="E1484" s="690"/>
      <c r="F1484" s="690"/>
      <c r="G1484" s="690"/>
      <c r="H1484" s="690"/>
      <c r="I1484" s="690"/>
      <c r="J1484" s="690"/>
      <c r="K1484" s="690"/>
      <c r="L1484" s="691"/>
    </row>
    <row r="1485" spans="1:12" ht="20.25" customHeight="1" thickBot="1" x14ac:dyDescent="0.3"/>
    <row r="1486" spans="1:12" ht="20.25" customHeight="1" thickBot="1" x14ac:dyDescent="0.3">
      <c r="A1486" s="692" t="s">
        <v>504</v>
      </c>
      <c r="B1486" s="693"/>
      <c r="C1486" s="693"/>
      <c r="D1486" s="693"/>
      <c r="E1486" s="693"/>
      <c r="F1486" s="693"/>
      <c r="G1486" s="693"/>
      <c r="H1486" s="693"/>
      <c r="I1486" s="693"/>
      <c r="J1486" s="693"/>
      <c r="K1486" s="693"/>
      <c r="L1486" s="694"/>
    </row>
    <row r="1487" spans="1:12" ht="25.15" customHeight="1" x14ac:dyDescent="0.25">
      <c r="A1487" s="168" t="s">
        <v>551</v>
      </c>
      <c r="B1487" s="695"/>
      <c r="C1487" s="696"/>
      <c r="D1487" s="697"/>
      <c r="E1487" s="698"/>
      <c r="F1487" s="698"/>
      <c r="G1487" s="698"/>
      <c r="H1487" s="698"/>
      <c r="I1487" s="698"/>
      <c r="J1487" s="698"/>
      <c r="K1487" s="698"/>
      <c r="L1487" s="699"/>
    </row>
    <row r="1488" spans="1:12" ht="20.25" customHeight="1" x14ac:dyDescent="0.25">
      <c r="A1488" s="700" t="s">
        <v>0</v>
      </c>
      <c r="B1488" s="701"/>
      <c r="C1488" s="701"/>
      <c r="D1488" s="702"/>
      <c r="E1488" s="702"/>
      <c r="F1488" s="702"/>
      <c r="G1488" s="702"/>
      <c r="H1488" s="702"/>
      <c r="I1488" s="702"/>
      <c r="J1488" s="702"/>
      <c r="K1488" s="702"/>
      <c r="L1488" s="703"/>
    </row>
    <row r="1489" spans="1:12" ht="20.25" customHeight="1" x14ac:dyDescent="0.25">
      <c r="A1489" s="700" t="s">
        <v>460</v>
      </c>
      <c r="B1489" s="701"/>
      <c r="C1489" s="701"/>
      <c r="D1489" s="702"/>
      <c r="E1489" s="702"/>
      <c r="F1489" s="702"/>
      <c r="G1489" s="702"/>
      <c r="H1489" s="702"/>
      <c r="I1489" s="702"/>
      <c r="J1489" s="702"/>
      <c r="K1489" s="702"/>
      <c r="L1489" s="703"/>
    </row>
    <row r="1490" spans="1:12" ht="20.25" customHeight="1" x14ac:dyDescent="0.25">
      <c r="A1490" s="700" t="s">
        <v>905</v>
      </c>
      <c r="B1490" s="701"/>
      <c r="C1490" s="701"/>
      <c r="D1490" s="702"/>
      <c r="E1490" s="702"/>
      <c r="F1490" s="702"/>
      <c r="G1490" s="702"/>
      <c r="H1490" s="702"/>
      <c r="I1490" s="702"/>
      <c r="J1490" s="702"/>
      <c r="K1490" s="702"/>
      <c r="L1490" s="703"/>
    </row>
    <row r="1491" spans="1:12" ht="20.25" customHeight="1" x14ac:dyDescent="0.25">
      <c r="A1491" s="700" t="s">
        <v>1</v>
      </c>
      <c r="B1491" s="701"/>
      <c r="C1491" s="701"/>
      <c r="D1491" s="702"/>
      <c r="E1491" s="702"/>
      <c r="F1491" s="702"/>
      <c r="G1491" s="702"/>
      <c r="H1491" s="702"/>
      <c r="I1491" s="702"/>
      <c r="J1491" s="702"/>
      <c r="K1491" s="702"/>
      <c r="L1491" s="703"/>
    </row>
    <row r="1492" spans="1:12" ht="20.25" customHeight="1" x14ac:dyDescent="0.25">
      <c r="A1492" s="704" t="s">
        <v>520</v>
      </c>
      <c r="B1492" s="705"/>
      <c r="C1492" s="705"/>
      <c r="D1492" s="702"/>
      <c r="E1492" s="702"/>
      <c r="F1492" s="702"/>
      <c r="G1492" s="702"/>
      <c r="H1492" s="702"/>
      <c r="I1492" s="702"/>
      <c r="J1492" s="702"/>
      <c r="K1492" s="702"/>
      <c r="L1492" s="703"/>
    </row>
    <row r="1493" spans="1:12" ht="15" customHeight="1" x14ac:dyDescent="0.25">
      <c r="A1493" s="704" t="s">
        <v>505</v>
      </c>
      <c r="B1493" s="705"/>
      <c r="C1493" s="705"/>
      <c r="D1493" s="706"/>
      <c r="E1493" s="706"/>
      <c r="F1493" s="706"/>
      <c r="G1493" s="706"/>
      <c r="H1493" s="706"/>
      <c r="I1493" s="706"/>
      <c r="J1493" s="706"/>
      <c r="K1493" s="706"/>
      <c r="L1493" s="707"/>
    </row>
    <row r="1494" spans="1:12" ht="15" customHeight="1" x14ac:dyDescent="0.25">
      <c r="A1494" s="704"/>
      <c r="B1494" s="705"/>
      <c r="C1494" s="705"/>
      <c r="D1494" s="706"/>
      <c r="E1494" s="706"/>
      <c r="F1494" s="706"/>
      <c r="G1494" s="706"/>
      <c r="H1494" s="706"/>
      <c r="I1494" s="706"/>
      <c r="J1494" s="706"/>
      <c r="K1494" s="706"/>
      <c r="L1494" s="707"/>
    </row>
    <row r="1495" spans="1:12" ht="15" customHeight="1" x14ac:dyDescent="0.25">
      <c r="A1495" s="704"/>
      <c r="B1495" s="705"/>
      <c r="C1495" s="705"/>
      <c r="D1495" s="706"/>
      <c r="E1495" s="706"/>
      <c r="F1495" s="706"/>
      <c r="G1495" s="706"/>
      <c r="H1495" s="706"/>
      <c r="I1495" s="706"/>
      <c r="J1495" s="706"/>
      <c r="K1495" s="706"/>
      <c r="L1495" s="707"/>
    </row>
    <row r="1496" spans="1:12" ht="19.149999999999999" customHeight="1" x14ac:dyDescent="0.25">
      <c r="A1496" s="761" t="s">
        <v>506</v>
      </c>
      <c r="B1496" s="762"/>
      <c r="C1496" s="762"/>
      <c r="D1496" s="762"/>
      <c r="E1496" s="763"/>
      <c r="F1496" s="764" t="s">
        <v>507</v>
      </c>
      <c r="G1496" s="763"/>
      <c r="H1496" s="764" t="s">
        <v>508</v>
      </c>
      <c r="I1496" s="762"/>
      <c r="J1496" s="762"/>
      <c r="K1496" s="762"/>
      <c r="L1496" s="765"/>
    </row>
    <row r="1497" spans="1:12" ht="30" customHeight="1" x14ac:dyDescent="0.25">
      <c r="A1497" s="749" t="s">
        <v>509</v>
      </c>
      <c r="B1497" s="750"/>
      <c r="C1497" s="750"/>
      <c r="D1497" s="750"/>
      <c r="E1497" s="750"/>
      <c r="F1497" s="751"/>
      <c r="G1497" s="752"/>
      <c r="H1497" s="712"/>
      <c r="I1497" s="713"/>
      <c r="J1497" s="713"/>
      <c r="K1497" s="714"/>
      <c r="L1497" s="715"/>
    </row>
    <row r="1498" spans="1:12" ht="30" customHeight="1" x14ac:dyDescent="0.25">
      <c r="A1498" s="749" t="s">
        <v>510</v>
      </c>
      <c r="B1498" s="750"/>
      <c r="C1498" s="750"/>
      <c r="D1498" s="750"/>
      <c r="E1498" s="750"/>
      <c r="F1498" s="710"/>
      <c r="G1498" s="711"/>
      <c r="H1498" s="753"/>
      <c r="I1498" s="754"/>
      <c r="J1498" s="754"/>
      <c r="K1498" s="754"/>
      <c r="L1498" s="755"/>
    </row>
    <row r="1499" spans="1:12" ht="30" customHeight="1" x14ac:dyDescent="0.25">
      <c r="A1499" s="749" t="s">
        <v>511</v>
      </c>
      <c r="B1499" s="750"/>
      <c r="C1499" s="750"/>
      <c r="D1499" s="750"/>
      <c r="E1499" s="750"/>
      <c r="F1499" s="710"/>
      <c r="G1499" s="711"/>
      <c r="H1499" s="712"/>
      <c r="I1499" s="713"/>
      <c r="J1499" s="713"/>
      <c r="K1499" s="714"/>
      <c r="L1499" s="715"/>
    </row>
    <row r="1500" spans="1:12" ht="30" customHeight="1" x14ac:dyDescent="0.25">
      <c r="A1500" s="756" t="s">
        <v>512</v>
      </c>
      <c r="B1500" s="757"/>
      <c r="C1500" s="757"/>
      <c r="D1500" s="757"/>
      <c r="E1500" s="757"/>
      <c r="F1500" s="710"/>
      <c r="G1500" s="711"/>
      <c r="H1500" s="758"/>
      <c r="I1500" s="713"/>
      <c r="J1500" s="713"/>
      <c r="K1500" s="714"/>
      <c r="L1500" s="715"/>
    </row>
    <row r="1501" spans="1:12" ht="30" customHeight="1" x14ac:dyDescent="0.25">
      <c r="A1501" s="759" t="s">
        <v>513</v>
      </c>
      <c r="B1501" s="760"/>
      <c r="C1501" s="760"/>
      <c r="D1501" s="760"/>
      <c r="E1501" s="760"/>
      <c r="F1501" s="710"/>
      <c r="G1501" s="711"/>
      <c r="H1501" s="758"/>
      <c r="I1501" s="713"/>
      <c r="J1501" s="713"/>
      <c r="K1501" s="714"/>
      <c r="L1501" s="715"/>
    </row>
    <row r="1502" spans="1:12" ht="30" customHeight="1" x14ac:dyDescent="0.25">
      <c r="A1502" s="708" t="s">
        <v>514</v>
      </c>
      <c r="B1502" s="709"/>
      <c r="C1502" s="709"/>
      <c r="D1502" s="709"/>
      <c r="E1502" s="709"/>
      <c r="F1502" s="710"/>
      <c r="G1502" s="711"/>
      <c r="H1502" s="712"/>
      <c r="I1502" s="713"/>
      <c r="J1502" s="713"/>
      <c r="K1502" s="714"/>
      <c r="L1502" s="715"/>
    </row>
    <row r="1503" spans="1:12" ht="30" customHeight="1" x14ac:dyDescent="0.25">
      <c r="A1503" s="708" t="s">
        <v>515</v>
      </c>
      <c r="B1503" s="709"/>
      <c r="C1503" s="709"/>
      <c r="D1503" s="709"/>
      <c r="E1503" s="709"/>
      <c r="F1503" s="710"/>
      <c r="G1503" s="711"/>
      <c r="H1503" s="712"/>
      <c r="I1503" s="713"/>
      <c r="J1503" s="713"/>
      <c r="K1503" s="714"/>
      <c r="L1503" s="715"/>
    </row>
    <row r="1504" spans="1:12" ht="30" customHeight="1" x14ac:dyDescent="0.25">
      <c r="A1504" s="708" t="s">
        <v>516</v>
      </c>
      <c r="B1504" s="709"/>
      <c r="C1504" s="709"/>
      <c r="D1504" s="709"/>
      <c r="E1504" s="709"/>
      <c r="F1504" s="710"/>
      <c r="G1504" s="711"/>
      <c r="H1504" s="716"/>
      <c r="I1504" s="717"/>
      <c r="J1504" s="717"/>
      <c r="K1504" s="717"/>
      <c r="L1504" s="718"/>
    </row>
    <row r="1505" spans="1:12" ht="30" customHeight="1" thickBot="1" x14ac:dyDescent="0.3">
      <c r="A1505" s="719" t="s">
        <v>517</v>
      </c>
      <c r="B1505" s="720"/>
      <c r="C1505" s="720"/>
      <c r="D1505" s="720"/>
      <c r="E1505" s="720"/>
      <c r="F1505" s="721"/>
      <c r="G1505" s="722"/>
      <c r="H1505" s="723"/>
      <c r="I1505" s="724"/>
      <c r="J1505" s="724"/>
      <c r="K1505" s="725"/>
      <c r="L1505" s="726"/>
    </row>
    <row r="1506" spans="1:12" ht="20.25" customHeight="1" x14ac:dyDescent="0.25">
      <c r="A1506" s="727" t="s">
        <v>518</v>
      </c>
      <c r="B1506" s="728"/>
      <c r="C1506" s="728"/>
      <c r="D1506" s="728"/>
      <c r="E1506" s="728"/>
      <c r="F1506" s="728"/>
      <c r="G1506" s="728"/>
      <c r="H1506" s="728"/>
      <c r="I1506" s="728"/>
      <c r="J1506" s="728"/>
      <c r="K1506" s="729"/>
      <c r="L1506" s="730"/>
    </row>
    <row r="1507" spans="1:12" ht="30" customHeight="1" x14ac:dyDescent="0.25">
      <c r="A1507" s="731"/>
      <c r="B1507" s="732"/>
      <c r="C1507" s="732"/>
      <c r="D1507" s="732"/>
      <c r="E1507" s="732"/>
      <c r="F1507" s="732"/>
      <c r="G1507" s="732"/>
      <c r="H1507" s="732"/>
      <c r="I1507" s="732"/>
      <c r="J1507" s="732"/>
      <c r="K1507" s="733"/>
      <c r="L1507" s="734"/>
    </row>
    <row r="1508" spans="1:12" ht="30" customHeight="1" thickBot="1" x14ac:dyDescent="0.3">
      <c r="A1508" s="735"/>
      <c r="B1508" s="736"/>
      <c r="C1508" s="736"/>
      <c r="D1508" s="736"/>
      <c r="E1508" s="736"/>
      <c r="F1508" s="736"/>
      <c r="G1508" s="736"/>
      <c r="H1508" s="736"/>
      <c r="I1508" s="736"/>
      <c r="J1508" s="736"/>
      <c r="K1508" s="737"/>
      <c r="L1508" s="738"/>
    </row>
    <row r="1509" spans="1:12" ht="19.149999999999999" customHeight="1" x14ac:dyDescent="0.25">
      <c r="A1509" s="739" t="s">
        <v>519</v>
      </c>
      <c r="B1509" s="740"/>
      <c r="C1509" s="740"/>
      <c r="D1509" s="740"/>
      <c r="E1509" s="741"/>
      <c r="F1509" s="741"/>
      <c r="G1509" s="741"/>
      <c r="H1509" s="741"/>
      <c r="I1509" s="741"/>
      <c r="J1509" s="741"/>
      <c r="K1509" s="742"/>
      <c r="L1509" s="743"/>
    </row>
    <row r="1510" spans="1:12" ht="19.149999999999999" customHeight="1" x14ac:dyDescent="0.25">
      <c r="A1510" s="744" t="s">
        <v>591</v>
      </c>
      <c r="B1510" s="745"/>
      <c r="C1510" s="745"/>
      <c r="D1510" s="745"/>
      <c r="E1510" s="674" t="s">
        <v>24</v>
      </c>
      <c r="F1510" s="676"/>
      <c r="G1510" s="676"/>
      <c r="H1510" s="676"/>
      <c r="I1510" s="677"/>
      <c r="J1510" s="680" t="s">
        <v>21</v>
      </c>
      <c r="K1510" s="746"/>
      <c r="L1510" s="682"/>
    </row>
    <row r="1511" spans="1:12" ht="19.149999999999999" customHeight="1" x14ac:dyDescent="0.25">
      <c r="A1511" s="747" t="s">
        <v>592</v>
      </c>
      <c r="B1511" s="748"/>
      <c r="C1511" s="748" t="s">
        <v>593</v>
      </c>
      <c r="D1511" s="748"/>
      <c r="E1511" s="675"/>
      <c r="F1511" s="678"/>
      <c r="G1511" s="678"/>
      <c r="H1511" s="678"/>
      <c r="I1511" s="679"/>
      <c r="J1511" s="681"/>
      <c r="K1511" s="678"/>
      <c r="L1511" s="683"/>
    </row>
    <row r="1512" spans="1:12" ht="19.149999999999999" customHeight="1" x14ac:dyDescent="0.25">
      <c r="A1512" s="668"/>
      <c r="B1512" s="669"/>
      <c r="C1512" s="670"/>
      <c r="D1512" s="671"/>
      <c r="E1512" s="674" t="s">
        <v>25</v>
      </c>
      <c r="F1512" s="676"/>
      <c r="G1512" s="676"/>
      <c r="H1512" s="676"/>
      <c r="I1512" s="677"/>
      <c r="J1512" s="680" t="s">
        <v>371</v>
      </c>
      <c r="K1512" s="676"/>
      <c r="L1512" s="682"/>
    </row>
    <row r="1513" spans="1:12" ht="19.149999999999999" customHeight="1" x14ac:dyDescent="0.25">
      <c r="A1513" s="668"/>
      <c r="B1513" s="669"/>
      <c r="C1513" s="672"/>
      <c r="D1513" s="673"/>
      <c r="E1513" s="675"/>
      <c r="F1513" s="678"/>
      <c r="G1513" s="678"/>
      <c r="H1513" s="678"/>
      <c r="I1513" s="679"/>
      <c r="J1513" s="681"/>
      <c r="K1513" s="678"/>
      <c r="L1513" s="683"/>
    </row>
    <row r="1514" spans="1:12" ht="19.149999999999999" customHeight="1" x14ac:dyDescent="0.25">
      <c r="A1514" s="684" t="s">
        <v>594</v>
      </c>
      <c r="B1514" s="687"/>
      <c r="C1514" s="688"/>
      <c r="D1514" s="688"/>
      <c r="E1514" s="688"/>
      <c r="F1514" s="688"/>
      <c r="G1514" s="688"/>
      <c r="H1514" s="688"/>
      <c r="I1514" s="688"/>
      <c r="J1514" s="688"/>
      <c r="K1514" s="688"/>
      <c r="L1514" s="689"/>
    </row>
    <row r="1515" spans="1:12" ht="19.149999999999999" customHeight="1" x14ac:dyDescent="0.25">
      <c r="A1515" s="685"/>
      <c r="B1515" s="688"/>
      <c r="C1515" s="688"/>
      <c r="D1515" s="688"/>
      <c r="E1515" s="688"/>
      <c r="F1515" s="688"/>
      <c r="G1515" s="688"/>
      <c r="H1515" s="688"/>
      <c r="I1515" s="688"/>
      <c r="J1515" s="688"/>
      <c r="K1515" s="688"/>
      <c r="L1515" s="689"/>
    </row>
    <row r="1516" spans="1:12" ht="19.149999999999999" customHeight="1" x14ac:dyDescent="0.25">
      <c r="A1516" s="685"/>
      <c r="B1516" s="688"/>
      <c r="C1516" s="688"/>
      <c r="D1516" s="688"/>
      <c r="E1516" s="688"/>
      <c r="F1516" s="688"/>
      <c r="G1516" s="688"/>
      <c r="H1516" s="688"/>
      <c r="I1516" s="688"/>
      <c r="J1516" s="688"/>
      <c r="K1516" s="688"/>
      <c r="L1516" s="689"/>
    </row>
    <row r="1517" spans="1:12" ht="19.149999999999999" customHeight="1" thickBot="1" x14ac:dyDescent="0.3">
      <c r="A1517" s="686"/>
      <c r="B1517" s="690"/>
      <c r="C1517" s="690"/>
      <c r="D1517" s="690"/>
      <c r="E1517" s="690"/>
      <c r="F1517" s="690"/>
      <c r="G1517" s="690"/>
      <c r="H1517" s="690"/>
      <c r="I1517" s="690"/>
      <c r="J1517" s="690"/>
      <c r="K1517" s="690"/>
      <c r="L1517" s="691"/>
    </row>
    <row r="1518" spans="1:12" ht="20.25" customHeight="1" thickBot="1" x14ac:dyDescent="0.3"/>
    <row r="1519" spans="1:12" ht="20.25" customHeight="1" thickBot="1" x14ac:dyDescent="0.3">
      <c r="A1519" s="692" t="s">
        <v>504</v>
      </c>
      <c r="B1519" s="693"/>
      <c r="C1519" s="693"/>
      <c r="D1519" s="693"/>
      <c r="E1519" s="693"/>
      <c r="F1519" s="693"/>
      <c r="G1519" s="693"/>
      <c r="H1519" s="693"/>
      <c r="I1519" s="693"/>
      <c r="J1519" s="693"/>
      <c r="K1519" s="693"/>
      <c r="L1519" s="694"/>
    </row>
    <row r="1520" spans="1:12" ht="25.15" customHeight="1" x14ac:dyDescent="0.25">
      <c r="A1520" s="168" t="s">
        <v>551</v>
      </c>
      <c r="B1520" s="695"/>
      <c r="C1520" s="696"/>
      <c r="D1520" s="697"/>
      <c r="E1520" s="698"/>
      <c r="F1520" s="698"/>
      <c r="G1520" s="698"/>
      <c r="H1520" s="698"/>
      <c r="I1520" s="698"/>
      <c r="J1520" s="698"/>
      <c r="K1520" s="698"/>
      <c r="L1520" s="699"/>
    </row>
    <row r="1521" spans="1:12" ht="20.25" customHeight="1" x14ac:dyDescent="0.25">
      <c r="A1521" s="700" t="s">
        <v>0</v>
      </c>
      <c r="B1521" s="701"/>
      <c r="C1521" s="701"/>
      <c r="D1521" s="702"/>
      <c r="E1521" s="702"/>
      <c r="F1521" s="702"/>
      <c r="G1521" s="702"/>
      <c r="H1521" s="702"/>
      <c r="I1521" s="702"/>
      <c r="J1521" s="702"/>
      <c r="K1521" s="702"/>
      <c r="L1521" s="703"/>
    </row>
    <row r="1522" spans="1:12" ht="20.25" customHeight="1" x14ac:dyDescent="0.25">
      <c r="A1522" s="700" t="s">
        <v>460</v>
      </c>
      <c r="B1522" s="701"/>
      <c r="C1522" s="701"/>
      <c r="D1522" s="702"/>
      <c r="E1522" s="702"/>
      <c r="F1522" s="702"/>
      <c r="G1522" s="702"/>
      <c r="H1522" s="702"/>
      <c r="I1522" s="702"/>
      <c r="J1522" s="702"/>
      <c r="K1522" s="702"/>
      <c r="L1522" s="703"/>
    </row>
    <row r="1523" spans="1:12" ht="20.25" customHeight="1" x14ac:dyDescent="0.25">
      <c r="A1523" s="700" t="s">
        <v>905</v>
      </c>
      <c r="B1523" s="701"/>
      <c r="C1523" s="701"/>
      <c r="D1523" s="702"/>
      <c r="E1523" s="702"/>
      <c r="F1523" s="702"/>
      <c r="G1523" s="702"/>
      <c r="H1523" s="702"/>
      <c r="I1523" s="702"/>
      <c r="J1523" s="702"/>
      <c r="K1523" s="702"/>
      <c r="L1523" s="703"/>
    </row>
    <row r="1524" spans="1:12" ht="20.25" customHeight="1" x14ac:dyDescent="0.25">
      <c r="A1524" s="700" t="s">
        <v>1</v>
      </c>
      <c r="B1524" s="701"/>
      <c r="C1524" s="701"/>
      <c r="D1524" s="702"/>
      <c r="E1524" s="702"/>
      <c r="F1524" s="702"/>
      <c r="G1524" s="702"/>
      <c r="H1524" s="702"/>
      <c r="I1524" s="702"/>
      <c r="J1524" s="702"/>
      <c r="K1524" s="702"/>
      <c r="L1524" s="703"/>
    </row>
    <row r="1525" spans="1:12" ht="20.25" customHeight="1" x14ac:dyDescent="0.25">
      <c r="A1525" s="704" t="s">
        <v>520</v>
      </c>
      <c r="B1525" s="705"/>
      <c r="C1525" s="705"/>
      <c r="D1525" s="702"/>
      <c r="E1525" s="702"/>
      <c r="F1525" s="702"/>
      <c r="G1525" s="702"/>
      <c r="H1525" s="702"/>
      <c r="I1525" s="702"/>
      <c r="J1525" s="702"/>
      <c r="K1525" s="702"/>
      <c r="L1525" s="703"/>
    </row>
    <row r="1526" spans="1:12" ht="15" customHeight="1" x14ac:dyDescent="0.25">
      <c r="A1526" s="704" t="s">
        <v>505</v>
      </c>
      <c r="B1526" s="705"/>
      <c r="C1526" s="705"/>
      <c r="D1526" s="706"/>
      <c r="E1526" s="706"/>
      <c r="F1526" s="706"/>
      <c r="G1526" s="706"/>
      <c r="H1526" s="706"/>
      <c r="I1526" s="706"/>
      <c r="J1526" s="706"/>
      <c r="K1526" s="706"/>
      <c r="L1526" s="707"/>
    </row>
    <row r="1527" spans="1:12" ht="15" customHeight="1" x14ac:dyDescent="0.25">
      <c r="A1527" s="704"/>
      <c r="B1527" s="705"/>
      <c r="C1527" s="705"/>
      <c r="D1527" s="706"/>
      <c r="E1527" s="706"/>
      <c r="F1527" s="706"/>
      <c r="G1527" s="706"/>
      <c r="H1527" s="706"/>
      <c r="I1527" s="706"/>
      <c r="J1527" s="706"/>
      <c r="K1527" s="706"/>
      <c r="L1527" s="707"/>
    </row>
    <row r="1528" spans="1:12" ht="15" customHeight="1" x14ac:dyDescent="0.25">
      <c r="A1528" s="704"/>
      <c r="B1528" s="705"/>
      <c r="C1528" s="705"/>
      <c r="D1528" s="706"/>
      <c r="E1528" s="706"/>
      <c r="F1528" s="706"/>
      <c r="G1528" s="706"/>
      <c r="H1528" s="706"/>
      <c r="I1528" s="706"/>
      <c r="J1528" s="706"/>
      <c r="K1528" s="706"/>
      <c r="L1528" s="707"/>
    </row>
    <row r="1529" spans="1:12" ht="19.149999999999999" customHeight="1" x14ac:dyDescent="0.25">
      <c r="A1529" s="761" t="s">
        <v>506</v>
      </c>
      <c r="B1529" s="762"/>
      <c r="C1529" s="762"/>
      <c r="D1529" s="762"/>
      <c r="E1529" s="763"/>
      <c r="F1529" s="764" t="s">
        <v>507</v>
      </c>
      <c r="G1529" s="763"/>
      <c r="H1529" s="764" t="s">
        <v>508</v>
      </c>
      <c r="I1529" s="762"/>
      <c r="J1529" s="762"/>
      <c r="K1529" s="762"/>
      <c r="L1529" s="765"/>
    </row>
    <row r="1530" spans="1:12" ht="30" customHeight="1" x14ac:dyDescent="0.25">
      <c r="A1530" s="749" t="s">
        <v>509</v>
      </c>
      <c r="B1530" s="750"/>
      <c r="C1530" s="750"/>
      <c r="D1530" s="750"/>
      <c r="E1530" s="750"/>
      <c r="F1530" s="751"/>
      <c r="G1530" s="752"/>
      <c r="H1530" s="712"/>
      <c r="I1530" s="713"/>
      <c r="J1530" s="713"/>
      <c r="K1530" s="714"/>
      <c r="L1530" s="715"/>
    </row>
    <row r="1531" spans="1:12" ht="30" customHeight="1" x14ac:dyDescent="0.25">
      <c r="A1531" s="749" t="s">
        <v>510</v>
      </c>
      <c r="B1531" s="750"/>
      <c r="C1531" s="750"/>
      <c r="D1531" s="750"/>
      <c r="E1531" s="750"/>
      <c r="F1531" s="710"/>
      <c r="G1531" s="711"/>
      <c r="H1531" s="753"/>
      <c r="I1531" s="754"/>
      <c r="J1531" s="754"/>
      <c r="K1531" s="754"/>
      <c r="L1531" s="755"/>
    </row>
    <row r="1532" spans="1:12" ht="30" customHeight="1" x14ac:dyDescent="0.25">
      <c r="A1532" s="749" t="s">
        <v>511</v>
      </c>
      <c r="B1532" s="750"/>
      <c r="C1532" s="750"/>
      <c r="D1532" s="750"/>
      <c r="E1532" s="750"/>
      <c r="F1532" s="710"/>
      <c r="G1532" s="711"/>
      <c r="H1532" s="712"/>
      <c r="I1532" s="713"/>
      <c r="J1532" s="713"/>
      <c r="K1532" s="714"/>
      <c r="L1532" s="715"/>
    </row>
    <row r="1533" spans="1:12" ht="30" customHeight="1" x14ac:dyDescent="0.25">
      <c r="A1533" s="756" t="s">
        <v>512</v>
      </c>
      <c r="B1533" s="757"/>
      <c r="C1533" s="757"/>
      <c r="D1533" s="757"/>
      <c r="E1533" s="757"/>
      <c r="F1533" s="710"/>
      <c r="G1533" s="711"/>
      <c r="H1533" s="758"/>
      <c r="I1533" s="713"/>
      <c r="J1533" s="713"/>
      <c r="K1533" s="714"/>
      <c r="L1533" s="715"/>
    </row>
    <row r="1534" spans="1:12" ht="30" customHeight="1" x14ac:dyDescent="0.25">
      <c r="A1534" s="759" t="s">
        <v>513</v>
      </c>
      <c r="B1534" s="760"/>
      <c r="C1534" s="760"/>
      <c r="D1534" s="760"/>
      <c r="E1534" s="760"/>
      <c r="F1534" s="710"/>
      <c r="G1534" s="711"/>
      <c r="H1534" s="758"/>
      <c r="I1534" s="713"/>
      <c r="J1534" s="713"/>
      <c r="K1534" s="714"/>
      <c r="L1534" s="715"/>
    </row>
    <row r="1535" spans="1:12" ht="30" customHeight="1" x14ac:dyDescent="0.25">
      <c r="A1535" s="708" t="s">
        <v>514</v>
      </c>
      <c r="B1535" s="709"/>
      <c r="C1535" s="709"/>
      <c r="D1535" s="709"/>
      <c r="E1535" s="709"/>
      <c r="F1535" s="710"/>
      <c r="G1535" s="711"/>
      <c r="H1535" s="712"/>
      <c r="I1535" s="713"/>
      <c r="J1535" s="713"/>
      <c r="K1535" s="714"/>
      <c r="L1535" s="715"/>
    </row>
    <row r="1536" spans="1:12" ht="30" customHeight="1" x14ac:dyDescent="0.25">
      <c r="A1536" s="708" t="s">
        <v>515</v>
      </c>
      <c r="B1536" s="709"/>
      <c r="C1536" s="709"/>
      <c r="D1536" s="709"/>
      <c r="E1536" s="709"/>
      <c r="F1536" s="710"/>
      <c r="G1536" s="711"/>
      <c r="H1536" s="712"/>
      <c r="I1536" s="713"/>
      <c r="J1536" s="713"/>
      <c r="K1536" s="714"/>
      <c r="L1536" s="715"/>
    </row>
    <row r="1537" spans="1:12" ht="30" customHeight="1" x14ac:dyDescent="0.25">
      <c r="A1537" s="708" t="s">
        <v>516</v>
      </c>
      <c r="B1537" s="709"/>
      <c r="C1537" s="709"/>
      <c r="D1537" s="709"/>
      <c r="E1537" s="709"/>
      <c r="F1537" s="710"/>
      <c r="G1537" s="711"/>
      <c r="H1537" s="716"/>
      <c r="I1537" s="717"/>
      <c r="J1537" s="717"/>
      <c r="K1537" s="717"/>
      <c r="L1537" s="718"/>
    </row>
    <row r="1538" spans="1:12" ht="30" customHeight="1" thickBot="1" x14ac:dyDescent="0.3">
      <c r="A1538" s="719" t="s">
        <v>517</v>
      </c>
      <c r="B1538" s="720"/>
      <c r="C1538" s="720"/>
      <c r="D1538" s="720"/>
      <c r="E1538" s="720"/>
      <c r="F1538" s="721"/>
      <c r="G1538" s="722"/>
      <c r="H1538" s="723"/>
      <c r="I1538" s="724"/>
      <c r="J1538" s="724"/>
      <c r="K1538" s="725"/>
      <c r="L1538" s="726"/>
    </row>
    <row r="1539" spans="1:12" ht="20.25" customHeight="1" x14ac:dyDescent="0.25">
      <c r="A1539" s="727" t="s">
        <v>518</v>
      </c>
      <c r="B1539" s="728"/>
      <c r="C1539" s="728"/>
      <c r="D1539" s="728"/>
      <c r="E1539" s="728"/>
      <c r="F1539" s="728"/>
      <c r="G1539" s="728"/>
      <c r="H1539" s="728"/>
      <c r="I1539" s="728"/>
      <c r="J1539" s="728"/>
      <c r="K1539" s="729"/>
      <c r="L1539" s="730"/>
    </row>
    <row r="1540" spans="1:12" ht="30" customHeight="1" x14ac:dyDescent="0.25">
      <c r="A1540" s="731"/>
      <c r="B1540" s="732"/>
      <c r="C1540" s="732"/>
      <c r="D1540" s="732"/>
      <c r="E1540" s="732"/>
      <c r="F1540" s="732"/>
      <c r="G1540" s="732"/>
      <c r="H1540" s="732"/>
      <c r="I1540" s="732"/>
      <c r="J1540" s="732"/>
      <c r="K1540" s="733"/>
      <c r="L1540" s="734"/>
    </row>
    <row r="1541" spans="1:12" ht="30" customHeight="1" thickBot="1" x14ac:dyDescent="0.3">
      <c r="A1541" s="735"/>
      <c r="B1541" s="736"/>
      <c r="C1541" s="736"/>
      <c r="D1541" s="736"/>
      <c r="E1541" s="736"/>
      <c r="F1541" s="736"/>
      <c r="G1541" s="736"/>
      <c r="H1541" s="736"/>
      <c r="I1541" s="736"/>
      <c r="J1541" s="736"/>
      <c r="K1541" s="737"/>
      <c r="L1541" s="738"/>
    </row>
    <row r="1542" spans="1:12" ht="19.149999999999999" customHeight="1" x14ac:dyDescent="0.25">
      <c r="A1542" s="739" t="s">
        <v>519</v>
      </c>
      <c r="B1542" s="740"/>
      <c r="C1542" s="740"/>
      <c r="D1542" s="740"/>
      <c r="E1542" s="741"/>
      <c r="F1542" s="741"/>
      <c r="G1542" s="741"/>
      <c r="H1542" s="741"/>
      <c r="I1542" s="741"/>
      <c r="J1542" s="741"/>
      <c r="K1542" s="742"/>
      <c r="L1542" s="743"/>
    </row>
    <row r="1543" spans="1:12" ht="19.149999999999999" customHeight="1" x14ac:dyDescent="0.25">
      <c r="A1543" s="744" t="s">
        <v>591</v>
      </c>
      <c r="B1543" s="745"/>
      <c r="C1543" s="745"/>
      <c r="D1543" s="745"/>
      <c r="E1543" s="674" t="s">
        <v>24</v>
      </c>
      <c r="F1543" s="676"/>
      <c r="G1543" s="676"/>
      <c r="H1543" s="676"/>
      <c r="I1543" s="677"/>
      <c r="J1543" s="680" t="s">
        <v>21</v>
      </c>
      <c r="K1543" s="746"/>
      <c r="L1543" s="682"/>
    </row>
    <row r="1544" spans="1:12" ht="19.149999999999999" customHeight="1" x14ac:dyDescent="0.25">
      <c r="A1544" s="747" t="s">
        <v>592</v>
      </c>
      <c r="B1544" s="748"/>
      <c r="C1544" s="748" t="s">
        <v>593</v>
      </c>
      <c r="D1544" s="748"/>
      <c r="E1544" s="675"/>
      <c r="F1544" s="678"/>
      <c r="G1544" s="678"/>
      <c r="H1544" s="678"/>
      <c r="I1544" s="679"/>
      <c r="J1544" s="681"/>
      <c r="K1544" s="678"/>
      <c r="L1544" s="683"/>
    </row>
    <row r="1545" spans="1:12" ht="19.149999999999999" customHeight="1" x14ac:dyDescent="0.25">
      <c r="A1545" s="668"/>
      <c r="B1545" s="669"/>
      <c r="C1545" s="670"/>
      <c r="D1545" s="671"/>
      <c r="E1545" s="674" t="s">
        <v>25</v>
      </c>
      <c r="F1545" s="676"/>
      <c r="G1545" s="676"/>
      <c r="H1545" s="676"/>
      <c r="I1545" s="677"/>
      <c r="J1545" s="680" t="s">
        <v>371</v>
      </c>
      <c r="K1545" s="676"/>
      <c r="L1545" s="682"/>
    </row>
    <row r="1546" spans="1:12" ht="19.149999999999999" customHeight="1" x14ac:dyDescent="0.25">
      <c r="A1546" s="668"/>
      <c r="B1546" s="669"/>
      <c r="C1546" s="672"/>
      <c r="D1546" s="673"/>
      <c r="E1546" s="675"/>
      <c r="F1546" s="678"/>
      <c r="G1546" s="678"/>
      <c r="H1546" s="678"/>
      <c r="I1546" s="679"/>
      <c r="J1546" s="681"/>
      <c r="K1546" s="678"/>
      <c r="L1546" s="683"/>
    </row>
    <row r="1547" spans="1:12" ht="19.149999999999999" customHeight="1" x14ac:dyDescent="0.25">
      <c r="A1547" s="684" t="s">
        <v>594</v>
      </c>
      <c r="B1547" s="687"/>
      <c r="C1547" s="688"/>
      <c r="D1547" s="688"/>
      <c r="E1547" s="688"/>
      <c r="F1547" s="688"/>
      <c r="G1547" s="688"/>
      <c r="H1547" s="688"/>
      <c r="I1547" s="688"/>
      <c r="J1547" s="688"/>
      <c r="K1547" s="688"/>
      <c r="L1547" s="689"/>
    </row>
    <row r="1548" spans="1:12" ht="19.149999999999999" customHeight="1" x14ac:dyDescent="0.25">
      <c r="A1548" s="685"/>
      <c r="B1548" s="688"/>
      <c r="C1548" s="688"/>
      <c r="D1548" s="688"/>
      <c r="E1548" s="688"/>
      <c r="F1548" s="688"/>
      <c r="G1548" s="688"/>
      <c r="H1548" s="688"/>
      <c r="I1548" s="688"/>
      <c r="J1548" s="688"/>
      <c r="K1548" s="688"/>
      <c r="L1548" s="689"/>
    </row>
    <row r="1549" spans="1:12" ht="19.149999999999999" customHeight="1" x14ac:dyDescent="0.25">
      <c r="A1549" s="685"/>
      <c r="B1549" s="688"/>
      <c r="C1549" s="688"/>
      <c r="D1549" s="688"/>
      <c r="E1549" s="688"/>
      <c r="F1549" s="688"/>
      <c r="G1549" s="688"/>
      <c r="H1549" s="688"/>
      <c r="I1549" s="688"/>
      <c r="J1549" s="688"/>
      <c r="K1549" s="688"/>
      <c r="L1549" s="689"/>
    </row>
    <row r="1550" spans="1:12" ht="19.149999999999999" customHeight="1" thickBot="1" x14ac:dyDescent="0.3">
      <c r="A1550" s="686"/>
      <c r="B1550" s="690"/>
      <c r="C1550" s="690"/>
      <c r="D1550" s="690"/>
      <c r="E1550" s="690"/>
      <c r="F1550" s="690"/>
      <c r="G1550" s="690"/>
      <c r="H1550" s="690"/>
      <c r="I1550" s="690"/>
      <c r="J1550" s="690"/>
      <c r="K1550" s="690"/>
      <c r="L1550" s="691"/>
    </row>
    <row r="1551" spans="1:12" ht="20.25" customHeight="1" thickBot="1" x14ac:dyDescent="0.3"/>
    <row r="1552" spans="1:12" ht="20.25" customHeight="1" thickBot="1" x14ac:dyDescent="0.3">
      <c r="A1552" s="692" t="s">
        <v>504</v>
      </c>
      <c r="B1552" s="693"/>
      <c r="C1552" s="693"/>
      <c r="D1552" s="693"/>
      <c r="E1552" s="693"/>
      <c r="F1552" s="693"/>
      <c r="G1552" s="693"/>
      <c r="H1552" s="693"/>
      <c r="I1552" s="693"/>
      <c r="J1552" s="693"/>
      <c r="K1552" s="693"/>
      <c r="L1552" s="694"/>
    </row>
    <row r="1553" spans="1:12" ht="25.15" customHeight="1" x14ac:dyDescent="0.25">
      <c r="A1553" s="168" t="s">
        <v>551</v>
      </c>
      <c r="B1553" s="695"/>
      <c r="C1553" s="696"/>
      <c r="D1553" s="697"/>
      <c r="E1553" s="698"/>
      <c r="F1553" s="698"/>
      <c r="G1553" s="698"/>
      <c r="H1553" s="698"/>
      <c r="I1553" s="698"/>
      <c r="J1553" s="698"/>
      <c r="K1553" s="698"/>
      <c r="L1553" s="699"/>
    </row>
    <row r="1554" spans="1:12" ht="20.25" customHeight="1" x14ac:dyDescent="0.25">
      <c r="A1554" s="700" t="s">
        <v>0</v>
      </c>
      <c r="B1554" s="701"/>
      <c r="C1554" s="701"/>
      <c r="D1554" s="702"/>
      <c r="E1554" s="702"/>
      <c r="F1554" s="702"/>
      <c r="G1554" s="702"/>
      <c r="H1554" s="702"/>
      <c r="I1554" s="702"/>
      <c r="J1554" s="702"/>
      <c r="K1554" s="702"/>
      <c r="L1554" s="703"/>
    </row>
    <row r="1555" spans="1:12" ht="20.25" customHeight="1" x14ac:dyDescent="0.25">
      <c r="A1555" s="700" t="s">
        <v>460</v>
      </c>
      <c r="B1555" s="701"/>
      <c r="C1555" s="701"/>
      <c r="D1555" s="702"/>
      <c r="E1555" s="702"/>
      <c r="F1555" s="702"/>
      <c r="G1555" s="702"/>
      <c r="H1555" s="702"/>
      <c r="I1555" s="702"/>
      <c r="J1555" s="702"/>
      <c r="K1555" s="702"/>
      <c r="L1555" s="703"/>
    </row>
    <row r="1556" spans="1:12" ht="20.25" customHeight="1" x14ac:dyDescent="0.25">
      <c r="A1556" s="700" t="s">
        <v>905</v>
      </c>
      <c r="B1556" s="701"/>
      <c r="C1556" s="701"/>
      <c r="D1556" s="702"/>
      <c r="E1556" s="702"/>
      <c r="F1556" s="702"/>
      <c r="G1556" s="702"/>
      <c r="H1556" s="702"/>
      <c r="I1556" s="702"/>
      <c r="J1556" s="702"/>
      <c r="K1556" s="702"/>
      <c r="L1556" s="703"/>
    </row>
    <row r="1557" spans="1:12" ht="20.25" customHeight="1" x14ac:dyDescent="0.25">
      <c r="A1557" s="700" t="s">
        <v>1</v>
      </c>
      <c r="B1557" s="701"/>
      <c r="C1557" s="701"/>
      <c r="D1557" s="702"/>
      <c r="E1557" s="702"/>
      <c r="F1557" s="702"/>
      <c r="G1557" s="702"/>
      <c r="H1557" s="702"/>
      <c r="I1557" s="702"/>
      <c r="J1557" s="702"/>
      <c r="K1557" s="702"/>
      <c r="L1557" s="703"/>
    </row>
    <row r="1558" spans="1:12" ht="20.25" customHeight="1" x14ac:dyDescent="0.25">
      <c r="A1558" s="704" t="s">
        <v>520</v>
      </c>
      <c r="B1558" s="705"/>
      <c r="C1558" s="705"/>
      <c r="D1558" s="702"/>
      <c r="E1558" s="702"/>
      <c r="F1558" s="702"/>
      <c r="G1558" s="702"/>
      <c r="H1558" s="702"/>
      <c r="I1558" s="702"/>
      <c r="J1558" s="702"/>
      <c r="K1558" s="702"/>
      <c r="L1558" s="703"/>
    </row>
    <row r="1559" spans="1:12" ht="15" customHeight="1" x14ac:dyDescent="0.25">
      <c r="A1559" s="704" t="s">
        <v>505</v>
      </c>
      <c r="B1559" s="705"/>
      <c r="C1559" s="705"/>
      <c r="D1559" s="706"/>
      <c r="E1559" s="706"/>
      <c r="F1559" s="706"/>
      <c r="G1559" s="706"/>
      <c r="H1559" s="706"/>
      <c r="I1559" s="706"/>
      <c r="J1559" s="706"/>
      <c r="K1559" s="706"/>
      <c r="L1559" s="707"/>
    </row>
    <row r="1560" spans="1:12" ht="15" customHeight="1" x14ac:dyDescent="0.25">
      <c r="A1560" s="704"/>
      <c r="B1560" s="705"/>
      <c r="C1560" s="705"/>
      <c r="D1560" s="706"/>
      <c r="E1560" s="706"/>
      <c r="F1560" s="706"/>
      <c r="G1560" s="706"/>
      <c r="H1560" s="706"/>
      <c r="I1560" s="706"/>
      <c r="J1560" s="706"/>
      <c r="K1560" s="706"/>
      <c r="L1560" s="707"/>
    </row>
    <row r="1561" spans="1:12" ht="15" customHeight="1" x14ac:dyDescent="0.25">
      <c r="A1561" s="704"/>
      <c r="B1561" s="705"/>
      <c r="C1561" s="705"/>
      <c r="D1561" s="706"/>
      <c r="E1561" s="706"/>
      <c r="F1561" s="706"/>
      <c r="G1561" s="706"/>
      <c r="H1561" s="706"/>
      <c r="I1561" s="706"/>
      <c r="J1561" s="706"/>
      <c r="K1561" s="706"/>
      <c r="L1561" s="707"/>
    </row>
    <row r="1562" spans="1:12" ht="19.149999999999999" customHeight="1" x14ac:dyDescent="0.25">
      <c r="A1562" s="761" t="s">
        <v>506</v>
      </c>
      <c r="B1562" s="762"/>
      <c r="C1562" s="762"/>
      <c r="D1562" s="762"/>
      <c r="E1562" s="763"/>
      <c r="F1562" s="764" t="s">
        <v>507</v>
      </c>
      <c r="G1562" s="763"/>
      <c r="H1562" s="764" t="s">
        <v>508</v>
      </c>
      <c r="I1562" s="762"/>
      <c r="J1562" s="762"/>
      <c r="K1562" s="762"/>
      <c r="L1562" s="765"/>
    </row>
    <row r="1563" spans="1:12" ht="30" customHeight="1" x14ac:dyDescent="0.25">
      <c r="A1563" s="749" t="s">
        <v>509</v>
      </c>
      <c r="B1563" s="750"/>
      <c r="C1563" s="750"/>
      <c r="D1563" s="750"/>
      <c r="E1563" s="750"/>
      <c r="F1563" s="751"/>
      <c r="G1563" s="752"/>
      <c r="H1563" s="712"/>
      <c r="I1563" s="713"/>
      <c r="J1563" s="713"/>
      <c r="K1563" s="714"/>
      <c r="L1563" s="715"/>
    </row>
    <row r="1564" spans="1:12" ht="30" customHeight="1" x14ac:dyDescent="0.25">
      <c r="A1564" s="749" t="s">
        <v>510</v>
      </c>
      <c r="B1564" s="750"/>
      <c r="C1564" s="750"/>
      <c r="D1564" s="750"/>
      <c r="E1564" s="750"/>
      <c r="F1564" s="710"/>
      <c r="G1564" s="711"/>
      <c r="H1564" s="753"/>
      <c r="I1564" s="754"/>
      <c r="J1564" s="754"/>
      <c r="K1564" s="754"/>
      <c r="L1564" s="755"/>
    </row>
    <row r="1565" spans="1:12" ht="30" customHeight="1" x14ac:dyDescent="0.25">
      <c r="A1565" s="749" t="s">
        <v>511</v>
      </c>
      <c r="B1565" s="750"/>
      <c r="C1565" s="750"/>
      <c r="D1565" s="750"/>
      <c r="E1565" s="750"/>
      <c r="F1565" s="710"/>
      <c r="G1565" s="711"/>
      <c r="H1565" s="712"/>
      <c r="I1565" s="713"/>
      <c r="J1565" s="713"/>
      <c r="K1565" s="714"/>
      <c r="L1565" s="715"/>
    </row>
    <row r="1566" spans="1:12" ht="30" customHeight="1" x14ac:dyDescent="0.25">
      <c r="A1566" s="756" t="s">
        <v>512</v>
      </c>
      <c r="B1566" s="757"/>
      <c r="C1566" s="757"/>
      <c r="D1566" s="757"/>
      <c r="E1566" s="757"/>
      <c r="F1566" s="710"/>
      <c r="G1566" s="711"/>
      <c r="H1566" s="758"/>
      <c r="I1566" s="713"/>
      <c r="J1566" s="713"/>
      <c r="K1566" s="714"/>
      <c r="L1566" s="715"/>
    </row>
    <row r="1567" spans="1:12" ht="30" customHeight="1" x14ac:dyDescent="0.25">
      <c r="A1567" s="759" t="s">
        <v>513</v>
      </c>
      <c r="B1567" s="760"/>
      <c r="C1567" s="760"/>
      <c r="D1567" s="760"/>
      <c r="E1567" s="760"/>
      <c r="F1567" s="710"/>
      <c r="G1567" s="711"/>
      <c r="H1567" s="758"/>
      <c r="I1567" s="713"/>
      <c r="J1567" s="713"/>
      <c r="K1567" s="714"/>
      <c r="L1567" s="715"/>
    </row>
    <row r="1568" spans="1:12" ht="30" customHeight="1" x14ac:dyDescent="0.25">
      <c r="A1568" s="708" t="s">
        <v>514</v>
      </c>
      <c r="B1568" s="709"/>
      <c r="C1568" s="709"/>
      <c r="D1568" s="709"/>
      <c r="E1568" s="709"/>
      <c r="F1568" s="710"/>
      <c r="G1568" s="711"/>
      <c r="H1568" s="712"/>
      <c r="I1568" s="713"/>
      <c r="J1568" s="713"/>
      <c r="K1568" s="714"/>
      <c r="L1568" s="715"/>
    </row>
    <row r="1569" spans="1:12" ht="30" customHeight="1" x14ac:dyDescent="0.25">
      <c r="A1569" s="708" t="s">
        <v>515</v>
      </c>
      <c r="B1569" s="709"/>
      <c r="C1569" s="709"/>
      <c r="D1569" s="709"/>
      <c r="E1569" s="709"/>
      <c r="F1569" s="710"/>
      <c r="G1569" s="711"/>
      <c r="H1569" s="712"/>
      <c r="I1569" s="713"/>
      <c r="J1569" s="713"/>
      <c r="K1569" s="714"/>
      <c r="L1569" s="715"/>
    </row>
    <row r="1570" spans="1:12" ht="30" customHeight="1" x14ac:dyDescent="0.25">
      <c r="A1570" s="708" t="s">
        <v>516</v>
      </c>
      <c r="B1570" s="709"/>
      <c r="C1570" s="709"/>
      <c r="D1570" s="709"/>
      <c r="E1570" s="709"/>
      <c r="F1570" s="710"/>
      <c r="G1570" s="711"/>
      <c r="H1570" s="716"/>
      <c r="I1570" s="717"/>
      <c r="J1570" s="717"/>
      <c r="K1570" s="717"/>
      <c r="L1570" s="718"/>
    </row>
    <row r="1571" spans="1:12" ht="30" customHeight="1" thickBot="1" x14ac:dyDescent="0.3">
      <c r="A1571" s="719" t="s">
        <v>517</v>
      </c>
      <c r="B1571" s="720"/>
      <c r="C1571" s="720"/>
      <c r="D1571" s="720"/>
      <c r="E1571" s="720"/>
      <c r="F1571" s="721"/>
      <c r="G1571" s="722"/>
      <c r="H1571" s="723"/>
      <c r="I1571" s="724"/>
      <c r="J1571" s="724"/>
      <c r="K1571" s="725"/>
      <c r="L1571" s="726"/>
    </row>
    <row r="1572" spans="1:12" ht="20.25" customHeight="1" x14ac:dyDescent="0.25">
      <c r="A1572" s="727" t="s">
        <v>518</v>
      </c>
      <c r="B1572" s="728"/>
      <c r="C1572" s="728"/>
      <c r="D1572" s="728"/>
      <c r="E1572" s="728"/>
      <c r="F1572" s="728"/>
      <c r="G1572" s="728"/>
      <c r="H1572" s="728"/>
      <c r="I1572" s="728"/>
      <c r="J1572" s="728"/>
      <c r="K1572" s="729"/>
      <c r="L1572" s="730"/>
    </row>
    <row r="1573" spans="1:12" ht="30" customHeight="1" x14ac:dyDescent="0.25">
      <c r="A1573" s="731"/>
      <c r="B1573" s="732"/>
      <c r="C1573" s="732"/>
      <c r="D1573" s="732"/>
      <c r="E1573" s="732"/>
      <c r="F1573" s="732"/>
      <c r="G1573" s="732"/>
      <c r="H1573" s="732"/>
      <c r="I1573" s="732"/>
      <c r="J1573" s="732"/>
      <c r="K1573" s="733"/>
      <c r="L1573" s="734"/>
    </row>
    <row r="1574" spans="1:12" ht="30" customHeight="1" thickBot="1" x14ac:dyDescent="0.3">
      <c r="A1574" s="735"/>
      <c r="B1574" s="736"/>
      <c r="C1574" s="736"/>
      <c r="D1574" s="736"/>
      <c r="E1574" s="736"/>
      <c r="F1574" s="736"/>
      <c r="G1574" s="736"/>
      <c r="H1574" s="736"/>
      <c r="I1574" s="736"/>
      <c r="J1574" s="736"/>
      <c r="K1574" s="737"/>
      <c r="L1574" s="738"/>
    </row>
    <row r="1575" spans="1:12" ht="19.149999999999999" customHeight="1" x14ac:dyDescent="0.25">
      <c r="A1575" s="739" t="s">
        <v>519</v>
      </c>
      <c r="B1575" s="740"/>
      <c r="C1575" s="740"/>
      <c r="D1575" s="740"/>
      <c r="E1575" s="741"/>
      <c r="F1575" s="741"/>
      <c r="G1575" s="741"/>
      <c r="H1575" s="741"/>
      <c r="I1575" s="741"/>
      <c r="J1575" s="741"/>
      <c r="K1575" s="742"/>
      <c r="L1575" s="743"/>
    </row>
    <row r="1576" spans="1:12" ht="19.149999999999999" customHeight="1" x14ac:dyDescent="0.25">
      <c r="A1576" s="744" t="s">
        <v>591</v>
      </c>
      <c r="B1576" s="745"/>
      <c r="C1576" s="745"/>
      <c r="D1576" s="745"/>
      <c r="E1576" s="674" t="s">
        <v>24</v>
      </c>
      <c r="F1576" s="676"/>
      <c r="G1576" s="676"/>
      <c r="H1576" s="676"/>
      <c r="I1576" s="677"/>
      <c r="J1576" s="680" t="s">
        <v>21</v>
      </c>
      <c r="K1576" s="746"/>
      <c r="L1576" s="682"/>
    </row>
    <row r="1577" spans="1:12" ht="19.149999999999999" customHeight="1" x14ac:dyDescent="0.25">
      <c r="A1577" s="747" t="s">
        <v>592</v>
      </c>
      <c r="B1577" s="748"/>
      <c r="C1577" s="748" t="s">
        <v>593</v>
      </c>
      <c r="D1577" s="748"/>
      <c r="E1577" s="675"/>
      <c r="F1577" s="678"/>
      <c r="G1577" s="678"/>
      <c r="H1577" s="678"/>
      <c r="I1577" s="679"/>
      <c r="J1577" s="681"/>
      <c r="K1577" s="678"/>
      <c r="L1577" s="683"/>
    </row>
    <row r="1578" spans="1:12" ht="19.149999999999999" customHeight="1" x14ac:dyDescent="0.25">
      <c r="A1578" s="668"/>
      <c r="B1578" s="669"/>
      <c r="C1578" s="670"/>
      <c r="D1578" s="671"/>
      <c r="E1578" s="674" t="s">
        <v>25</v>
      </c>
      <c r="F1578" s="676"/>
      <c r="G1578" s="676"/>
      <c r="H1578" s="676"/>
      <c r="I1578" s="677"/>
      <c r="J1578" s="680" t="s">
        <v>371</v>
      </c>
      <c r="K1578" s="676"/>
      <c r="L1578" s="682"/>
    </row>
    <row r="1579" spans="1:12" ht="19.149999999999999" customHeight="1" x14ac:dyDescent="0.25">
      <c r="A1579" s="668"/>
      <c r="B1579" s="669"/>
      <c r="C1579" s="672"/>
      <c r="D1579" s="673"/>
      <c r="E1579" s="675"/>
      <c r="F1579" s="678"/>
      <c r="G1579" s="678"/>
      <c r="H1579" s="678"/>
      <c r="I1579" s="679"/>
      <c r="J1579" s="681"/>
      <c r="K1579" s="678"/>
      <c r="L1579" s="683"/>
    </row>
    <row r="1580" spans="1:12" ht="19.149999999999999" customHeight="1" x14ac:dyDescent="0.25">
      <c r="A1580" s="684" t="s">
        <v>594</v>
      </c>
      <c r="B1580" s="687"/>
      <c r="C1580" s="688"/>
      <c r="D1580" s="688"/>
      <c r="E1580" s="688"/>
      <c r="F1580" s="688"/>
      <c r="G1580" s="688"/>
      <c r="H1580" s="688"/>
      <c r="I1580" s="688"/>
      <c r="J1580" s="688"/>
      <c r="K1580" s="688"/>
      <c r="L1580" s="689"/>
    </row>
    <row r="1581" spans="1:12" ht="19.149999999999999" customHeight="1" x14ac:dyDescent="0.25">
      <c r="A1581" s="685"/>
      <c r="B1581" s="688"/>
      <c r="C1581" s="688"/>
      <c r="D1581" s="688"/>
      <c r="E1581" s="688"/>
      <c r="F1581" s="688"/>
      <c r="G1581" s="688"/>
      <c r="H1581" s="688"/>
      <c r="I1581" s="688"/>
      <c r="J1581" s="688"/>
      <c r="K1581" s="688"/>
      <c r="L1581" s="689"/>
    </row>
    <row r="1582" spans="1:12" ht="19.149999999999999" customHeight="1" x14ac:dyDescent="0.25">
      <c r="A1582" s="685"/>
      <c r="B1582" s="688"/>
      <c r="C1582" s="688"/>
      <c r="D1582" s="688"/>
      <c r="E1582" s="688"/>
      <c r="F1582" s="688"/>
      <c r="G1582" s="688"/>
      <c r="H1582" s="688"/>
      <c r="I1582" s="688"/>
      <c r="J1582" s="688"/>
      <c r="K1582" s="688"/>
      <c r="L1582" s="689"/>
    </row>
    <row r="1583" spans="1:12" ht="19.149999999999999" customHeight="1" thickBot="1" x14ac:dyDescent="0.3">
      <c r="A1583" s="686"/>
      <c r="B1583" s="690"/>
      <c r="C1583" s="690"/>
      <c r="D1583" s="690"/>
      <c r="E1583" s="690"/>
      <c r="F1583" s="690"/>
      <c r="G1583" s="690"/>
      <c r="H1583" s="690"/>
      <c r="I1583" s="690"/>
      <c r="J1583" s="690"/>
      <c r="K1583" s="690"/>
      <c r="L1583" s="691"/>
    </row>
    <row r="1584" spans="1:12" ht="20.25" customHeight="1" thickBot="1" x14ac:dyDescent="0.3"/>
    <row r="1585" spans="1:12" ht="20.25" customHeight="1" thickBot="1" x14ac:dyDescent="0.3">
      <c r="A1585" s="692" t="s">
        <v>504</v>
      </c>
      <c r="B1585" s="693"/>
      <c r="C1585" s="693"/>
      <c r="D1585" s="693"/>
      <c r="E1585" s="693"/>
      <c r="F1585" s="693"/>
      <c r="G1585" s="693"/>
      <c r="H1585" s="693"/>
      <c r="I1585" s="693"/>
      <c r="J1585" s="693"/>
      <c r="K1585" s="693"/>
      <c r="L1585" s="694"/>
    </row>
    <row r="1586" spans="1:12" ht="25.15" customHeight="1" x14ac:dyDescent="0.25">
      <c r="A1586" s="168" t="s">
        <v>551</v>
      </c>
      <c r="B1586" s="695"/>
      <c r="C1586" s="696"/>
      <c r="D1586" s="697"/>
      <c r="E1586" s="698"/>
      <c r="F1586" s="698"/>
      <c r="G1586" s="698"/>
      <c r="H1586" s="698"/>
      <c r="I1586" s="698"/>
      <c r="J1586" s="698"/>
      <c r="K1586" s="698"/>
      <c r="L1586" s="699"/>
    </row>
    <row r="1587" spans="1:12" ht="20.25" customHeight="1" x14ac:dyDescent="0.25">
      <c r="A1587" s="700" t="s">
        <v>0</v>
      </c>
      <c r="B1587" s="701"/>
      <c r="C1587" s="701"/>
      <c r="D1587" s="702"/>
      <c r="E1587" s="702"/>
      <c r="F1587" s="702"/>
      <c r="G1587" s="702"/>
      <c r="H1587" s="702"/>
      <c r="I1587" s="702"/>
      <c r="J1587" s="702"/>
      <c r="K1587" s="702"/>
      <c r="L1587" s="703"/>
    </row>
    <row r="1588" spans="1:12" ht="20.25" customHeight="1" x14ac:dyDescent="0.25">
      <c r="A1588" s="700" t="s">
        <v>460</v>
      </c>
      <c r="B1588" s="701"/>
      <c r="C1588" s="701"/>
      <c r="D1588" s="702"/>
      <c r="E1588" s="702"/>
      <c r="F1588" s="702"/>
      <c r="G1588" s="702"/>
      <c r="H1588" s="702"/>
      <c r="I1588" s="702"/>
      <c r="J1588" s="702"/>
      <c r="K1588" s="702"/>
      <c r="L1588" s="703"/>
    </row>
    <row r="1589" spans="1:12" ht="20.25" customHeight="1" x14ac:dyDescent="0.25">
      <c r="A1589" s="700" t="s">
        <v>905</v>
      </c>
      <c r="B1589" s="701"/>
      <c r="C1589" s="701"/>
      <c r="D1589" s="702"/>
      <c r="E1589" s="702"/>
      <c r="F1589" s="702"/>
      <c r="G1589" s="702"/>
      <c r="H1589" s="702"/>
      <c r="I1589" s="702"/>
      <c r="J1589" s="702"/>
      <c r="K1589" s="702"/>
      <c r="L1589" s="703"/>
    </row>
    <row r="1590" spans="1:12" ht="20.25" customHeight="1" x14ac:dyDescent="0.25">
      <c r="A1590" s="700" t="s">
        <v>1</v>
      </c>
      <c r="B1590" s="701"/>
      <c r="C1590" s="701"/>
      <c r="D1590" s="702"/>
      <c r="E1590" s="702"/>
      <c r="F1590" s="702"/>
      <c r="G1590" s="702"/>
      <c r="H1590" s="702"/>
      <c r="I1590" s="702"/>
      <c r="J1590" s="702"/>
      <c r="K1590" s="702"/>
      <c r="L1590" s="703"/>
    </row>
    <row r="1591" spans="1:12" ht="20.25" customHeight="1" x14ac:dyDescent="0.25">
      <c r="A1591" s="704" t="s">
        <v>520</v>
      </c>
      <c r="B1591" s="705"/>
      <c r="C1591" s="705"/>
      <c r="D1591" s="702"/>
      <c r="E1591" s="702"/>
      <c r="F1591" s="702"/>
      <c r="G1591" s="702"/>
      <c r="H1591" s="702"/>
      <c r="I1591" s="702"/>
      <c r="J1591" s="702"/>
      <c r="K1591" s="702"/>
      <c r="L1591" s="703"/>
    </row>
    <row r="1592" spans="1:12" ht="15" customHeight="1" x14ac:dyDescent="0.25">
      <c r="A1592" s="704" t="s">
        <v>505</v>
      </c>
      <c r="B1592" s="705"/>
      <c r="C1592" s="705"/>
      <c r="D1592" s="706"/>
      <c r="E1592" s="706"/>
      <c r="F1592" s="706"/>
      <c r="G1592" s="706"/>
      <c r="H1592" s="706"/>
      <c r="I1592" s="706"/>
      <c r="J1592" s="706"/>
      <c r="K1592" s="706"/>
      <c r="L1592" s="707"/>
    </row>
    <row r="1593" spans="1:12" ht="15" customHeight="1" x14ac:dyDescent="0.25">
      <c r="A1593" s="704"/>
      <c r="B1593" s="705"/>
      <c r="C1593" s="705"/>
      <c r="D1593" s="706"/>
      <c r="E1593" s="706"/>
      <c r="F1593" s="706"/>
      <c r="G1593" s="706"/>
      <c r="H1593" s="706"/>
      <c r="I1593" s="706"/>
      <c r="J1593" s="706"/>
      <c r="K1593" s="706"/>
      <c r="L1593" s="707"/>
    </row>
    <row r="1594" spans="1:12" ht="15" customHeight="1" x14ac:dyDescent="0.25">
      <c r="A1594" s="704"/>
      <c r="B1594" s="705"/>
      <c r="C1594" s="705"/>
      <c r="D1594" s="706"/>
      <c r="E1594" s="706"/>
      <c r="F1594" s="706"/>
      <c r="G1594" s="706"/>
      <c r="H1594" s="706"/>
      <c r="I1594" s="706"/>
      <c r="J1594" s="706"/>
      <c r="K1594" s="706"/>
      <c r="L1594" s="707"/>
    </row>
    <row r="1595" spans="1:12" ht="19.149999999999999" customHeight="1" x14ac:dyDescent="0.25">
      <c r="A1595" s="761" t="s">
        <v>506</v>
      </c>
      <c r="B1595" s="762"/>
      <c r="C1595" s="762"/>
      <c r="D1595" s="762"/>
      <c r="E1595" s="763"/>
      <c r="F1595" s="764" t="s">
        <v>507</v>
      </c>
      <c r="G1595" s="763"/>
      <c r="H1595" s="764" t="s">
        <v>508</v>
      </c>
      <c r="I1595" s="762"/>
      <c r="J1595" s="762"/>
      <c r="K1595" s="762"/>
      <c r="L1595" s="765"/>
    </row>
    <row r="1596" spans="1:12" ht="30" customHeight="1" x14ac:dyDescent="0.25">
      <c r="A1596" s="749" t="s">
        <v>509</v>
      </c>
      <c r="B1596" s="750"/>
      <c r="C1596" s="750"/>
      <c r="D1596" s="750"/>
      <c r="E1596" s="750"/>
      <c r="F1596" s="751"/>
      <c r="G1596" s="752"/>
      <c r="H1596" s="712"/>
      <c r="I1596" s="713"/>
      <c r="J1596" s="713"/>
      <c r="K1596" s="714"/>
      <c r="L1596" s="715"/>
    </row>
    <row r="1597" spans="1:12" ht="30" customHeight="1" x14ac:dyDescent="0.25">
      <c r="A1597" s="749" t="s">
        <v>510</v>
      </c>
      <c r="B1597" s="750"/>
      <c r="C1597" s="750"/>
      <c r="D1597" s="750"/>
      <c r="E1597" s="750"/>
      <c r="F1597" s="710"/>
      <c r="G1597" s="711"/>
      <c r="H1597" s="753"/>
      <c r="I1597" s="754"/>
      <c r="J1597" s="754"/>
      <c r="K1597" s="754"/>
      <c r="L1597" s="755"/>
    </row>
    <row r="1598" spans="1:12" ht="30" customHeight="1" x14ac:dyDescent="0.25">
      <c r="A1598" s="749" t="s">
        <v>511</v>
      </c>
      <c r="B1598" s="750"/>
      <c r="C1598" s="750"/>
      <c r="D1598" s="750"/>
      <c r="E1598" s="750"/>
      <c r="F1598" s="710"/>
      <c r="G1598" s="711"/>
      <c r="H1598" s="712"/>
      <c r="I1598" s="713"/>
      <c r="J1598" s="713"/>
      <c r="K1598" s="714"/>
      <c r="L1598" s="715"/>
    </row>
    <row r="1599" spans="1:12" ht="30" customHeight="1" x14ac:dyDescent="0.25">
      <c r="A1599" s="756" t="s">
        <v>512</v>
      </c>
      <c r="B1599" s="757"/>
      <c r="C1599" s="757"/>
      <c r="D1599" s="757"/>
      <c r="E1599" s="757"/>
      <c r="F1599" s="710"/>
      <c r="G1599" s="711"/>
      <c r="H1599" s="758"/>
      <c r="I1599" s="713"/>
      <c r="J1599" s="713"/>
      <c r="K1599" s="714"/>
      <c r="L1599" s="715"/>
    </row>
    <row r="1600" spans="1:12" ht="30" customHeight="1" x14ac:dyDescent="0.25">
      <c r="A1600" s="759" t="s">
        <v>513</v>
      </c>
      <c r="B1600" s="760"/>
      <c r="C1600" s="760"/>
      <c r="D1600" s="760"/>
      <c r="E1600" s="760"/>
      <c r="F1600" s="710"/>
      <c r="G1600" s="711"/>
      <c r="H1600" s="758"/>
      <c r="I1600" s="713"/>
      <c r="J1600" s="713"/>
      <c r="K1600" s="714"/>
      <c r="L1600" s="715"/>
    </row>
    <row r="1601" spans="1:12" ht="30" customHeight="1" x14ac:dyDescent="0.25">
      <c r="A1601" s="708" t="s">
        <v>514</v>
      </c>
      <c r="B1601" s="709"/>
      <c r="C1601" s="709"/>
      <c r="D1601" s="709"/>
      <c r="E1601" s="709"/>
      <c r="F1601" s="710"/>
      <c r="G1601" s="711"/>
      <c r="H1601" s="712"/>
      <c r="I1601" s="713"/>
      <c r="J1601" s="713"/>
      <c r="K1601" s="714"/>
      <c r="L1601" s="715"/>
    </row>
    <row r="1602" spans="1:12" ht="30" customHeight="1" x14ac:dyDescent="0.25">
      <c r="A1602" s="708" t="s">
        <v>515</v>
      </c>
      <c r="B1602" s="709"/>
      <c r="C1602" s="709"/>
      <c r="D1602" s="709"/>
      <c r="E1602" s="709"/>
      <c r="F1602" s="710"/>
      <c r="G1602" s="711"/>
      <c r="H1602" s="712"/>
      <c r="I1602" s="713"/>
      <c r="J1602" s="713"/>
      <c r="K1602" s="714"/>
      <c r="L1602" s="715"/>
    </row>
    <row r="1603" spans="1:12" ht="30" customHeight="1" x14ac:dyDescent="0.25">
      <c r="A1603" s="708" t="s">
        <v>516</v>
      </c>
      <c r="B1603" s="709"/>
      <c r="C1603" s="709"/>
      <c r="D1603" s="709"/>
      <c r="E1603" s="709"/>
      <c r="F1603" s="710"/>
      <c r="G1603" s="711"/>
      <c r="H1603" s="716"/>
      <c r="I1603" s="717"/>
      <c r="J1603" s="717"/>
      <c r="K1603" s="717"/>
      <c r="L1603" s="718"/>
    </row>
    <row r="1604" spans="1:12" ht="30" customHeight="1" thickBot="1" x14ac:dyDescent="0.3">
      <c r="A1604" s="719" t="s">
        <v>517</v>
      </c>
      <c r="B1604" s="720"/>
      <c r="C1604" s="720"/>
      <c r="D1604" s="720"/>
      <c r="E1604" s="720"/>
      <c r="F1604" s="721"/>
      <c r="G1604" s="722"/>
      <c r="H1604" s="723"/>
      <c r="I1604" s="724"/>
      <c r="J1604" s="724"/>
      <c r="K1604" s="725"/>
      <c r="L1604" s="726"/>
    </row>
    <row r="1605" spans="1:12" ht="20.25" customHeight="1" x14ac:dyDescent="0.25">
      <c r="A1605" s="727" t="s">
        <v>518</v>
      </c>
      <c r="B1605" s="728"/>
      <c r="C1605" s="728"/>
      <c r="D1605" s="728"/>
      <c r="E1605" s="728"/>
      <c r="F1605" s="728"/>
      <c r="G1605" s="728"/>
      <c r="H1605" s="728"/>
      <c r="I1605" s="728"/>
      <c r="J1605" s="728"/>
      <c r="K1605" s="729"/>
      <c r="L1605" s="730"/>
    </row>
    <row r="1606" spans="1:12" ht="30" customHeight="1" x14ac:dyDescent="0.25">
      <c r="A1606" s="731"/>
      <c r="B1606" s="732"/>
      <c r="C1606" s="732"/>
      <c r="D1606" s="732"/>
      <c r="E1606" s="732"/>
      <c r="F1606" s="732"/>
      <c r="G1606" s="732"/>
      <c r="H1606" s="732"/>
      <c r="I1606" s="732"/>
      <c r="J1606" s="732"/>
      <c r="K1606" s="733"/>
      <c r="L1606" s="734"/>
    </row>
    <row r="1607" spans="1:12" ht="30" customHeight="1" thickBot="1" x14ac:dyDescent="0.3">
      <c r="A1607" s="735"/>
      <c r="B1607" s="736"/>
      <c r="C1607" s="736"/>
      <c r="D1607" s="736"/>
      <c r="E1607" s="736"/>
      <c r="F1607" s="736"/>
      <c r="G1607" s="736"/>
      <c r="H1607" s="736"/>
      <c r="I1607" s="736"/>
      <c r="J1607" s="736"/>
      <c r="K1607" s="737"/>
      <c r="L1607" s="738"/>
    </row>
    <row r="1608" spans="1:12" ht="19.149999999999999" customHeight="1" x14ac:dyDescent="0.25">
      <c r="A1608" s="739" t="s">
        <v>519</v>
      </c>
      <c r="B1608" s="740"/>
      <c r="C1608" s="740"/>
      <c r="D1608" s="740"/>
      <c r="E1608" s="741"/>
      <c r="F1608" s="741"/>
      <c r="G1608" s="741"/>
      <c r="H1608" s="741"/>
      <c r="I1608" s="741"/>
      <c r="J1608" s="741"/>
      <c r="K1608" s="742"/>
      <c r="L1608" s="743"/>
    </row>
    <row r="1609" spans="1:12" ht="19.149999999999999" customHeight="1" x14ac:dyDescent="0.25">
      <c r="A1609" s="744" t="s">
        <v>591</v>
      </c>
      <c r="B1609" s="745"/>
      <c r="C1609" s="745"/>
      <c r="D1609" s="745"/>
      <c r="E1609" s="674" t="s">
        <v>24</v>
      </c>
      <c r="F1609" s="676"/>
      <c r="G1609" s="676"/>
      <c r="H1609" s="676"/>
      <c r="I1609" s="677"/>
      <c r="J1609" s="680" t="s">
        <v>21</v>
      </c>
      <c r="K1609" s="746"/>
      <c r="L1609" s="682"/>
    </row>
    <row r="1610" spans="1:12" ht="19.149999999999999" customHeight="1" x14ac:dyDescent="0.25">
      <c r="A1610" s="747" t="s">
        <v>592</v>
      </c>
      <c r="B1610" s="748"/>
      <c r="C1610" s="748" t="s">
        <v>593</v>
      </c>
      <c r="D1610" s="748"/>
      <c r="E1610" s="675"/>
      <c r="F1610" s="678"/>
      <c r="G1610" s="678"/>
      <c r="H1610" s="678"/>
      <c r="I1610" s="679"/>
      <c r="J1610" s="681"/>
      <c r="K1610" s="678"/>
      <c r="L1610" s="683"/>
    </row>
    <row r="1611" spans="1:12" ht="19.149999999999999" customHeight="1" x14ac:dyDescent="0.25">
      <c r="A1611" s="668"/>
      <c r="B1611" s="669"/>
      <c r="C1611" s="670"/>
      <c r="D1611" s="671"/>
      <c r="E1611" s="674" t="s">
        <v>25</v>
      </c>
      <c r="F1611" s="676"/>
      <c r="G1611" s="676"/>
      <c r="H1611" s="676"/>
      <c r="I1611" s="677"/>
      <c r="J1611" s="680" t="s">
        <v>371</v>
      </c>
      <c r="K1611" s="676"/>
      <c r="L1611" s="682"/>
    </row>
    <row r="1612" spans="1:12" ht="19.149999999999999" customHeight="1" x14ac:dyDescent="0.25">
      <c r="A1612" s="668"/>
      <c r="B1612" s="669"/>
      <c r="C1612" s="672"/>
      <c r="D1612" s="673"/>
      <c r="E1612" s="675"/>
      <c r="F1612" s="678"/>
      <c r="G1612" s="678"/>
      <c r="H1612" s="678"/>
      <c r="I1612" s="679"/>
      <c r="J1612" s="681"/>
      <c r="K1612" s="678"/>
      <c r="L1612" s="683"/>
    </row>
    <row r="1613" spans="1:12" ht="19.149999999999999" customHeight="1" x14ac:dyDescent="0.25">
      <c r="A1613" s="684" t="s">
        <v>594</v>
      </c>
      <c r="B1613" s="687"/>
      <c r="C1613" s="688"/>
      <c r="D1613" s="688"/>
      <c r="E1613" s="688"/>
      <c r="F1613" s="688"/>
      <c r="G1613" s="688"/>
      <c r="H1613" s="688"/>
      <c r="I1613" s="688"/>
      <c r="J1613" s="688"/>
      <c r="K1613" s="688"/>
      <c r="L1613" s="689"/>
    </row>
    <row r="1614" spans="1:12" ht="19.149999999999999" customHeight="1" x14ac:dyDescent="0.25">
      <c r="A1614" s="685"/>
      <c r="B1614" s="688"/>
      <c r="C1614" s="688"/>
      <c r="D1614" s="688"/>
      <c r="E1614" s="688"/>
      <c r="F1614" s="688"/>
      <c r="G1614" s="688"/>
      <c r="H1614" s="688"/>
      <c r="I1614" s="688"/>
      <c r="J1614" s="688"/>
      <c r="K1614" s="688"/>
      <c r="L1614" s="689"/>
    </row>
    <row r="1615" spans="1:12" ht="19.149999999999999" customHeight="1" x14ac:dyDescent="0.25">
      <c r="A1615" s="685"/>
      <c r="B1615" s="688"/>
      <c r="C1615" s="688"/>
      <c r="D1615" s="688"/>
      <c r="E1615" s="688"/>
      <c r="F1615" s="688"/>
      <c r="G1615" s="688"/>
      <c r="H1615" s="688"/>
      <c r="I1615" s="688"/>
      <c r="J1615" s="688"/>
      <c r="K1615" s="688"/>
      <c r="L1615" s="689"/>
    </row>
    <row r="1616" spans="1:12" ht="19.149999999999999" customHeight="1" thickBot="1" x14ac:dyDescent="0.3">
      <c r="A1616" s="686"/>
      <c r="B1616" s="690"/>
      <c r="C1616" s="690"/>
      <c r="D1616" s="690"/>
      <c r="E1616" s="690"/>
      <c r="F1616" s="690"/>
      <c r="G1616" s="690"/>
      <c r="H1616" s="690"/>
      <c r="I1616" s="690"/>
      <c r="J1616" s="690"/>
      <c r="K1616" s="690"/>
      <c r="L1616" s="691"/>
    </row>
    <row r="1617" spans="1:12" ht="20.25" customHeight="1" thickBot="1" x14ac:dyDescent="0.3"/>
    <row r="1618" spans="1:12" ht="20.25" customHeight="1" thickBot="1" x14ac:dyDescent="0.3">
      <c r="A1618" s="692" t="s">
        <v>504</v>
      </c>
      <c r="B1618" s="693"/>
      <c r="C1618" s="693"/>
      <c r="D1618" s="693"/>
      <c r="E1618" s="693"/>
      <c r="F1618" s="693"/>
      <c r="G1618" s="693"/>
      <c r="H1618" s="693"/>
      <c r="I1618" s="693"/>
      <c r="J1618" s="693"/>
      <c r="K1618" s="693"/>
      <c r="L1618" s="694"/>
    </row>
    <row r="1619" spans="1:12" ht="25.15" customHeight="1" x14ac:dyDescent="0.25">
      <c r="A1619" s="168" t="s">
        <v>551</v>
      </c>
      <c r="B1619" s="695"/>
      <c r="C1619" s="696"/>
      <c r="D1619" s="697"/>
      <c r="E1619" s="698"/>
      <c r="F1619" s="698"/>
      <c r="G1619" s="698"/>
      <c r="H1619" s="698"/>
      <c r="I1619" s="698"/>
      <c r="J1619" s="698"/>
      <c r="K1619" s="698"/>
      <c r="L1619" s="699"/>
    </row>
    <row r="1620" spans="1:12" ht="20.25" customHeight="1" x14ac:dyDescent="0.25">
      <c r="A1620" s="700" t="s">
        <v>0</v>
      </c>
      <c r="B1620" s="701"/>
      <c r="C1620" s="701"/>
      <c r="D1620" s="702"/>
      <c r="E1620" s="702"/>
      <c r="F1620" s="702"/>
      <c r="G1620" s="702"/>
      <c r="H1620" s="702"/>
      <c r="I1620" s="702"/>
      <c r="J1620" s="702"/>
      <c r="K1620" s="702"/>
      <c r="L1620" s="703"/>
    </row>
    <row r="1621" spans="1:12" ht="20.25" customHeight="1" x14ac:dyDescent="0.25">
      <c r="A1621" s="700" t="s">
        <v>460</v>
      </c>
      <c r="B1621" s="701"/>
      <c r="C1621" s="701"/>
      <c r="D1621" s="702"/>
      <c r="E1621" s="702"/>
      <c r="F1621" s="702"/>
      <c r="G1621" s="702"/>
      <c r="H1621" s="702"/>
      <c r="I1621" s="702"/>
      <c r="J1621" s="702"/>
      <c r="K1621" s="702"/>
      <c r="L1621" s="703"/>
    </row>
    <row r="1622" spans="1:12" ht="20.25" customHeight="1" x14ac:dyDescent="0.25">
      <c r="A1622" s="700" t="s">
        <v>905</v>
      </c>
      <c r="B1622" s="701"/>
      <c r="C1622" s="701"/>
      <c r="D1622" s="702"/>
      <c r="E1622" s="702"/>
      <c r="F1622" s="702"/>
      <c r="G1622" s="702"/>
      <c r="H1622" s="702"/>
      <c r="I1622" s="702"/>
      <c r="J1622" s="702"/>
      <c r="K1622" s="702"/>
      <c r="L1622" s="703"/>
    </row>
    <row r="1623" spans="1:12" ht="20.25" customHeight="1" x14ac:dyDescent="0.25">
      <c r="A1623" s="700" t="s">
        <v>1</v>
      </c>
      <c r="B1623" s="701"/>
      <c r="C1623" s="701"/>
      <c r="D1623" s="702"/>
      <c r="E1623" s="702"/>
      <c r="F1623" s="702"/>
      <c r="G1623" s="702"/>
      <c r="H1623" s="702"/>
      <c r="I1623" s="702"/>
      <c r="J1623" s="702"/>
      <c r="K1623" s="702"/>
      <c r="L1623" s="703"/>
    </row>
    <row r="1624" spans="1:12" ht="20.25" customHeight="1" x14ac:dyDescent="0.25">
      <c r="A1624" s="704" t="s">
        <v>520</v>
      </c>
      <c r="B1624" s="705"/>
      <c r="C1624" s="705"/>
      <c r="D1624" s="702"/>
      <c r="E1624" s="702"/>
      <c r="F1624" s="702"/>
      <c r="G1624" s="702"/>
      <c r="H1624" s="702"/>
      <c r="I1624" s="702"/>
      <c r="J1624" s="702"/>
      <c r="K1624" s="702"/>
      <c r="L1624" s="703"/>
    </row>
    <row r="1625" spans="1:12" ht="15" customHeight="1" x14ac:dyDescent="0.25">
      <c r="A1625" s="704" t="s">
        <v>505</v>
      </c>
      <c r="B1625" s="705"/>
      <c r="C1625" s="705"/>
      <c r="D1625" s="706"/>
      <c r="E1625" s="706"/>
      <c r="F1625" s="706"/>
      <c r="G1625" s="706"/>
      <c r="H1625" s="706"/>
      <c r="I1625" s="706"/>
      <c r="J1625" s="706"/>
      <c r="K1625" s="706"/>
      <c r="L1625" s="707"/>
    </row>
    <row r="1626" spans="1:12" ht="15" customHeight="1" x14ac:dyDescent="0.25">
      <c r="A1626" s="704"/>
      <c r="B1626" s="705"/>
      <c r="C1626" s="705"/>
      <c r="D1626" s="706"/>
      <c r="E1626" s="706"/>
      <c r="F1626" s="706"/>
      <c r="G1626" s="706"/>
      <c r="H1626" s="706"/>
      <c r="I1626" s="706"/>
      <c r="J1626" s="706"/>
      <c r="K1626" s="706"/>
      <c r="L1626" s="707"/>
    </row>
    <row r="1627" spans="1:12" ht="15" customHeight="1" x14ac:dyDescent="0.25">
      <c r="A1627" s="704"/>
      <c r="B1627" s="705"/>
      <c r="C1627" s="705"/>
      <c r="D1627" s="706"/>
      <c r="E1627" s="706"/>
      <c r="F1627" s="706"/>
      <c r="G1627" s="706"/>
      <c r="H1627" s="706"/>
      <c r="I1627" s="706"/>
      <c r="J1627" s="706"/>
      <c r="K1627" s="706"/>
      <c r="L1627" s="707"/>
    </row>
    <row r="1628" spans="1:12" ht="19.149999999999999" customHeight="1" x14ac:dyDescent="0.25">
      <c r="A1628" s="761" t="s">
        <v>506</v>
      </c>
      <c r="B1628" s="762"/>
      <c r="C1628" s="762"/>
      <c r="D1628" s="762"/>
      <c r="E1628" s="763"/>
      <c r="F1628" s="764" t="s">
        <v>507</v>
      </c>
      <c r="G1628" s="763"/>
      <c r="H1628" s="764" t="s">
        <v>508</v>
      </c>
      <c r="I1628" s="762"/>
      <c r="J1628" s="762"/>
      <c r="K1628" s="762"/>
      <c r="L1628" s="765"/>
    </row>
    <row r="1629" spans="1:12" ht="30" customHeight="1" x14ac:dyDescent="0.25">
      <c r="A1629" s="749" t="s">
        <v>509</v>
      </c>
      <c r="B1629" s="750"/>
      <c r="C1629" s="750"/>
      <c r="D1629" s="750"/>
      <c r="E1629" s="750"/>
      <c r="F1629" s="751"/>
      <c r="G1629" s="752"/>
      <c r="H1629" s="712"/>
      <c r="I1629" s="713"/>
      <c r="J1629" s="713"/>
      <c r="K1629" s="714"/>
      <c r="L1629" s="715"/>
    </row>
    <row r="1630" spans="1:12" ht="30" customHeight="1" x14ac:dyDescent="0.25">
      <c r="A1630" s="749" t="s">
        <v>510</v>
      </c>
      <c r="B1630" s="750"/>
      <c r="C1630" s="750"/>
      <c r="D1630" s="750"/>
      <c r="E1630" s="750"/>
      <c r="F1630" s="710"/>
      <c r="G1630" s="711"/>
      <c r="H1630" s="753"/>
      <c r="I1630" s="754"/>
      <c r="J1630" s="754"/>
      <c r="K1630" s="754"/>
      <c r="L1630" s="755"/>
    </row>
    <row r="1631" spans="1:12" ht="30" customHeight="1" x14ac:dyDescent="0.25">
      <c r="A1631" s="749" t="s">
        <v>511</v>
      </c>
      <c r="B1631" s="750"/>
      <c r="C1631" s="750"/>
      <c r="D1631" s="750"/>
      <c r="E1631" s="750"/>
      <c r="F1631" s="710"/>
      <c r="G1631" s="711"/>
      <c r="H1631" s="712"/>
      <c r="I1631" s="713"/>
      <c r="J1631" s="713"/>
      <c r="K1631" s="714"/>
      <c r="L1631" s="715"/>
    </row>
    <row r="1632" spans="1:12" ht="30" customHeight="1" x14ac:dyDescent="0.25">
      <c r="A1632" s="756" t="s">
        <v>512</v>
      </c>
      <c r="B1632" s="757"/>
      <c r="C1632" s="757"/>
      <c r="D1632" s="757"/>
      <c r="E1632" s="757"/>
      <c r="F1632" s="710"/>
      <c r="G1632" s="711"/>
      <c r="H1632" s="758"/>
      <c r="I1632" s="713"/>
      <c r="J1632" s="713"/>
      <c r="K1632" s="714"/>
      <c r="L1632" s="715"/>
    </row>
    <row r="1633" spans="1:12" ht="30" customHeight="1" x14ac:dyDescent="0.25">
      <c r="A1633" s="759" t="s">
        <v>513</v>
      </c>
      <c r="B1633" s="760"/>
      <c r="C1633" s="760"/>
      <c r="D1633" s="760"/>
      <c r="E1633" s="760"/>
      <c r="F1633" s="710"/>
      <c r="G1633" s="711"/>
      <c r="H1633" s="758"/>
      <c r="I1633" s="713"/>
      <c r="J1633" s="713"/>
      <c r="K1633" s="714"/>
      <c r="L1633" s="715"/>
    </row>
    <row r="1634" spans="1:12" ht="30" customHeight="1" x14ac:dyDescent="0.25">
      <c r="A1634" s="708" t="s">
        <v>514</v>
      </c>
      <c r="B1634" s="709"/>
      <c r="C1634" s="709"/>
      <c r="D1634" s="709"/>
      <c r="E1634" s="709"/>
      <c r="F1634" s="710"/>
      <c r="G1634" s="711"/>
      <c r="H1634" s="712"/>
      <c r="I1634" s="713"/>
      <c r="J1634" s="713"/>
      <c r="K1634" s="714"/>
      <c r="L1634" s="715"/>
    </row>
    <row r="1635" spans="1:12" ht="30" customHeight="1" x14ac:dyDescent="0.25">
      <c r="A1635" s="708" t="s">
        <v>515</v>
      </c>
      <c r="B1635" s="709"/>
      <c r="C1635" s="709"/>
      <c r="D1635" s="709"/>
      <c r="E1635" s="709"/>
      <c r="F1635" s="710"/>
      <c r="G1635" s="711"/>
      <c r="H1635" s="712"/>
      <c r="I1635" s="713"/>
      <c r="J1635" s="713"/>
      <c r="K1635" s="714"/>
      <c r="L1635" s="715"/>
    </row>
    <row r="1636" spans="1:12" ht="30" customHeight="1" x14ac:dyDescent="0.25">
      <c r="A1636" s="708" t="s">
        <v>516</v>
      </c>
      <c r="B1636" s="709"/>
      <c r="C1636" s="709"/>
      <c r="D1636" s="709"/>
      <c r="E1636" s="709"/>
      <c r="F1636" s="710"/>
      <c r="G1636" s="711"/>
      <c r="H1636" s="716"/>
      <c r="I1636" s="717"/>
      <c r="J1636" s="717"/>
      <c r="K1636" s="717"/>
      <c r="L1636" s="718"/>
    </row>
    <row r="1637" spans="1:12" ht="30" customHeight="1" thickBot="1" x14ac:dyDescent="0.3">
      <c r="A1637" s="719" t="s">
        <v>517</v>
      </c>
      <c r="B1637" s="720"/>
      <c r="C1637" s="720"/>
      <c r="D1637" s="720"/>
      <c r="E1637" s="720"/>
      <c r="F1637" s="721"/>
      <c r="G1637" s="722"/>
      <c r="H1637" s="723"/>
      <c r="I1637" s="724"/>
      <c r="J1637" s="724"/>
      <c r="K1637" s="725"/>
      <c r="L1637" s="726"/>
    </row>
    <row r="1638" spans="1:12" ht="20.25" customHeight="1" x14ac:dyDescent="0.25">
      <c r="A1638" s="727" t="s">
        <v>518</v>
      </c>
      <c r="B1638" s="728"/>
      <c r="C1638" s="728"/>
      <c r="D1638" s="728"/>
      <c r="E1638" s="728"/>
      <c r="F1638" s="728"/>
      <c r="G1638" s="728"/>
      <c r="H1638" s="728"/>
      <c r="I1638" s="728"/>
      <c r="J1638" s="728"/>
      <c r="K1638" s="729"/>
      <c r="L1638" s="730"/>
    </row>
    <row r="1639" spans="1:12" ht="30" customHeight="1" x14ac:dyDescent="0.25">
      <c r="A1639" s="731"/>
      <c r="B1639" s="732"/>
      <c r="C1639" s="732"/>
      <c r="D1639" s="732"/>
      <c r="E1639" s="732"/>
      <c r="F1639" s="732"/>
      <c r="G1639" s="732"/>
      <c r="H1639" s="732"/>
      <c r="I1639" s="732"/>
      <c r="J1639" s="732"/>
      <c r="K1639" s="733"/>
      <c r="L1639" s="734"/>
    </row>
    <row r="1640" spans="1:12" ht="30" customHeight="1" thickBot="1" x14ac:dyDescent="0.3">
      <c r="A1640" s="735"/>
      <c r="B1640" s="736"/>
      <c r="C1640" s="736"/>
      <c r="D1640" s="736"/>
      <c r="E1640" s="736"/>
      <c r="F1640" s="736"/>
      <c r="G1640" s="736"/>
      <c r="H1640" s="736"/>
      <c r="I1640" s="736"/>
      <c r="J1640" s="736"/>
      <c r="K1640" s="737"/>
      <c r="L1640" s="738"/>
    </row>
    <row r="1641" spans="1:12" ht="19.149999999999999" customHeight="1" x14ac:dyDescent="0.25">
      <c r="A1641" s="739" t="s">
        <v>519</v>
      </c>
      <c r="B1641" s="740"/>
      <c r="C1641" s="740"/>
      <c r="D1641" s="740"/>
      <c r="E1641" s="741"/>
      <c r="F1641" s="741"/>
      <c r="G1641" s="741"/>
      <c r="H1641" s="741"/>
      <c r="I1641" s="741"/>
      <c r="J1641" s="741"/>
      <c r="K1641" s="742"/>
      <c r="L1641" s="743"/>
    </row>
    <row r="1642" spans="1:12" ht="19.149999999999999" customHeight="1" x14ac:dyDescent="0.25">
      <c r="A1642" s="744" t="s">
        <v>591</v>
      </c>
      <c r="B1642" s="745"/>
      <c r="C1642" s="745"/>
      <c r="D1642" s="745"/>
      <c r="E1642" s="674" t="s">
        <v>24</v>
      </c>
      <c r="F1642" s="676"/>
      <c r="G1642" s="676"/>
      <c r="H1642" s="676"/>
      <c r="I1642" s="677"/>
      <c r="J1642" s="680" t="s">
        <v>21</v>
      </c>
      <c r="K1642" s="746"/>
      <c r="L1642" s="682"/>
    </row>
    <row r="1643" spans="1:12" ht="19.149999999999999" customHeight="1" x14ac:dyDescent="0.25">
      <c r="A1643" s="747" t="s">
        <v>592</v>
      </c>
      <c r="B1643" s="748"/>
      <c r="C1643" s="748" t="s">
        <v>593</v>
      </c>
      <c r="D1643" s="748"/>
      <c r="E1643" s="675"/>
      <c r="F1643" s="678"/>
      <c r="G1643" s="678"/>
      <c r="H1643" s="678"/>
      <c r="I1643" s="679"/>
      <c r="J1643" s="681"/>
      <c r="K1643" s="678"/>
      <c r="L1643" s="683"/>
    </row>
    <row r="1644" spans="1:12" ht="19.149999999999999" customHeight="1" x14ac:dyDescent="0.25">
      <c r="A1644" s="668"/>
      <c r="B1644" s="669"/>
      <c r="C1644" s="670"/>
      <c r="D1644" s="671"/>
      <c r="E1644" s="674" t="s">
        <v>25</v>
      </c>
      <c r="F1644" s="676"/>
      <c r="G1644" s="676"/>
      <c r="H1644" s="676"/>
      <c r="I1644" s="677"/>
      <c r="J1644" s="680" t="s">
        <v>371</v>
      </c>
      <c r="K1644" s="676"/>
      <c r="L1644" s="682"/>
    </row>
    <row r="1645" spans="1:12" ht="19.149999999999999" customHeight="1" x14ac:dyDescent="0.25">
      <c r="A1645" s="668"/>
      <c r="B1645" s="669"/>
      <c r="C1645" s="672"/>
      <c r="D1645" s="673"/>
      <c r="E1645" s="675"/>
      <c r="F1645" s="678"/>
      <c r="G1645" s="678"/>
      <c r="H1645" s="678"/>
      <c r="I1645" s="679"/>
      <c r="J1645" s="681"/>
      <c r="K1645" s="678"/>
      <c r="L1645" s="683"/>
    </row>
    <row r="1646" spans="1:12" ht="19.149999999999999" customHeight="1" x14ac:dyDescent="0.25">
      <c r="A1646" s="684" t="s">
        <v>594</v>
      </c>
      <c r="B1646" s="687"/>
      <c r="C1646" s="688"/>
      <c r="D1646" s="688"/>
      <c r="E1646" s="688"/>
      <c r="F1646" s="688"/>
      <c r="G1646" s="688"/>
      <c r="H1646" s="688"/>
      <c r="I1646" s="688"/>
      <c r="J1646" s="688"/>
      <c r="K1646" s="688"/>
      <c r="L1646" s="689"/>
    </row>
    <row r="1647" spans="1:12" ht="19.149999999999999" customHeight="1" x14ac:dyDescent="0.25">
      <c r="A1647" s="685"/>
      <c r="B1647" s="688"/>
      <c r="C1647" s="688"/>
      <c r="D1647" s="688"/>
      <c r="E1647" s="688"/>
      <c r="F1647" s="688"/>
      <c r="G1647" s="688"/>
      <c r="H1647" s="688"/>
      <c r="I1647" s="688"/>
      <c r="J1647" s="688"/>
      <c r="K1647" s="688"/>
      <c r="L1647" s="689"/>
    </row>
    <row r="1648" spans="1:12" ht="19.149999999999999" customHeight="1" x14ac:dyDescent="0.25">
      <c r="A1648" s="685"/>
      <c r="B1648" s="688"/>
      <c r="C1648" s="688"/>
      <c r="D1648" s="688"/>
      <c r="E1648" s="688"/>
      <c r="F1648" s="688"/>
      <c r="G1648" s="688"/>
      <c r="H1648" s="688"/>
      <c r="I1648" s="688"/>
      <c r="J1648" s="688"/>
      <c r="K1648" s="688"/>
      <c r="L1648" s="689"/>
    </row>
    <row r="1649" spans="1:12" ht="19.149999999999999" customHeight="1" thickBot="1" x14ac:dyDescent="0.3">
      <c r="A1649" s="686"/>
      <c r="B1649" s="690"/>
      <c r="C1649" s="690"/>
      <c r="D1649" s="690"/>
      <c r="E1649" s="690"/>
      <c r="F1649" s="690"/>
      <c r="G1649" s="690"/>
      <c r="H1649" s="690"/>
      <c r="I1649" s="690"/>
      <c r="J1649" s="690"/>
      <c r="K1649" s="690"/>
      <c r="L1649" s="691"/>
    </row>
    <row r="1650" spans="1:12" ht="20.25" customHeight="1" thickBot="1" x14ac:dyDescent="0.3"/>
    <row r="1651" spans="1:12" ht="20.25" customHeight="1" thickBot="1" x14ac:dyDescent="0.3">
      <c r="A1651" s="692" t="s">
        <v>504</v>
      </c>
      <c r="B1651" s="693"/>
      <c r="C1651" s="693"/>
      <c r="D1651" s="693"/>
      <c r="E1651" s="693"/>
      <c r="F1651" s="693"/>
      <c r="G1651" s="693"/>
      <c r="H1651" s="693"/>
      <c r="I1651" s="693"/>
      <c r="J1651" s="693"/>
      <c r="K1651" s="693"/>
      <c r="L1651" s="694"/>
    </row>
    <row r="1652" spans="1:12" ht="25.15" customHeight="1" x14ac:dyDescent="0.25">
      <c r="A1652" s="168" t="s">
        <v>551</v>
      </c>
      <c r="B1652" s="695"/>
      <c r="C1652" s="696"/>
      <c r="D1652" s="697"/>
      <c r="E1652" s="698"/>
      <c r="F1652" s="698"/>
      <c r="G1652" s="698"/>
      <c r="H1652" s="698"/>
      <c r="I1652" s="698"/>
      <c r="J1652" s="698"/>
      <c r="K1652" s="698"/>
      <c r="L1652" s="699"/>
    </row>
    <row r="1653" spans="1:12" ht="20.25" customHeight="1" x14ac:dyDescent="0.25">
      <c r="A1653" s="700" t="s">
        <v>0</v>
      </c>
      <c r="B1653" s="701"/>
      <c r="C1653" s="701"/>
      <c r="D1653" s="702"/>
      <c r="E1653" s="702"/>
      <c r="F1653" s="702"/>
      <c r="G1653" s="702"/>
      <c r="H1653" s="702"/>
      <c r="I1653" s="702"/>
      <c r="J1653" s="702"/>
      <c r="K1653" s="702"/>
      <c r="L1653" s="703"/>
    </row>
    <row r="1654" spans="1:12" ht="20.25" customHeight="1" x14ac:dyDescent="0.25">
      <c r="A1654" s="700" t="s">
        <v>460</v>
      </c>
      <c r="B1654" s="701"/>
      <c r="C1654" s="701"/>
      <c r="D1654" s="702"/>
      <c r="E1654" s="702"/>
      <c r="F1654" s="702"/>
      <c r="G1654" s="702"/>
      <c r="H1654" s="702"/>
      <c r="I1654" s="702"/>
      <c r="J1654" s="702"/>
      <c r="K1654" s="702"/>
      <c r="L1654" s="703"/>
    </row>
    <row r="1655" spans="1:12" ht="20.25" customHeight="1" x14ac:dyDescent="0.25">
      <c r="A1655" s="700" t="s">
        <v>905</v>
      </c>
      <c r="B1655" s="701"/>
      <c r="C1655" s="701"/>
      <c r="D1655" s="702"/>
      <c r="E1655" s="702"/>
      <c r="F1655" s="702"/>
      <c r="G1655" s="702"/>
      <c r="H1655" s="702"/>
      <c r="I1655" s="702"/>
      <c r="J1655" s="702"/>
      <c r="K1655" s="702"/>
      <c r="L1655" s="703"/>
    </row>
    <row r="1656" spans="1:12" ht="20.25" customHeight="1" x14ac:dyDescent="0.25">
      <c r="A1656" s="700" t="s">
        <v>1</v>
      </c>
      <c r="B1656" s="701"/>
      <c r="C1656" s="701"/>
      <c r="D1656" s="702"/>
      <c r="E1656" s="702"/>
      <c r="F1656" s="702"/>
      <c r="G1656" s="702"/>
      <c r="H1656" s="702"/>
      <c r="I1656" s="702"/>
      <c r="J1656" s="702"/>
      <c r="K1656" s="702"/>
      <c r="L1656" s="703"/>
    </row>
    <row r="1657" spans="1:12" ht="20.25" customHeight="1" x14ac:dyDescent="0.25">
      <c r="A1657" s="704" t="s">
        <v>520</v>
      </c>
      <c r="B1657" s="705"/>
      <c r="C1657" s="705"/>
      <c r="D1657" s="702"/>
      <c r="E1657" s="702"/>
      <c r="F1657" s="702"/>
      <c r="G1657" s="702"/>
      <c r="H1657" s="702"/>
      <c r="I1657" s="702"/>
      <c r="J1657" s="702"/>
      <c r="K1657" s="702"/>
      <c r="L1657" s="703"/>
    </row>
    <row r="1658" spans="1:12" ht="15" customHeight="1" x14ac:dyDescent="0.25">
      <c r="A1658" s="704" t="s">
        <v>505</v>
      </c>
      <c r="B1658" s="705"/>
      <c r="C1658" s="705"/>
      <c r="D1658" s="706"/>
      <c r="E1658" s="706"/>
      <c r="F1658" s="706"/>
      <c r="G1658" s="706"/>
      <c r="H1658" s="706"/>
      <c r="I1658" s="706"/>
      <c r="J1658" s="706"/>
      <c r="K1658" s="706"/>
      <c r="L1658" s="707"/>
    </row>
    <row r="1659" spans="1:12" ht="15" customHeight="1" x14ac:dyDescent="0.25">
      <c r="A1659" s="704"/>
      <c r="B1659" s="705"/>
      <c r="C1659" s="705"/>
      <c r="D1659" s="706"/>
      <c r="E1659" s="706"/>
      <c r="F1659" s="706"/>
      <c r="G1659" s="706"/>
      <c r="H1659" s="706"/>
      <c r="I1659" s="706"/>
      <c r="J1659" s="706"/>
      <c r="K1659" s="706"/>
      <c r="L1659" s="707"/>
    </row>
    <row r="1660" spans="1:12" ht="15" customHeight="1" x14ac:dyDescent="0.25">
      <c r="A1660" s="704"/>
      <c r="B1660" s="705"/>
      <c r="C1660" s="705"/>
      <c r="D1660" s="706"/>
      <c r="E1660" s="706"/>
      <c r="F1660" s="706"/>
      <c r="G1660" s="706"/>
      <c r="H1660" s="706"/>
      <c r="I1660" s="706"/>
      <c r="J1660" s="706"/>
      <c r="K1660" s="706"/>
      <c r="L1660" s="707"/>
    </row>
    <row r="1661" spans="1:12" ht="19.149999999999999" customHeight="1" x14ac:dyDescent="0.25">
      <c r="A1661" s="761" t="s">
        <v>506</v>
      </c>
      <c r="B1661" s="762"/>
      <c r="C1661" s="762"/>
      <c r="D1661" s="762"/>
      <c r="E1661" s="763"/>
      <c r="F1661" s="764" t="s">
        <v>507</v>
      </c>
      <c r="G1661" s="763"/>
      <c r="H1661" s="764" t="s">
        <v>508</v>
      </c>
      <c r="I1661" s="762"/>
      <c r="J1661" s="762"/>
      <c r="K1661" s="762"/>
      <c r="L1661" s="765"/>
    </row>
    <row r="1662" spans="1:12" ht="30" customHeight="1" x14ac:dyDescent="0.25">
      <c r="A1662" s="749" t="s">
        <v>509</v>
      </c>
      <c r="B1662" s="750"/>
      <c r="C1662" s="750"/>
      <c r="D1662" s="750"/>
      <c r="E1662" s="750"/>
      <c r="F1662" s="751"/>
      <c r="G1662" s="752"/>
      <c r="H1662" s="712"/>
      <c r="I1662" s="713"/>
      <c r="J1662" s="713"/>
      <c r="K1662" s="714"/>
      <c r="L1662" s="715"/>
    </row>
    <row r="1663" spans="1:12" ht="30" customHeight="1" x14ac:dyDescent="0.25">
      <c r="A1663" s="749" t="s">
        <v>510</v>
      </c>
      <c r="B1663" s="750"/>
      <c r="C1663" s="750"/>
      <c r="D1663" s="750"/>
      <c r="E1663" s="750"/>
      <c r="F1663" s="710"/>
      <c r="G1663" s="711"/>
      <c r="H1663" s="753"/>
      <c r="I1663" s="754"/>
      <c r="J1663" s="754"/>
      <c r="K1663" s="754"/>
      <c r="L1663" s="755"/>
    </row>
    <row r="1664" spans="1:12" ht="30" customHeight="1" x14ac:dyDescent="0.25">
      <c r="A1664" s="749" t="s">
        <v>511</v>
      </c>
      <c r="B1664" s="750"/>
      <c r="C1664" s="750"/>
      <c r="D1664" s="750"/>
      <c r="E1664" s="750"/>
      <c r="F1664" s="710"/>
      <c r="G1664" s="711"/>
      <c r="H1664" s="712"/>
      <c r="I1664" s="713"/>
      <c r="J1664" s="713"/>
      <c r="K1664" s="714"/>
      <c r="L1664" s="715"/>
    </row>
    <row r="1665" spans="1:12" ht="30" customHeight="1" x14ac:dyDescent="0.25">
      <c r="A1665" s="756" t="s">
        <v>512</v>
      </c>
      <c r="B1665" s="757"/>
      <c r="C1665" s="757"/>
      <c r="D1665" s="757"/>
      <c r="E1665" s="757"/>
      <c r="F1665" s="710"/>
      <c r="G1665" s="711"/>
      <c r="H1665" s="758"/>
      <c r="I1665" s="713"/>
      <c r="J1665" s="713"/>
      <c r="K1665" s="714"/>
      <c r="L1665" s="715"/>
    </row>
    <row r="1666" spans="1:12" ht="30" customHeight="1" x14ac:dyDescent="0.25">
      <c r="A1666" s="759" t="s">
        <v>513</v>
      </c>
      <c r="B1666" s="760"/>
      <c r="C1666" s="760"/>
      <c r="D1666" s="760"/>
      <c r="E1666" s="760"/>
      <c r="F1666" s="710"/>
      <c r="G1666" s="711"/>
      <c r="H1666" s="758"/>
      <c r="I1666" s="713"/>
      <c r="J1666" s="713"/>
      <c r="K1666" s="714"/>
      <c r="L1666" s="715"/>
    </row>
    <row r="1667" spans="1:12" ht="30" customHeight="1" x14ac:dyDescent="0.25">
      <c r="A1667" s="708" t="s">
        <v>514</v>
      </c>
      <c r="B1667" s="709"/>
      <c r="C1667" s="709"/>
      <c r="D1667" s="709"/>
      <c r="E1667" s="709"/>
      <c r="F1667" s="710"/>
      <c r="G1667" s="711"/>
      <c r="H1667" s="712"/>
      <c r="I1667" s="713"/>
      <c r="J1667" s="713"/>
      <c r="K1667" s="714"/>
      <c r="L1667" s="715"/>
    </row>
    <row r="1668" spans="1:12" ht="30" customHeight="1" x14ac:dyDescent="0.25">
      <c r="A1668" s="708" t="s">
        <v>515</v>
      </c>
      <c r="B1668" s="709"/>
      <c r="C1668" s="709"/>
      <c r="D1668" s="709"/>
      <c r="E1668" s="709"/>
      <c r="F1668" s="710"/>
      <c r="G1668" s="711"/>
      <c r="H1668" s="712"/>
      <c r="I1668" s="713"/>
      <c r="J1668" s="713"/>
      <c r="K1668" s="714"/>
      <c r="L1668" s="715"/>
    </row>
    <row r="1669" spans="1:12" ht="30" customHeight="1" x14ac:dyDescent="0.25">
      <c r="A1669" s="708" t="s">
        <v>516</v>
      </c>
      <c r="B1669" s="709"/>
      <c r="C1669" s="709"/>
      <c r="D1669" s="709"/>
      <c r="E1669" s="709"/>
      <c r="F1669" s="710"/>
      <c r="G1669" s="711"/>
      <c r="H1669" s="716"/>
      <c r="I1669" s="717"/>
      <c r="J1669" s="717"/>
      <c r="K1669" s="717"/>
      <c r="L1669" s="718"/>
    </row>
    <row r="1670" spans="1:12" ht="30" customHeight="1" thickBot="1" x14ac:dyDescent="0.3">
      <c r="A1670" s="719" t="s">
        <v>517</v>
      </c>
      <c r="B1670" s="720"/>
      <c r="C1670" s="720"/>
      <c r="D1670" s="720"/>
      <c r="E1670" s="720"/>
      <c r="F1670" s="721"/>
      <c r="G1670" s="722"/>
      <c r="H1670" s="723"/>
      <c r="I1670" s="724"/>
      <c r="J1670" s="724"/>
      <c r="K1670" s="725"/>
      <c r="L1670" s="726"/>
    </row>
    <row r="1671" spans="1:12" ht="20.25" customHeight="1" x14ac:dyDescent="0.25">
      <c r="A1671" s="727" t="s">
        <v>518</v>
      </c>
      <c r="B1671" s="728"/>
      <c r="C1671" s="728"/>
      <c r="D1671" s="728"/>
      <c r="E1671" s="728"/>
      <c r="F1671" s="728"/>
      <c r="G1671" s="728"/>
      <c r="H1671" s="728"/>
      <c r="I1671" s="728"/>
      <c r="J1671" s="728"/>
      <c r="K1671" s="729"/>
      <c r="L1671" s="730"/>
    </row>
    <row r="1672" spans="1:12" ht="30" customHeight="1" x14ac:dyDescent="0.25">
      <c r="A1672" s="731"/>
      <c r="B1672" s="732"/>
      <c r="C1672" s="732"/>
      <c r="D1672" s="732"/>
      <c r="E1672" s="732"/>
      <c r="F1672" s="732"/>
      <c r="G1672" s="732"/>
      <c r="H1672" s="732"/>
      <c r="I1672" s="732"/>
      <c r="J1672" s="732"/>
      <c r="K1672" s="733"/>
      <c r="L1672" s="734"/>
    </row>
    <row r="1673" spans="1:12" ht="30" customHeight="1" thickBot="1" x14ac:dyDescent="0.3">
      <c r="A1673" s="735"/>
      <c r="B1673" s="736"/>
      <c r="C1673" s="736"/>
      <c r="D1673" s="736"/>
      <c r="E1673" s="736"/>
      <c r="F1673" s="736"/>
      <c r="G1673" s="736"/>
      <c r="H1673" s="736"/>
      <c r="I1673" s="736"/>
      <c r="J1673" s="736"/>
      <c r="K1673" s="737"/>
      <c r="L1673" s="738"/>
    </row>
    <row r="1674" spans="1:12" ht="19.149999999999999" customHeight="1" x14ac:dyDescent="0.25">
      <c r="A1674" s="739" t="s">
        <v>519</v>
      </c>
      <c r="B1674" s="740"/>
      <c r="C1674" s="740"/>
      <c r="D1674" s="740"/>
      <c r="E1674" s="741"/>
      <c r="F1674" s="741"/>
      <c r="G1674" s="741"/>
      <c r="H1674" s="741"/>
      <c r="I1674" s="741"/>
      <c r="J1674" s="741"/>
      <c r="K1674" s="742"/>
      <c r="L1674" s="743"/>
    </row>
    <row r="1675" spans="1:12" ht="19.149999999999999" customHeight="1" x14ac:dyDescent="0.25">
      <c r="A1675" s="744" t="s">
        <v>591</v>
      </c>
      <c r="B1675" s="745"/>
      <c r="C1675" s="745"/>
      <c r="D1675" s="745"/>
      <c r="E1675" s="674" t="s">
        <v>24</v>
      </c>
      <c r="F1675" s="676"/>
      <c r="G1675" s="676"/>
      <c r="H1675" s="676"/>
      <c r="I1675" s="677"/>
      <c r="J1675" s="680" t="s">
        <v>21</v>
      </c>
      <c r="K1675" s="746"/>
      <c r="L1675" s="682"/>
    </row>
    <row r="1676" spans="1:12" ht="19.149999999999999" customHeight="1" x14ac:dyDescent="0.25">
      <c r="A1676" s="747" t="s">
        <v>592</v>
      </c>
      <c r="B1676" s="748"/>
      <c r="C1676" s="748" t="s">
        <v>593</v>
      </c>
      <c r="D1676" s="748"/>
      <c r="E1676" s="675"/>
      <c r="F1676" s="678"/>
      <c r="G1676" s="678"/>
      <c r="H1676" s="678"/>
      <c r="I1676" s="679"/>
      <c r="J1676" s="681"/>
      <c r="K1676" s="678"/>
      <c r="L1676" s="683"/>
    </row>
    <row r="1677" spans="1:12" ht="19.149999999999999" customHeight="1" x14ac:dyDescent="0.25">
      <c r="A1677" s="668"/>
      <c r="B1677" s="669"/>
      <c r="C1677" s="670"/>
      <c r="D1677" s="671"/>
      <c r="E1677" s="674" t="s">
        <v>25</v>
      </c>
      <c r="F1677" s="676"/>
      <c r="G1677" s="676"/>
      <c r="H1677" s="676"/>
      <c r="I1677" s="677"/>
      <c r="J1677" s="680" t="s">
        <v>371</v>
      </c>
      <c r="K1677" s="676"/>
      <c r="L1677" s="682"/>
    </row>
    <row r="1678" spans="1:12" ht="19.149999999999999" customHeight="1" x14ac:dyDescent="0.25">
      <c r="A1678" s="668"/>
      <c r="B1678" s="669"/>
      <c r="C1678" s="672"/>
      <c r="D1678" s="673"/>
      <c r="E1678" s="675"/>
      <c r="F1678" s="678"/>
      <c r="G1678" s="678"/>
      <c r="H1678" s="678"/>
      <c r="I1678" s="679"/>
      <c r="J1678" s="681"/>
      <c r="K1678" s="678"/>
      <c r="L1678" s="683"/>
    </row>
    <row r="1679" spans="1:12" ht="19.149999999999999" customHeight="1" x14ac:dyDescent="0.25">
      <c r="A1679" s="684" t="s">
        <v>594</v>
      </c>
      <c r="B1679" s="687"/>
      <c r="C1679" s="688"/>
      <c r="D1679" s="688"/>
      <c r="E1679" s="688"/>
      <c r="F1679" s="688"/>
      <c r="G1679" s="688"/>
      <c r="H1679" s="688"/>
      <c r="I1679" s="688"/>
      <c r="J1679" s="688"/>
      <c r="K1679" s="688"/>
      <c r="L1679" s="689"/>
    </row>
    <row r="1680" spans="1:12" ht="19.149999999999999" customHeight="1" x14ac:dyDescent="0.25">
      <c r="A1680" s="685"/>
      <c r="B1680" s="688"/>
      <c r="C1680" s="688"/>
      <c r="D1680" s="688"/>
      <c r="E1680" s="688"/>
      <c r="F1680" s="688"/>
      <c r="G1680" s="688"/>
      <c r="H1680" s="688"/>
      <c r="I1680" s="688"/>
      <c r="J1680" s="688"/>
      <c r="K1680" s="688"/>
      <c r="L1680" s="689"/>
    </row>
    <row r="1681" spans="1:12" ht="19.149999999999999" customHeight="1" x14ac:dyDescent="0.25">
      <c r="A1681" s="685"/>
      <c r="B1681" s="688"/>
      <c r="C1681" s="688"/>
      <c r="D1681" s="688"/>
      <c r="E1681" s="688"/>
      <c r="F1681" s="688"/>
      <c r="G1681" s="688"/>
      <c r="H1681" s="688"/>
      <c r="I1681" s="688"/>
      <c r="J1681" s="688"/>
      <c r="K1681" s="688"/>
      <c r="L1681" s="689"/>
    </row>
    <row r="1682" spans="1:12" ht="19.149999999999999" customHeight="1" thickBot="1" x14ac:dyDescent="0.3">
      <c r="A1682" s="686"/>
      <c r="B1682" s="690"/>
      <c r="C1682" s="690"/>
      <c r="D1682" s="690"/>
      <c r="E1682" s="690"/>
      <c r="F1682" s="690"/>
      <c r="G1682" s="690"/>
      <c r="H1682" s="690"/>
      <c r="I1682" s="690"/>
      <c r="J1682" s="690"/>
      <c r="K1682" s="690"/>
      <c r="L1682" s="691"/>
    </row>
    <row r="1683" spans="1:12" ht="20.25" customHeight="1" thickBot="1" x14ac:dyDescent="0.3"/>
    <row r="1684" spans="1:12" ht="20.25" customHeight="1" thickBot="1" x14ac:dyDescent="0.3">
      <c r="A1684" s="692" t="s">
        <v>504</v>
      </c>
      <c r="B1684" s="693"/>
      <c r="C1684" s="693"/>
      <c r="D1684" s="693"/>
      <c r="E1684" s="693"/>
      <c r="F1684" s="693"/>
      <c r="G1684" s="693"/>
      <c r="H1684" s="693"/>
      <c r="I1684" s="693"/>
      <c r="J1684" s="693"/>
      <c r="K1684" s="693"/>
      <c r="L1684" s="694"/>
    </row>
    <row r="1685" spans="1:12" ht="25.15" customHeight="1" x14ac:dyDescent="0.25">
      <c r="A1685" s="168" t="s">
        <v>551</v>
      </c>
      <c r="B1685" s="695"/>
      <c r="C1685" s="696"/>
      <c r="D1685" s="697"/>
      <c r="E1685" s="698"/>
      <c r="F1685" s="698"/>
      <c r="G1685" s="698"/>
      <c r="H1685" s="698"/>
      <c r="I1685" s="698"/>
      <c r="J1685" s="698"/>
      <c r="K1685" s="698"/>
      <c r="L1685" s="699"/>
    </row>
    <row r="1686" spans="1:12" ht="20.25" customHeight="1" x14ac:dyDescent="0.25">
      <c r="A1686" s="700" t="s">
        <v>0</v>
      </c>
      <c r="B1686" s="701"/>
      <c r="C1686" s="701"/>
      <c r="D1686" s="702"/>
      <c r="E1686" s="702"/>
      <c r="F1686" s="702"/>
      <c r="G1686" s="702"/>
      <c r="H1686" s="702"/>
      <c r="I1686" s="702"/>
      <c r="J1686" s="702"/>
      <c r="K1686" s="702"/>
      <c r="L1686" s="703"/>
    </row>
    <row r="1687" spans="1:12" ht="20.25" customHeight="1" x14ac:dyDescent="0.25">
      <c r="A1687" s="700" t="s">
        <v>460</v>
      </c>
      <c r="B1687" s="701"/>
      <c r="C1687" s="701"/>
      <c r="D1687" s="702"/>
      <c r="E1687" s="702"/>
      <c r="F1687" s="702"/>
      <c r="G1687" s="702"/>
      <c r="H1687" s="702"/>
      <c r="I1687" s="702"/>
      <c r="J1687" s="702"/>
      <c r="K1687" s="702"/>
      <c r="L1687" s="703"/>
    </row>
    <row r="1688" spans="1:12" ht="20.25" customHeight="1" x14ac:dyDescent="0.25">
      <c r="A1688" s="700" t="s">
        <v>905</v>
      </c>
      <c r="B1688" s="701"/>
      <c r="C1688" s="701"/>
      <c r="D1688" s="702"/>
      <c r="E1688" s="702"/>
      <c r="F1688" s="702"/>
      <c r="G1688" s="702"/>
      <c r="H1688" s="702"/>
      <c r="I1688" s="702"/>
      <c r="J1688" s="702"/>
      <c r="K1688" s="702"/>
      <c r="L1688" s="703"/>
    </row>
    <row r="1689" spans="1:12" ht="20.25" customHeight="1" x14ac:dyDescent="0.25">
      <c r="A1689" s="700" t="s">
        <v>1</v>
      </c>
      <c r="B1689" s="701"/>
      <c r="C1689" s="701"/>
      <c r="D1689" s="702"/>
      <c r="E1689" s="702"/>
      <c r="F1689" s="702"/>
      <c r="G1689" s="702"/>
      <c r="H1689" s="702"/>
      <c r="I1689" s="702"/>
      <c r="J1689" s="702"/>
      <c r="K1689" s="702"/>
      <c r="L1689" s="703"/>
    </row>
    <row r="1690" spans="1:12" ht="20.25" customHeight="1" x14ac:dyDescent="0.25">
      <c r="A1690" s="704" t="s">
        <v>520</v>
      </c>
      <c r="B1690" s="705"/>
      <c r="C1690" s="705"/>
      <c r="D1690" s="702"/>
      <c r="E1690" s="702"/>
      <c r="F1690" s="702"/>
      <c r="G1690" s="702"/>
      <c r="H1690" s="702"/>
      <c r="I1690" s="702"/>
      <c r="J1690" s="702"/>
      <c r="K1690" s="702"/>
      <c r="L1690" s="703"/>
    </row>
    <row r="1691" spans="1:12" ht="15" customHeight="1" x14ac:dyDescent="0.25">
      <c r="A1691" s="704" t="s">
        <v>505</v>
      </c>
      <c r="B1691" s="705"/>
      <c r="C1691" s="705"/>
      <c r="D1691" s="706"/>
      <c r="E1691" s="706"/>
      <c r="F1691" s="706"/>
      <c r="G1691" s="706"/>
      <c r="H1691" s="706"/>
      <c r="I1691" s="706"/>
      <c r="J1691" s="706"/>
      <c r="K1691" s="706"/>
      <c r="L1691" s="707"/>
    </row>
    <row r="1692" spans="1:12" ht="15" customHeight="1" x14ac:dyDescent="0.25">
      <c r="A1692" s="704"/>
      <c r="B1692" s="705"/>
      <c r="C1692" s="705"/>
      <c r="D1692" s="706"/>
      <c r="E1692" s="706"/>
      <c r="F1692" s="706"/>
      <c r="G1692" s="706"/>
      <c r="H1692" s="706"/>
      <c r="I1692" s="706"/>
      <c r="J1692" s="706"/>
      <c r="K1692" s="706"/>
      <c r="L1692" s="707"/>
    </row>
    <row r="1693" spans="1:12" ht="15" customHeight="1" x14ac:dyDescent="0.25">
      <c r="A1693" s="704"/>
      <c r="B1693" s="705"/>
      <c r="C1693" s="705"/>
      <c r="D1693" s="706"/>
      <c r="E1693" s="706"/>
      <c r="F1693" s="706"/>
      <c r="G1693" s="706"/>
      <c r="H1693" s="706"/>
      <c r="I1693" s="706"/>
      <c r="J1693" s="706"/>
      <c r="K1693" s="706"/>
      <c r="L1693" s="707"/>
    </row>
    <row r="1694" spans="1:12" ht="19.149999999999999" customHeight="1" x14ac:dyDescent="0.25">
      <c r="A1694" s="761" t="s">
        <v>506</v>
      </c>
      <c r="B1694" s="762"/>
      <c r="C1694" s="762"/>
      <c r="D1694" s="762"/>
      <c r="E1694" s="763"/>
      <c r="F1694" s="764" t="s">
        <v>507</v>
      </c>
      <c r="G1694" s="763"/>
      <c r="H1694" s="764" t="s">
        <v>508</v>
      </c>
      <c r="I1694" s="762"/>
      <c r="J1694" s="762"/>
      <c r="K1694" s="762"/>
      <c r="L1694" s="765"/>
    </row>
    <row r="1695" spans="1:12" ht="30" customHeight="1" x14ac:dyDescent="0.25">
      <c r="A1695" s="749" t="s">
        <v>509</v>
      </c>
      <c r="B1695" s="750"/>
      <c r="C1695" s="750"/>
      <c r="D1695" s="750"/>
      <c r="E1695" s="750"/>
      <c r="F1695" s="751"/>
      <c r="G1695" s="752"/>
      <c r="H1695" s="712"/>
      <c r="I1695" s="713"/>
      <c r="J1695" s="713"/>
      <c r="K1695" s="714"/>
      <c r="L1695" s="715"/>
    </row>
    <row r="1696" spans="1:12" ht="30" customHeight="1" x14ac:dyDescent="0.25">
      <c r="A1696" s="749" t="s">
        <v>510</v>
      </c>
      <c r="B1696" s="750"/>
      <c r="C1696" s="750"/>
      <c r="D1696" s="750"/>
      <c r="E1696" s="750"/>
      <c r="F1696" s="710"/>
      <c r="G1696" s="711"/>
      <c r="H1696" s="753"/>
      <c r="I1696" s="754"/>
      <c r="J1696" s="754"/>
      <c r="K1696" s="754"/>
      <c r="L1696" s="755"/>
    </row>
    <row r="1697" spans="1:12" ht="30" customHeight="1" x14ac:dyDescent="0.25">
      <c r="A1697" s="749" t="s">
        <v>511</v>
      </c>
      <c r="B1697" s="750"/>
      <c r="C1697" s="750"/>
      <c r="D1697" s="750"/>
      <c r="E1697" s="750"/>
      <c r="F1697" s="710"/>
      <c r="G1697" s="711"/>
      <c r="H1697" s="712"/>
      <c r="I1697" s="713"/>
      <c r="J1697" s="713"/>
      <c r="K1697" s="714"/>
      <c r="L1697" s="715"/>
    </row>
    <row r="1698" spans="1:12" ht="30" customHeight="1" x14ac:dyDescent="0.25">
      <c r="A1698" s="756" t="s">
        <v>512</v>
      </c>
      <c r="B1698" s="757"/>
      <c r="C1698" s="757"/>
      <c r="D1698" s="757"/>
      <c r="E1698" s="757"/>
      <c r="F1698" s="710"/>
      <c r="G1698" s="711"/>
      <c r="H1698" s="758"/>
      <c r="I1698" s="713"/>
      <c r="J1698" s="713"/>
      <c r="K1698" s="714"/>
      <c r="L1698" s="715"/>
    </row>
    <row r="1699" spans="1:12" ht="30" customHeight="1" x14ac:dyDescent="0.25">
      <c r="A1699" s="759" t="s">
        <v>513</v>
      </c>
      <c r="B1699" s="760"/>
      <c r="C1699" s="760"/>
      <c r="D1699" s="760"/>
      <c r="E1699" s="760"/>
      <c r="F1699" s="710"/>
      <c r="G1699" s="711"/>
      <c r="H1699" s="758"/>
      <c r="I1699" s="713"/>
      <c r="J1699" s="713"/>
      <c r="K1699" s="714"/>
      <c r="L1699" s="715"/>
    </row>
    <row r="1700" spans="1:12" ht="30" customHeight="1" x14ac:dyDescent="0.25">
      <c r="A1700" s="708" t="s">
        <v>514</v>
      </c>
      <c r="B1700" s="709"/>
      <c r="C1700" s="709"/>
      <c r="D1700" s="709"/>
      <c r="E1700" s="709"/>
      <c r="F1700" s="710"/>
      <c r="G1700" s="711"/>
      <c r="H1700" s="712"/>
      <c r="I1700" s="713"/>
      <c r="J1700" s="713"/>
      <c r="K1700" s="714"/>
      <c r="L1700" s="715"/>
    </row>
    <row r="1701" spans="1:12" ht="30" customHeight="1" x14ac:dyDescent="0.25">
      <c r="A1701" s="708" t="s">
        <v>515</v>
      </c>
      <c r="B1701" s="709"/>
      <c r="C1701" s="709"/>
      <c r="D1701" s="709"/>
      <c r="E1701" s="709"/>
      <c r="F1701" s="710"/>
      <c r="G1701" s="711"/>
      <c r="H1701" s="712"/>
      <c r="I1701" s="713"/>
      <c r="J1701" s="713"/>
      <c r="K1701" s="714"/>
      <c r="L1701" s="715"/>
    </row>
    <row r="1702" spans="1:12" ht="30" customHeight="1" x14ac:dyDescent="0.25">
      <c r="A1702" s="708" t="s">
        <v>516</v>
      </c>
      <c r="B1702" s="709"/>
      <c r="C1702" s="709"/>
      <c r="D1702" s="709"/>
      <c r="E1702" s="709"/>
      <c r="F1702" s="710"/>
      <c r="G1702" s="711"/>
      <c r="H1702" s="716"/>
      <c r="I1702" s="717"/>
      <c r="J1702" s="717"/>
      <c r="K1702" s="717"/>
      <c r="L1702" s="718"/>
    </row>
    <row r="1703" spans="1:12" ht="30" customHeight="1" thickBot="1" x14ac:dyDescent="0.3">
      <c r="A1703" s="719" t="s">
        <v>517</v>
      </c>
      <c r="B1703" s="720"/>
      <c r="C1703" s="720"/>
      <c r="D1703" s="720"/>
      <c r="E1703" s="720"/>
      <c r="F1703" s="721"/>
      <c r="G1703" s="722"/>
      <c r="H1703" s="723"/>
      <c r="I1703" s="724"/>
      <c r="J1703" s="724"/>
      <c r="K1703" s="725"/>
      <c r="L1703" s="726"/>
    </row>
    <row r="1704" spans="1:12" ht="20.25" customHeight="1" x14ac:dyDescent="0.25">
      <c r="A1704" s="727" t="s">
        <v>518</v>
      </c>
      <c r="B1704" s="728"/>
      <c r="C1704" s="728"/>
      <c r="D1704" s="728"/>
      <c r="E1704" s="728"/>
      <c r="F1704" s="728"/>
      <c r="G1704" s="728"/>
      <c r="H1704" s="728"/>
      <c r="I1704" s="728"/>
      <c r="J1704" s="728"/>
      <c r="K1704" s="729"/>
      <c r="L1704" s="730"/>
    </row>
    <row r="1705" spans="1:12" ht="30" customHeight="1" x14ac:dyDescent="0.25">
      <c r="A1705" s="731"/>
      <c r="B1705" s="732"/>
      <c r="C1705" s="732"/>
      <c r="D1705" s="732"/>
      <c r="E1705" s="732"/>
      <c r="F1705" s="732"/>
      <c r="G1705" s="732"/>
      <c r="H1705" s="732"/>
      <c r="I1705" s="732"/>
      <c r="J1705" s="732"/>
      <c r="K1705" s="733"/>
      <c r="L1705" s="734"/>
    </row>
    <row r="1706" spans="1:12" ht="30" customHeight="1" thickBot="1" x14ac:dyDescent="0.3">
      <c r="A1706" s="735"/>
      <c r="B1706" s="736"/>
      <c r="C1706" s="736"/>
      <c r="D1706" s="736"/>
      <c r="E1706" s="736"/>
      <c r="F1706" s="736"/>
      <c r="G1706" s="736"/>
      <c r="H1706" s="736"/>
      <c r="I1706" s="736"/>
      <c r="J1706" s="736"/>
      <c r="K1706" s="737"/>
      <c r="L1706" s="738"/>
    </row>
    <row r="1707" spans="1:12" ht="19.149999999999999" customHeight="1" x14ac:dyDescent="0.25">
      <c r="A1707" s="739" t="s">
        <v>519</v>
      </c>
      <c r="B1707" s="740"/>
      <c r="C1707" s="740"/>
      <c r="D1707" s="740"/>
      <c r="E1707" s="741"/>
      <c r="F1707" s="741"/>
      <c r="G1707" s="741"/>
      <c r="H1707" s="741"/>
      <c r="I1707" s="741"/>
      <c r="J1707" s="741"/>
      <c r="K1707" s="742"/>
      <c r="L1707" s="743"/>
    </row>
    <row r="1708" spans="1:12" ht="19.149999999999999" customHeight="1" x14ac:dyDescent="0.25">
      <c r="A1708" s="744" t="s">
        <v>591</v>
      </c>
      <c r="B1708" s="745"/>
      <c r="C1708" s="745"/>
      <c r="D1708" s="745"/>
      <c r="E1708" s="674" t="s">
        <v>24</v>
      </c>
      <c r="F1708" s="676"/>
      <c r="G1708" s="676"/>
      <c r="H1708" s="676"/>
      <c r="I1708" s="677"/>
      <c r="J1708" s="680" t="s">
        <v>21</v>
      </c>
      <c r="K1708" s="746"/>
      <c r="L1708" s="682"/>
    </row>
    <row r="1709" spans="1:12" ht="19.149999999999999" customHeight="1" x14ac:dyDescent="0.25">
      <c r="A1709" s="747" t="s">
        <v>592</v>
      </c>
      <c r="B1709" s="748"/>
      <c r="C1709" s="748" t="s">
        <v>593</v>
      </c>
      <c r="D1709" s="748"/>
      <c r="E1709" s="675"/>
      <c r="F1709" s="678"/>
      <c r="G1709" s="678"/>
      <c r="H1709" s="678"/>
      <c r="I1709" s="679"/>
      <c r="J1709" s="681"/>
      <c r="K1709" s="678"/>
      <c r="L1709" s="683"/>
    </row>
    <row r="1710" spans="1:12" ht="19.149999999999999" customHeight="1" x14ac:dyDescent="0.25">
      <c r="A1710" s="668"/>
      <c r="B1710" s="669"/>
      <c r="C1710" s="670"/>
      <c r="D1710" s="671"/>
      <c r="E1710" s="674" t="s">
        <v>25</v>
      </c>
      <c r="F1710" s="676"/>
      <c r="G1710" s="676"/>
      <c r="H1710" s="676"/>
      <c r="I1710" s="677"/>
      <c r="J1710" s="680" t="s">
        <v>371</v>
      </c>
      <c r="K1710" s="676"/>
      <c r="L1710" s="682"/>
    </row>
    <row r="1711" spans="1:12" ht="19.149999999999999" customHeight="1" x14ac:dyDescent="0.25">
      <c r="A1711" s="668"/>
      <c r="B1711" s="669"/>
      <c r="C1711" s="672"/>
      <c r="D1711" s="673"/>
      <c r="E1711" s="675"/>
      <c r="F1711" s="678"/>
      <c r="G1711" s="678"/>
      <c r="H1711" s="678"/>
      <c r="I1711" s="679"/>
      <c r="J1711" s="681"/>
      <c r="K1711" s="678"/>
      <c r="L1711" s="683"/>
    </row>
    <row r="1712" spans="1:12" ht="19.149999999999999" customHeight="1" x14ac:dyDescent="0.25">
      <c r="A1712" s="684" t="s">
        <v>594</v>
      </c>
      <c r="B1712" s="687"/>
      <c r="C1712" s="688"/>
      <c r="D1712" s="688"/>
      <c r="E1712" s="688"/>
      <c r="F1712" s="688"/>
      <c r="G1712" s="688"/>
      <c r="H1712" s="688"/>
      <c r="I1712" s="688"/>
      <c r="J1712" s="688"/>
      <c r="K1712" s="688"/>
      <c r="L1712" s="689"/>
    </row>
    <row r="1713" spans="1:12" ht="19.149999999999999" customHeight="1" x14ac:dyDescent="0.25">
      <c r="A1713" s="685"/>
      <c r="B1713" s="688"/>
      <c r="C1713" s="688"/>
      <c r="D1713" s="688"/>
      <c r="E1713" s="688"/>
      <c r="F1713" s="688"/>
      <c r="G1713" s="688"/>
      <c r="H1713" s="688"/>
      <c r="I1713" s="688"/>
      <c r="J1713" s="688"/>
      <c r="K1713" s="688"/>
      <c r="L1713" s="689"/>
    </row>
    <row r="1714" spans="1:12" ht="19.149999999999999" customHeight="1" x14ac:dyDescent="0.25">
      <c r="A1714" s="685"/>
      <c r="B1714" s="688"/>
      <c r="C1714" s="688"/>
      <c r="D1714" s="688"/>
      <c r="E1714" s="688"/>
      <c r="F1714" s="688"/>
      <c r="G1714" s="688"/>
      <c r="H1714" s="688"/>
      <c r="I1714" s="688"/>
      <c r="J1714" s="688"/>
      <c r="K1714" s="688"/>
      <c r="L1714" s="689"/>
    </row>
    <row r="1715" spans="1:12" ht="19.149999999999999" customHeight="1" thickBot="1" x14ac:dyDescent="0.3">
      <c r="A1715" s="686"/>
      <c r="B1715" s="690"/>
      <c r="C1715" s="690"/>
      <c r="D1715" s="690"/>
      <c r="E1715" s="690"/>
      <c r="F1715" s="690"/>
      <c r="G1715" s="690"/>
      <c r="H1715" s="690"/>
      <c r="I1715" s="690"/>
      <c r="J1715" s="690"/>
      <c r="K1715" s="690"/>
      <c r="L1715" s="691"/>
    </row>
    <row r="1716" spans="1:12" ht="20.25" customHeight="1" thickBot="1" x14ac:dyDescent="0.3"/>
    <row r="1717" spans="1:12" ht="20.25" customHeight="1" thickBot="1" x14ac:dyDescent="0.3">
      <c r="A1717" s="692" t="s">
        <v>504</v>
      </c>
      <c r="B1717" s="693"/>
      <c r="C1717" s="693"/>
      <c r="D1717" s="693"/>
      <c r="E1717" s="693"/>
      <c r="F1717" s="693"/>
      <c r="G1717" s="693"/>
      <c r="H1717" s="693"/>
      <c r="I1717" s="693"/>
      <c r="J1717" s="693"/>
      <c r="K1717" s="693"/>
      <c r="L1717" s="694"/>
    </row>
    <row r="1718" spans="1:12" ht="25.15" customHeight="1" x14ac:dyDescent="0.25">
      <c r="A1718" s="168" t="s">
        <v>551</v>
      </c>
      <c r="B1718" s="695"/>
      <c r="C1718" s="696"/>
      <c r="D1718" s="697"/>
      <c r="E1718" s="698"/>
      <c r="F1718" s="698"/>
      <c r="G1718" s="698"/>
      <c r="H1718" s="698"/>
      <c r="I1718" s="698"/>
      <c r="J1718" s="698"/>
      <c r="K1718" s="698"/>
      <c r="L1718" s="699"/>
    </row>
    <row r="1719" spans="1:12" ht="20.25" customHeight="1" x14ac:dyDescent="0.25">
      <c r="A1719" s="700" t="s">
        <v>0</v>
      </c>
      <c r="B1719" s="701"/>
      <c r="C1719" s="701"/>
      <c r="D1719" s="702"/>
      <c r="E1719" s="702"/>
      <c r="F1719" s="702"/>
      <c r="G1719" s="702"/>
      <c r="H1719" s="702"/>
      <c r="I1719" s="702"/>
      <c r="J1719" s="702"/>
      <c r="K1719" s="702"/>
      <c r="L1719" s="703"/>
    </row>
    <row r="1720" spans="1:12" ht="20.25" customHeight="1" x14ac:dyDescent="0.25">
      <c r="A1720" s="700" t="s">
        <v>460</v>
      </c>
      <c r="B1720" s="701"/>
      <c r="C1720" s="701"/>
      <c r="D1720" s="702"/>
      <c r="E1720" s="702"/>
      <c r="F1720" s="702"/>
      <c r="G1720" s="702"/>
      <c r="H1720" s="702"/>
      <c r="I1720" s="702"/>
      <c r="J1720" s="702"/>
      <c r="K1720" s="702"/>
      <c r="L1720" s="703"/>
    </row>
    <row r="1721" spans="1:12" ht="20.25" customHeight="1" x14ac:dyDescent="0.25">
      <c r="A1721" s="700" t="s">
        <v>905</v>
      </c>
      <c r="B1721" s="701"/>
      <c r="C1721" s="701"/>
      <c r="D1721" s="702"/>
      <c r="E1721" s="702"/>
      <c r="F1721" s="702"/>
      <c r="G1721" s="702"/>
      <c r="H1721" s="702"/>
      <c r="I1721" s="702"/>
      <c r="J1721" s="702"/>
      <c r="K1721" s="702"/>
      <c r="L1721" s="703"/>
    </row>
    <row r="1722" spans="1:12" ht="20.25" customHeight="1" x14ac:dyDescent="0.25">
      <c r="A1722" s="700" t="s">
        <v>1</v>
      </c>
      <c r="B1722" s="701"/>
      <c r="C1722" s="701"/>
      <c r="D1722" s="702"/>
      <c r="E1722" s="702"/>
      <c r="F1722" s="702"/>
      <c r="G1722" s="702"/>
      <c r="H1722" s="702"/>
      <c r="I1722" s="702"/>
      <c r="J1722" s="702"/>
      <c r="K1722" s="702"/>
      <c r="L1722" s="703"/>
    </row>
    <row r="1723" spans="1:12" ht="20.25" customHeight="1" x14ac:dyDescent="0.25">
      <c r="A1723" s="704" t="s">
        <v>520</v>
      </c>
      <c r="B1723" s="705"/>
      <c r="C1723" s="705"/>
      <c r="D1723" s="702"/>
      <c r="E1723" s="702"/>
      <c r="F1723" s="702"/>
      <c r="G1723" s="702"/>
      <c r="H1723" s="702"/>
      <c r="I1723" s="702"/>
      <c r="J1723" s="702"/>
      <c r="K1723" s="702"/>
      <c r="L1723" s="703"/>
    </row>
    <row r="1724" spans="1:12" ht="15" customHeight="1" x14ac:dyDescent="0.25">
      <c r="A1724" s="704" t="s">
        <v>505</v>
      </c>
      <c r="B1724" s="705"/>
      <c r="C1724" s="705"/>
      <c r="D1724" s="706"/>
      <c r="E1724" s="706"/>
      <c r="F1724" s="706"/>
      <c r="G1724" s="706"/>
      <c r="H1724" s="706"/>
      <c r="I1724" s="706"/>
      <c r="J1724" s="706"/>
      <c r="K1724" s="706"/>
      <c r="L1724" s="707"/>
    </row>
    <row r="1725" spans="1:12" ht="15" customHeight="1" x14ac:dyDescent="0.25">
      <c r="A1725" s="704"/>
      <c r="B1725" s="705"/>
      <c r="C1725" s="705"/>
      <c r="D1725" s="706"/>
      <c r="E1725" s="706"/>
      <c r="F1725" s="706"/>
      <c r="G1725" s="706"/>
      <c r="H1725" s="706"/>
      <c r="I1725" s="706"/>
      <c r="J1725" s="706"/>
      <c r="K1725" s="706"/>
      <c r="L1725" s="707"/>
    </row>
    <row r="1726" spans="1:12" ht="15" customHeight="1" x14ac:dyDescent="0.25">
      <c r="A1726" s="704"/>
      <c r="B1726" s="705"/>
      <c r="C1726" s="705"/>
      <c r="D1726" s="706"/>
      <c r="E1726" s="706"/>
      <c r="F1726" s="706"/>
      <c r="G1726" s="706"/>
      <c r="H1726" s="706"/>
      <c r="I1726" s="706"/>
      <c r="J1726" s="706"/>
      <c r="K1726" s="706"/>
      <c r="L1726" s="707"/>
    </row>
    <row r="1727" spans="1:12" ht="19.149999999999999" customHeight="1" x14ac:dyDescent="0.25">
      <c r="A1727" s="761" t="s">
        <v>506</v>
      </c>
      <c r="B1727" s="762"/>
      <c r="C1727" s="762"/>
      <c r="D1727" s="762"/>
      <c r="E1727" s="763"/>
      <c r="F1727" s="764" t="s">
        <v>507</v>
      </c>
      <c r="G1727" s="763"/>
      <c r="H1727" s="764" t="s">
        <v>508</v>
      </c>
      <c r="I1727" s="762"/>
      <c r="J1727" s="762"/>
      <c r="K1727" s="762"/>
      <c r="L1727" s="765"/>
    </row>
    <row r="1728" spans="1:12" ht="30" customHeight="1" x14ac:dyDescent="0.25">
      <c r="A1728" s="749" t="s">
        <v>509</v>
      </c>
      <c r="B1728" s="750"/>
      <c r="C1728" s="750"/>
      <c r="D1728" s="750"/>
      <c r="E1728" s="750"/>
      <c r="F1728" s="751"/>
      <c r="G1728" s="752"/>
      <c r="H1728" s="712"/>
      <c r="I1728" s="713"/>
      <c r="J1728" s="713"/>
      <c r="K1728" s="714"/>
      <c r="L1728" s="715"/>
    </row>
    <row r="1729" spans="1:12" ht="30" customHeight="1" x14ac:dyDescent="0.25">
      <c r="A1729" s="749" t="s">
        <v>510</v>
      </c>
      <c r="B1729" s="750"/>
      <c r="C1729" s="750"/>
      <c r="D1729" s="750"/>
      <c r="E1729" s="750"/>
      <c r="F1729" s="710"/>
      <c r="G1729" s="711"/>
      <c r="H1729" s="753"/>
      <c r="I1729" s="754"/>
      <c r="J1729" s="754"/>
      <c r="K1729" s="754"/>
      <c r="L1729" s="755"/>
    </row>
    <row r="1730" spans="1:12" ht="30" customHeight="1" x14ac:dyDescent="0.25">
      <c r="A1730" s="749" t="s">
        <v>511</v>
      </c>
      <c r="B1730" s="750"/>
      <c r="C1730" s="750"/>
      <c r="D1730" s="750"/>
      <c r="E1730" s="750"/>
      <c r="F1730" s="710"/>
      <c r="G1730" s="711"/>
      <c r="H1730" s="712"/>
      <c r="I1730" s="713"/>
      <c r="J1730" s="713"/>
      <c r="K1730" s="714"/>
      <c r="L1730" s="715"/>
    </row>
    <row r="1731" spans="1:12" ht="30" customHeight="1" x14ac:dyDescent="0.25">
      <c r="A1731" s="756" t="s">
        <v>512</v>
      </c>
      <c r="B1731" s="757"/>
      <c r="C1731" s="757"/>
      <c r="D1731" s="757"/>
      <c r="E1731" s="757"/>
      <c r="F1731" s="710"/>
      <c r="G1731" s="711"/>
      <c r="H1731" s="758"/>
      <c r="I1731" s="713"/>
      <c r="J1731" s="713"/>
      <c r="K1731" s="714"/>
      <c r="L1731" s="715"/>
    </row>
    <row r="1732" spans="1:12" ht="30" customHeight="1" x14ac:dyDescent="0.25">
      <c r="A1732" s="759" t="s">
        <v>513</v>
      </c>
      <c r="B1732" s="760"/>
      <c r="C1732" s="760"/>
      <c r="D1732" s="760"/>
      <c r="E1732" s="760"/>
      <c r="F1732" s="710"/>
      <c r="G1732" s="711"/>
      <c r="H1732" s="758"/>
      <c r="I1732" s="713"/>
      <c r="J1732" s="713"/>
      <c r="K1732" s="714"/>
      <c r="L1732" s="715"/>
    </row>
    <row r="1733" spans="1:12" ht="30" customHeight="1" x14ac:dyDescent="0.25">
      <c r="A1733" s="708" t="s">
        <v>514</v>
      </c>
      <c r="B1733" s="709"/>
      <c r="C1733" s="709"/>
      <c r="D1733" s="709"/>
      <c r="E1733" s="709"/>
      <c r="F1733" s="710"/>
      <c r="G1733" s="711"/>
      <c r="H1733" s="712"/>
      <c r="I1733" s="713"/>
      <c r="J1733" s="713"/>
      <c r="K1733" s="714"/>
      <c r="L1733" s="715"/>
    </row>
    <row r="1734" spans="1:12" ht="30" customHeight="1" x14ac:dyDescent="0.25">
      <c r="A1734" s="708" t="s">
        <v>515</v>
      </c>
      <c r="B1734" s="709"/>
      <c r="C1734" s="709"/>
      <c r="D1734" s="709"/>
      <c r="E1734" s="709"/>
      <c r="F1734" s="710"/>
      <c r="G1734" s="711"/>
      <c r="H1734" s="712"/>
      <c r="I1734" s="713"/>
      <c r="J1734" s="713"/>
      <c r="K1734" s="714"/>
      <c r="L1734" s="715"/>
    </row>
    <row r="1735" spans="1:12" ht="30" customHeight="1" x14ac:dyDescent="0.25">
      <c r="A1735" s="708" t="s">
        <v>516</v>
      </c>
      <c r="B1735" s="709"/>
      <c r="C1735" s="709"/>
      <c r="D1735" s="709"/>
      <c r="E1735" s="709"/>
      <c r="F1735" s="710"/>
      <c r="G1735" s="711"/>
      <c r="H1735" s="716"/>
      <c r="I1735" s="717"/>
      <c r="J1735" s="717"/>
      <c r="K1735" s="717"/>
      <c r="L1735" s="718"/>
    </row>
    <row r="1736" spans="1:12" ht="30" customHeight="1" thickBot="1" x14ac:dyDescent="0.3">
      <c r="A1736" s="719" t="s">
        <v>517</v>
      </c>
      <c r="B1736" s="720"/>
      <c r="C1736" s="720"/>
      <c r="D1736" s="720"/>
      <c r="E1736" s="720"/>
      <c r="F1736" s="721"/>
      <c r="G1736" s="722"/>
      <c r="H1736" s="723"/>
      <c r="I1736" s="724"/>
      <c r="J1736" s="724"/>
      <c r="K1736" s="725"/>
      <c r="L1736" s="726"/>
    </row>
    <row r="1737" spans="1:12" ht="20.25" customHeight="1" x14ac:dyDescent="0.25">
      <c r="A1737" s="727" t="s">
        <v>518</v>
      </c>
      <c r="B1737" s="728"/>
      <c r="C1737" s="728"/>
      <c r="D1737" s="728"/>
      <c r="E1737" s="728"/>
      <c r="F1737" s="728"/>
      <c r="G1737" s="728"/>
      <c r="H1737" s="728"/>
      <c r="I1737" s="728"/>
      <c r="J1737" s="728"/>
      <c r="K1737" s="729"/>
      <c r="L1737" s="730"/>
    </row>
    <row r="1738" spans="1:12" ht="30" customHeight="1" x14ac:dyDescent="0.25">
      <c r="A1738" s="731"/>
      <c r="B1738" s="732"/>
      <c r="C1738" s="732"/>
      <c r="D1738" s="732"/>
      <c r="E1738" s="732"/>
      <c r="F1738" s="732"/>
      <c r="G1738" s="732"/>
      <c r="H1738" s="732"/>
      <c r="I1738" s="732"/>
      <c r="J1738" s="732"/>
      <c r="K1738" s="733"/>
      <c r="L1738" s="734"/>
    </row>
    <row r="1739" spans="1:12" ht="30" customHeight="1" thickBot="1" x14ac:dyDescent="0.3">
      <c r="A1739" s="735"/>
      <c r="B1739" s="736"/>
      <c r="C1739" s="736"/>
      <c r="D1739" s="736"/>
      <c r="E1739" s="736"/>
      <c r="F1739" s="736"/>
      <c r="G1739" s="736"/>
      <c r="H1739" s="736"/>
      <c r="I1739" s="736"/>
      <c r="J1739" s="736"/>
      <c r="K1739" s="737"/>
      <c r="L1739" s="738"/>
    </row>
    <row r="1740" spans="1:12" ht="19.149999999999999" customHeight="1" x14ac:dyDescent="0.25">
      <c r="A1740" s="739" t="s">
        <v>519</v>
      </c>
      <c r="B1740" s="740"/>
      <c r="C1740" s="740"/>
      <c r="D1740" s="740"/>
      <c r="E1740" s="741"/>
      <c r="F1740" s="741"/>
      <c r="G1740" s="741"/>
      <c r="H1740" s="741"/>
      <c r="I1740" s="741"/>
      <c r="J1740" s="741"/>
      <c r="K1740" s="742"/>
      <c r="L1740" s="743"/>
    </row>
    <row r="1741" spans="1:12" ht="19.149999999999999" customHeight="1" x14ac:dyDescent="0.25">
      <c r="A1741" s="744" t="s">
        <v>591</v>
      </c>
      <c r="B1741" s="745"/>
      <c r="C1741" s="745"/>
      <c r="D1741" s="745"/>
      <c r="E1741" s="674" t="s">
        <v>24</v>
      </c>
      <c r="F1741" s="676"/>
      <c r="G1741" s="676"/>
      <c r="H1741" s="676"/>
      <c r="I1741" s="677"/>
      <c r="J1741" s="680" t="s">
        <v>21</v>
      </c>
      <c r="K1741" s="746"/>
      <c r="L1741" s="682"/>
    </row>
    <row r="1742" spans="1:12" ht="19.149999999999999" customHeight="1" x14ac:dyDescent="0.25">
      <c r="A1742" s="747" t="s">
        <v>592</v>
      </c>
      <c r="B1742" s="748"/>
      <c r="C1742" s="748" t="s">
        <v>593</v>
      </c>
      <c r="D1742" s="748"/>
      <c r="E1742" s="675"/>
      <c r="F1742" s="678"/>
      <c r="G1742" s="678"/>
      <c r="H1742" s="678"/>
      <c r="I1742" s="679"/>
      <c r="J1742" s="681"/>
      <c r="K1742" s="678"/>
      <c r="L1742" s="683"/>
    </row>
    <row r="1743" spans="1:12" ht="19.149999999999999" customHeight="1" x14ac:dyDescent="0.25">
      <c r="A1743" s="668"/>
      <c r="B1743" s="669"/>
      <c r="C1743" s="670"/>
      <c r="D1743" s="671"/>
      <c r="E1743" s="674" t="s">
        <v>25</v>
      </c>
      <c r="F1743" s="676"/>
      <c r="G1743" s="676"/>
      <c r="H1743" s="676"/>
      <c r="I1743" s="677"/>
      <c r="J1743" s="680" t="s">
        <v>371</v>
      </c>
      <c r="K1743" s="676"/>
      <c r="L1743" s="682"/>
    </row>
    <row r="1744" spans="1:12" ht="19.149999999999999" customHeight="1" x14ac:dyDescent="0.25">
      <c r="A1744" s="668"/>
      <c r="B1744" s="669"/>
      <c r="C1744" s="672"/>
      <c r="D1744" s="673"/>
      <c r="E1744" s="675"/>
      <c r="F1744" s="678"/>
      <c r="G1744" s="678"/>
      <c r="H1744" s="678"/>
      <c r="I1744" s="679"/>
      <c r="J1744" s="681"/>
      <c r="K1744" s="678"/>
      <c r="L1744" s="683"/>
    </row>
    <row r="1745" spans="1:12" ht="19.149999999999999" customHeight="1" x14ac:dyDescent="0.25">
      <c r="A1745" s="684" t="s">
        <v>594</v>
      </c>
      <c r="B1745" s="687"/>
      <c r="C1745" s="688"/>
      <c r="D1745" s="688"/>
      <c r="E1745" s="688"/>
      <c r="F1745" s="688"/>
      <c r="G1745" s="688"/>
      <c r="H1745" s="688"/>
      <c r="I1745" s="688"/>
      <c r="J1745" s="688"/>
      <c r="K1745" s="688"/>
      <c r="L1745" s="689"/>
    </row>
    <row r="1746" spans="1:12" ht="19.149999999999999" customHeight="1" x14ac:dyDescent="0.25">
      <c r="A1746" s="685"/>
      <c r="B1746" s="688"/>
      <c r="C1746" s="688"/>
      <c r="D1746" s="688"/>
      <c r="E1746" s="688"/>
      <c r="F1746" s="688"/>
      <c r="G1746" s="688"/>
      <c r="H1746" s="688"/>
      <c r="I1746" s="688"/>
      <c r="J1746" s="688"/>
      <c r="K1746" s="688"/>
      <c r="L1746" s="689"/>
    </row>
    <row r="1747" spans="1:12" ht="19.149999999999999" customHeight="1" x14ac:dyDescent="0.25">
      <c r="A1747" s="685"/>
      <c r="B1747" s="688"/>
      <c r="C1747" s="688"/>
      <c r="D1747" s="688"/>
      <c r="E1747" s="688"/>
      <c r="F1747" s="688"/>
      <c r="G1747" s="688"/>
      <c r="H1747" s="688"/>
      <c r="I1747" s="688"/>
      <c r="J1747" s="688"/>
      <c r="K1747" s="688"/>
      <c r="L1747" s="689"/>
    </row>
    <row r="1748" spans="1:12" ht="19.149999999999999" customHeight="1" thickBot="1" x14ac:dyDescent="0.3">
      <c r="A1748" s="686"/>
      <c r="B1748" s="690"/>
      <c r="C1748" s="690"/>
      <c r="D1748" s="690"/>
      <c r="E1748" s="690"/>
      <c r="F1748" s="690"/>
      <c r="G1748" s="690"/>
      <c r="H1748" s="690"/>
      <c r="I1748" s="690"/>
      <c r="J1748" s="690"/>
      <c r="K1748" s="690"/>
      <c r="L1748" s="691"/>
    </row>
    <row r="1749" spans="1:12" ht="20.25" customHeight="1" thickBot="1" x14ac:dyDescent="0.3"/>
    <row r="1750" spans="1:12" ht="20.25" customHeight="1" thickBot="1" x14ac:dyDescent="0.3">
      <c r="A1750" s="692" t="s">
        <v>504</v>
      </c>
      <c r="B1750" s="693"/>
      <c r="C1750" s="693"/>
      <c r="D1750" s="693"/>
      <c r="E1750" s="693"/>
      <c r="F1750" s="693"/>
      <c r="G1750" s="693"/>
      <c r="H1750" s="693"/>
      <c r="I1750" s="693"/>
      <c r="J1750" s="693"/>
      <c r="K1750" s="693"/>
      <c r="L1750" s="694"/>
    </row>
    <row r="1751" spans="1:12" ht="25.15" customHeight="1" x14ac:dyDescent="0.25">
      <c r="A1751" s="168" t="s">
        <v>551</v>
      </c>
      <c r="B1751" s="695"/>
      <c r="C1751" s="696"/>
      <c r="D1751" s="697"/>
      <c r="E1751" s="698"/>
      <c r="F1751" s="698"/>
      <c r="G1751" s="698"/>
      <c r="H1751" s="698"/>
      <c r="I1751" s="698"/>
      <c r="J1751" s="698"/>
      <c r="K1751" s="698"/>
      <c r="L1751" s="699"/>
    </row>
    <row r="1752" spans="1:12" ht="20.25" customHeight="1" x14ac:dyDescent="0.25">
      <c r="A1752" s="700" t="s">
        <v>0</v>
      </c>
      <c r="B1752" s="701"/>
      <c r="C1752" s="701"/>
      <c r="D1752" s="702"/>
      <c r="E1752" s="702"/>
      <c r="F1752" s="702"/>
      <c r="G1752" s="702"/>
      <c r="H1752" s="702"/>
      <c r="I1752" s="702"/>
      <c r="J1752" s="702"/>
      <c r="K1752" s="702"/>
      <c r="L1752" s="703"/>
    </row>
    <row r="1753" spans="1:12" ht="20.25" customHeight="1" x14ac:dyDescent="0.25">
      <c r="A1753" s="700" t="s">
        <v>460</v>
      </c>
      <c r="B1753" s="701"/>
      <c r="C1753" s="701"/>
      <c r="D1753" s="702"/>
      <c r="E1753" s="702"/>
      <c r="F1753" s="702"/>
      <c r="G1753" s="702"/>
      <c r="H1753" s="702"/>
      <c r="I1753" s="702"/>
      <c r="J1753" s="702"/>
      <c r="K1753" s="702"/>
      <c r="L1753" s="703"/>
    </row>
    <row r="1754" spans="1:12" ht="20.25" customHeight="1" x14ac:dyDescent="0.25">
      <c r="A1754" s="700" t="s">
        <v>905</v>
      </c>
      <c r="B1754" s="701"/>
      <c r="C1754" s="701"/>
      <c r="D1754" s="702"/>
      <c r="E1754" s="702"/>
      <c r="F1754" s="702"/>
      <c r="G1754" s="702"/>
      <c r="H1754" s="702"/>
      <c r="I1754" s="702"/>
      <c r="J1754" s="702"/>
      <c r="K1754" s="702"/>
      <c r="L1754" s="703"/>
    </row>
    <row r="1755" spans="1:12" ht="20.25" customHeight="1" x14ac:dyDescent="0.25">
      <c r="A1755" s="700" t="s">
        <v>1</v>
      </c>
      <c r="B1755" s="701"/>
      <c r="C1755" s="701"/>
      <c r="D1755" s="702"/>
      <c r="E1755" s="702"/>
      <c r="F1755" s="702"/>
      <c r="G1755" s="702"/>
      <c r="H1755" s="702"/>
      <c r="I1755" s="702"/>
      <c r="J1755" s="702"/>
      <c r="K1755" s="702"/>
      <c r="L1755" s="703"/>
    </row>
    <row r="1756" spans="1:12" ht="20.25" customHeight="1" x14ac:dyDescent="0.25">
      <c r="A1756" s="704" t="s">
        <v>520</v>
      </c>
      <c r="B1756" s="705"/>
      <c r="C1756" s="705"/>
      <c r="D1756" s="702"/>
      <c r="E1756" s="702"/>
      <c r="F1756" s="702"/>
      <c r="G1756" s="702"/>
      <c r="H1756" s="702"/>
      <c r="I1756" s="702"/>
      <c r="J1756" s="702"/>
      <c r="K1756" s="702"/>
      <c r="L1756" s="703"/>
    </row>
    <row r="1757" spans="1:12" ht="15" customHeight="1" x14ac:dyDescent="0.25">
      <c r="A1757" s="704" t="s">
        <v>505</v>
      </c>
      <c r="B1757" s="705"/>
      <c r="C1757" s="705"/>
      <c r="D1757" s="706"/>
      <c r="E1757" s="706"/>
      <c r="F1757" s="706"/>
      <c r="G1757" s="706"/>
      <c r="H1757" s="706"/>
      <c r="I1757" s="706"/>
      <c r="J1757" s="706"/>
      <c r="K1757" s="706"/>
      <c r="L1757" s="707"/>
    </row>
    <row r="1758" spans="1:12" ht="15" customHeight="1" x14ac:dyDescent="0.25">
      <c r="A1758" s="704"/>
      <c r="B1758" s="705"/>
      <c r="C1758" s="705"/>
      <c r="D1758" s="706"/>
      <c r="E1758" s="706"/>
      <c r="F1758" s="706"/>
      <c r="G1758" s="706"/>
      <c r="H1758" s="706"/>
      <c r="I1758" s="706"/>
      <c r="J1758" s="706"/>
      <c r="K1758" s="706"/>
      <c r="L1758" s="707"/>
    </row>
    <row r="1759" spans="1:12" ht="15" customHeight="1" x14ac:dyDescent="0.25">
      <c r="A1759" s="704"/>
      <c r="B1759" s="705"/>
      <c r="C1759" s="705"/>
      <c r="D1759" s="706"/>
      <c r="E1759" s="706"/>
      <c r="F1759" s="706"/>
      <c r="G1759" s="706"/>
      <c r="H1759" s="706"/>
      <c r="I1759" s="706"/>
      <c r="J1759" s="706"/>
      <c r="K1759" s="706"/>
      <c r="L1759" s="707"/>
    </row>
    <row r="1760" spans="1:12" ht="19.149999999999999" customHeight="1" x14ac:dyDescent="0.25">
      <c r="A1760" s="761" t="s">
        <v>506</v>
      </c>
      <c r="B1760" s="762"/>
      <c r="C1760" s="762"/>
      <c r="D1760" s="762"/>
      <c r="E1760" s="763"/>
      <c r="F1760" s="764" t="s">
        <v>507</v>
      </c>
      <c r="G1760" s="763"/>
      <c r="H1760" s="764" t="s">
        <v>508</v>
      </c>
      <c r="I1760" s="762"/>
      <c r="J1760" s="762"/>
      <c r="K1760" s="762"/>
      <c r="L1760" s="765"/>
    </row>
    <row r="1761" spans="1:12" ht="30" customHeight="1" x14ac:dyDescent="0.25">
      <c r="A1761" s="749" t="s">
        <v>509</v>
      </c>
      <c r="B1761" s="750"/>
      <c r="C1761" s="750"/>
      <c r="D1761" s="750"/>
      <c r="E1761" s="750"/>
      <c r="F1761" s="751"/>
      <c r="G1761" s="752"/>
      <c r="H1761" s="712"/>
      <c r="I1761" s="713"/>
      <c r="J1761" s="713"/>
      <c r="K1761" s="714"/>
      <c r="L1761" s="715"/>
    </row>
    <row r="1762" spans="1:12" ht="30" customHeight="1" x14ac:dyDescent="0.25">
      <c r="A1762" s="749" t="s">
        <v>510</v>
      </c>
      <c r="B1762" s="750"/>
      <c r="C1762" s="750"/>
      <c r="D1762" s="750"/>
      <c r="E1762" s="750"/>
      <c r="F1762" s="710"/>
      <c r="G1762" s="711"/>
      <c r="H1762" s="753"/>
      <c r="I1762" s="754"/>
      <c r="J1762" s="754"/>
      <c r="K1762" s="754"/>
      <c r="L1762" s="755"/>
    </row>
    <row r="1763" spans="1:12" ht="30" customHeight="1" x14ac:dyDescent="0.25">
      <c r="A1763" s="749" t="s">
        <v>511</v>
      </c>
      <c r="B1763" s="750"/>
      <c r="C1763" s="750"/>
      <c r="D1763" s="750"/>
      <c r="E1763" s="750"/>
      <c r="F1763" s="710"/>
      <c r="G1763" s="711"/>
      <c r="H1763" s="712"/>
      <c r="I1763" s="713"/>
      <c r="J1763" s="713"/>
      <c r="K1763" s="714"/>
      <c r="L1763" s="715"/>
    </row>
    <row r="1764" spans="1:12" ht="30" customHeight="1" x14ac:dyDescent="0.25">
      <c r="A1764" s="756" t="s">
        <v>512</v>
      </c>
      <c r="B1764" s="757"/>
      <c r="C1764" s="757"/>
      <c r="D1764" s="757"/>
      <c r="E1764" s="757"/>
      <c r="F1764" s="710"/>
      <c r="G1764" s="711"/>
      <c r="H1764" s="758"/>
      <c r="I1764" s="713"/>
      <c r="J1764" s="713"/>
      <c r="K1764" s="714"/>
      <c r="L1764" s="715"/>
    </row>
    <row r="1765" spans="1:12" ht="30" customHeight="1" x14ac:dyDescent="0.25">
      <c r="A1765" s="759" t="s">
        <v>513</v>
      </c>
      <c r="B1765" s="760"/>
      <c r="C1765" s="760"/>
      <c r="D1765" s="760"/>
      <c r="E1765" s="760"/>
      <c r="F1765" s="710"/>
      <c r="G1765" s="711"/>
      <c r="H1765" s="758"/>
      <c r="I1765" s="713"/>
      <c r="J1765" s="713"/>
      <c r="K1765" s="714"/>
      <c r="L1765" s="715"/>
    </row>
    <row r="1766" spans="1:12" ht="30" customHeight="1" x14ac:dyDescent="0.25">
      <c r="A1766" s="708" t="s">
        <v>514</v>
      </c>
      <c r="B1766" s="709"/>
      <c r="C1766" s="709"/>
      <c r="D1766" s="709"/>
      <c r="E1766" s="709"/>
      <c r="F1766" s="710"/>
      <c r="G1766" s="711"/>
      <c r="H1766" s="712"/>
      <c r="I1766" s="713"/>
      <c r="J1766" s="713"/>
      <c r="K1766" s="714"/>
      <c r="L1766" s="715"/>
    </row>
    <row r="1767" spans="1:12" ht="30" customHeight="1" x14ac:dyDescent="0.25">
      <c r="A1767" s="708" t="s">
        <v>515</v>
      </c>
      <c r="B1767" s="709"/>
      <c r="C1767" s="709"/>
      <c r="D1767" s="709"/>
      <c r="E1767" s="709"/>
      <c r="F1767" s="710"/>
      <c r="G1767" s="711"/>
      <c r="H1767" s="712"/>
      <c r="I1767" s="713"/>
      <c r="J1767" s="713"/>
      <c r="K1767" s="714"/>
      <c r="L1767" s="715"/>
    </row>
    <row r="1768" spans="1:12" ht="30" customHeight="1" x14ac:dyDescent="0.25">
      <c r="A1768" s="708" t="s">
        <v>516</v>
      </c>
      <c r="B1768" s="709"/>
      <c r="C1768" s="709"/>
      <c r="D1768" s="709"/>
      <c r="E1768" s="709"/>
      <c r="F1768" s="710"/>
      <c r="G1768" s="711"/>
      <c r="H1768" s="716"/>
      <c r="I1768" s="717"/>
      <c r="J1768" s="717"/>
      <c r="K1768" s="717"/>
      <c r="L1768" s="718"/>
    </row>
    <row r="1769" spans="1:12" ht="30" customHeight="1" thickBot="1" x14ac:dyDescent="0.3">
      <c r="A1769" s="719" t="s">
        <v>517</v>
      </c>
      <c r="B1769" s="720"/>
      <c r="C1769" s="720"/>
      <c r="D1769" s="720"/>
      <c r="E1769" s="720"/>
      <c r="F1769" s="721"/>
      <c r="G1769" s="722"/>
      <c r="H1769" s="723"/>
      <c r="I1769" s="724"/>
      <c r="J1769" s="724"/>
      <c r="K1769" s="725"/>
      <c r="L1769" s="726"/>
    </row>
    <row r="1770" spans="1:12" ht="20.25" customHeight="1" x14ac:dyDescent="0.25">
      <c r="A1770" s="727" t="s">
        <v>518</v>
      </c>
      <c r="B1770" s="728"/>
      <c r="C1770" s="728"/>
      <c r="D1770" s="728"/>
      <c r="E1770" s="728"/>
      <c r="F1770" s="728"/>
      <c r="G1770" s="728"/>
      <c r="H1770" s="728"/>
      <c r="I1770" s="728"/>
      <c r="J1770" s="728"/>
      <c r="K1770" s="729"/>
      <c r="L1770" s="730"/>
    </row>
    <row r="1771" spans="1:12" ht="30" customHeight="1" x14ac:dyDescent="0.25">
      <c r="A1771" s="731"/>
      <c r="B1771" s="732"/>
      <c r="C1771" s="732"/>
      <c r="D1771" s="732"/>
      <c r="E1771" s="732"/>
      <c r="F1771" s="732"/>
      <c r="G1771" s="732"/>
      <c r="H1771" s="732"/>
      <c r="I1771" s="732"/>
      <c r="J1771" s="732"/>
      <c r="K1771" s="733"/>
      <c r="L1771" s="734"/>
    </row>
    <row r="1772" spans="1:12" ht="30" customHeight="1" thickBot="1" x14ac:dyDescent="0.3">
      <c r="A1772" s="735"/>
      <c r="B1772" s="736"/>
      <c r="C1772" s="736"/>
      <c r="D1772" s="736"/>
      <c r="E1772" s="736"/>
      <c r="F1772" s="736"/>
      <c r="G1772" s="736"/>
      <c r="H1772" s="736"/>
      <c r="I1772" s="736"/>
      <c r="J1772" s="736"/>
      <c r="K1772" s="737"/>
      <c r="L1772" s="738"/>
    </row>
    <row r="1773" spans="1:12" ht="19.149999999999999" customHeight="1" x14ac:dyDescent="0.25">
      <c r="A1773" s="739" t="s">
        <v>519</v>
      </c>
      <c r="B1773" s="740"/>
      <c r="C1773" s="740"/>
      <c r="D1773" s="740"/>
      <c r="E1773" s="741"/>
      <c r="F1773" s="741"/>
      <c r="G1773" s="741"/>
      <c r="H1773" s="741"/>
      <c r="I1773" s="741"/>
      <c r="J1773" s="741"/>
      <c r="K1773" s="742"/>
      <c r="L1773" s="743"/>
    </row>
    <row r="1774" spans="1:12" ht="19.149999999999999" customHeight="1" x14ac:dyDescent="0.25">
      <c r="A1774" s="744" t="s">
        <v>591</v>
      </c>
      <c r="B1774" s="745"/>
      <c r="C1774" s="745"/>
      <c r="D1774" s="745"/>
      <c r="E1774" s="674" t="s">
        <v>24</v>
      </c>
      <c r="F1774" s="676"/>
      <c r="G1774" s="676"/>
      <c r="H1774" s="676"/>
      <c r="I1774" s="677"/>
      <c r="J1774" s="680" t="s">
        <v>21</v>
      </c>
      <c r="K1774" s="746"/>
      <c r="L1774" s="682"/>
    </row>
    <row r="1775" spans="1:12" ht="19.149999999999999" customHeight="1" x14ac:dyDescent="0.25">
      <c r="A1775" s="747" t="s">
        <v>592</v>
      </c>
      <c r="B1775" s="748"/>
      <c r="C1775" s="748" t="s">
        <v>593</v>
      </c>
      <c r="D1775" s="748"/>
      <c r="E1775" s="675"/>
      <c r="F1775" s="678"/>
      <c r="G1775" s="678"/>
      <c r="H1775" s="678"/>
      <c r="I1775" s="679"/>
      <c r="J1775" s="681"/>
      <c r="K1775" s="678"/>
      <c r="L1775" s="683"/>
    </row>
    <row r="1776" spans="1:12" ht="19.149999999999999" customHeight="1" x14ac:dyDescent="0.25">
      <c r="A1776" s="668"/>
      <c r="B1776" s="669"/>
      <c r="C1776" s="670"/>
      <c r="D1776" s="671"/>
      <c r="E1776" s="674" t="s">
        <v>25</v>
      </c>
      <c r="F1776" s="676"/>
      <c r="G1776" s="676"/>
      <c r="H1776" s="676"/>
      <c r="I1776" s="677"/>
      <c r="J1776" s="680" t="s">
        <v>371</v>
      </c>
      <c r="K1776" s="676"/>
      <c r="L1776" s="682"/>
    </row>
    <row r="1777" spans="1:12" ht="19.149999999999999" customHeight="1" x14ac:dyDescent="0.25">
      <c r="A1777" s="668"/>
      <c r="B1777" s="669"/>
      <c r="C1777" s="672"/>
      <c r="D1777" s="673"/>
      <c r="E1777" s="675"/>
      <c r="F1777" s="678"/>
      <c r="G1777" s="678"/>
      <c r="H1777" s="678"/>
      <c r="I1777" s="679"/>
      <c r="J1777" s="681"/>
      <c r="K1777" s="678"/>
      <c r="L1777" s="683"/>
    </row>
    <row r="1778" spans="1:12" ht="19.149999999999999" customHeight="1" x14ac:dyDescent="0.25">
      <c r="A1778" s="684" t="s">
        <v>594</v>
      </c>
      <c r="B1778" s="687"/>
      <c r="C1778" s="688"/>
      <c r="D1778" s="688"/>
      <c r="E1778" s="688"/>
      <c r="F1778" s="688"/>
      <c r="G1778" s="688"/>
      <c r="H1778" s="688"/>
      <c r="I1778" s="688"/>
      <c r="J1778" s="688"/>
      <c r="K1778" s="688"/>
      <c r="L1778" s="689"/>
    </row>
    <row r="1779" spans="1:12" ht="19.149999999999999" customHeight="1" x14ac:dyDescent="0.25">
      <c r="A1779" s="685"/>
      <c r="B1779" s="688"/>
      <c r="C1779" s="688"/>
      <c r="D1779" s="688"/>
      <c r="E1779" s="688"/>
      <c r="F1779" s="688"/>
      <c r="G1779" s="688"/>
      <c r="H1779" s="688"/>
      <c r="I1779" s="688"/>
      <c r="J1779" s="688"/>
      <c r="K1779" s="688"/>
      <c r="L1779" s="689"/>
    </row>
    <row r="1780" spans="1:12" ht="19.149999999999999" customHeight="1" x14ac:dyDescent="0.25">
      <c r="A1780" s="685"/>
      <c r="B1780" s="688"/>
      <c r="C1780" s="688"/>
      <c r="D1780" s="688"/>
      <c r="E1780" s="688"/>
      <c r="F1780" s="688"/>
      <c r="G1780" s="688"/>
      <c r="H1780" s="688"/>
      <c r="I1780" s="688"/>
      <c r="J1780" s="688"/>
      <c r="K1780" s="688"/>
      <c r="L1780" s="689"/>
    </row>
    <row r="1781" spans="1:12" ht="19.149999999999999" customHeight="1" thickBot="1" x14ac:dyDescent="0.3">
      <c r="A1781" s="686"/>
      <c r="B1781" s="690"/>
      <c r="C1781" s="690"/>
      <c r="D1781" s="690"/>
      <c r="E1781" s="690"/>
      <c r="F1781" s="690"/>
      <c r="G1781" s="690"/>
      <c r="H1781" s="690"/>
      <c r="I1781" s="690"/>
      <c r="J1781" s="690"/>
      <c r="K1781" s="690"/>
      <c r="L1781" s="691"/>
    </row>
    <row r="1782" spans="1:12" ht="20.25" customHeight="1" thickBot="1" x14ac:dyDescent="0.3"/>
    <row r="1783" spans="1:12" ht="20.25" customHeight="1" thickBot="1" x14ac:dyDescent="0.3">
      <c r="A1783" s="692" t="s">
        <v>504</v>
      </c>
      <c r="B1783" s="693"/>
      <c r="C1783" s="693"/>
      <c r="D1783" s="693"/>
      <c r="E1783" s="693"/>
      <c r="F1783" s="693"/>
      <c r="G1783" s="693"/>
      <c r="H1783" s="693"/>
      <c r="I1783" s="693"/>
      <c r="J1783" s="693"/>
      <c r="K1783" s="693"/>
      <c r="L1783" s="694"/>
    </row>
    <row r="1784" spans="1:12" ht="25.15" customHeight="1" x14ac:dyDescent="0.25">
      <c r="A1784" s="168" t="s">
        <v>551</v>
      </c>
      <c r="B1784" s="695"/>
      <c r="C1784" s="696"/>
      <c r="D1784" s="697"/>
      <c r="E1784" s="698"/>
      <c r="F1784" s="698"/>
      <c r="G1784" s="698"/>
      <c r="H1784" s="698"/>
      <c r="I1784" s="698"/>
      <c r="J1784" s="698"/>
      <c r="K1784" s="698"/>
      <c r="L1784" s="699"/>
    </row>
    <row r="1785" spans="1:12" ht="20.25" customHeight="1" x14ac:dyDescent="0.25">
      <c r="A1785" s="700" t="s">
        <v>0</v>
      </c>
      <c r="B1785" s="701"/>
      <c r="C1785" s="701"/>
      <c r="D1785" s="702"/>
      <c r="E1785" s="702"/>
      <c r="F1785" s="702"/>
      <c r="G1785" s="702"/>
      <c r="H1785" s="702"/>
      <c r="I1785" s="702"/>
      <c r="J1785" s="702"/>
      <c r="K1785" s="702"/>
      <c r="L1785" s="703"/>
    </row>
    <row r="1786" spans="1:12" ht="20.25" customHeight="1" x14ac:dyDescent="0.25">
      <c r="A1786" s="700" t="s">
        <v>460</v>
      </c>
      <c r="B1786" s="701"/>
      <c r="C1786" s="701"/>
      <c r="D1786" s="702"/>
      <c r="E1786" s="702"/>
      <c r="F1786" s="702"/>
      <c r="G1786" s="702"/>
      <c r="H1786" s="702"/>
      <c r="I1786" s="702"/>
      <c r="J1786" s="702"/>
      <c r="K1786" s="702"/>
      <c r="L1786" s="703"/>
    </row>
    <row r="1787" spans="1:12" ht="20.25" customHeight="1" x14ac:dyDescent="0.25">
      <c r="A1787" s="700" t="s">
        <v>905</v>
      </c>
      <c r="B1787" s="701"/>
      <c r="C1787" s="701"/>
      <c r="D1787" s="702"/>
      <c r="E1787" s="702"/>
      <c r="F1787" s="702"/>
      <c r="G1787" s="702"/>
      <c r="H1787" s="702"/>
      <c r="I1787" s="702"/>
      <c r="J1787" s="702"/>
      <c r="K1787" s="702"/>
      <c r="L1787" s="703"/>
    </row>
    <row r="1788" spans="1:12" ht="20.25" customHeight="1" x14ac:dyDescent="0.25">
      <c r="A1788" s="700" t="s">
        <v>1</v>
      </c>
      <c r="B1788" s="701"/>
      <c r="C1788" s="701"/>
      <c r="D1788" s="702"/>
      <c r="E1788" s="702"/>
      <c r="F1788" s="702"/>
      <c r="G1788" s="702"/>
      <c r="H1788" s="702"/>
      <c r="I1788" s="702"/>
      <c r="J1788" s="702"/>
      <c r="K1788" s="702"/>
      <c r="L1788" s="703"/>
    </row>
    <row r="1789" spans="1:12" ht="20.25" customHeight="1" x14ac:dyDescent="0.25">
      <c r="A1789" s="704" t="s">
        <v>520</v>
      </c>
      <c r="B1789" s="705"/>
      <c r="C1789" s="705"/>
      <c r="D1789" s="702"/>
      <c r="E1789" s="702"/>
      <c r="F1789" s="702"/>
      <c r="G1789" s="702"/>
      <c r="H1789" s="702"/>
      <c r="I1789" s="702"/>
      <c r="J1789" s="702"/>
      <c r="K1789" s="702"/>
      <c r="L1789" s="703"/>
    </row>
    <row r="1790" spans="1:12" ht="15" customHeight="1" x14ac:dyDescent="0.25">
      <c r="A1790" s="704" t="s">
        <v>505</v>
      </c>
      <c r="B1790" s="705"/>
      <c r="C1790" s="705"/>
      <c r="D1790" s="706"/>
      <c r="E1790" s="706"/>
      <c r="F1790" s="706"/>
      <c r="G1790" s="706"/>
      <c r="H1790" s="706"/>
      <c r="I1790" s="706"/>
      <c r="J1790" s="706"/>
      <c r="K1790" s="706"/>
      <c r="L1790" s="707"/>
    </row>
    <row r="1791" spans="1:12" ht="15" customHeight="1" x14ac:dyDescent="0.25">
      <c r="A1791" s="704"/>
      <c r="B1791" s="705"/>
      <c r="C1791" s="705"/>
      <c r="D1791" s="706"/>
      <c r="E1791" s="706"/>
      <c r="F1791" s="706"/>
      <c r="G1791" s="706"/>
      <c r="H1791" s="706"/>
      <c r="I1791" s="706"/>
      <c r="J1791" s="706"/>
      <c r="K1791" s="706"/>
      <c r="L1791" s="707"/>
    </row>
    <row r="1792" spans="1:12" ht="15" customHeight="1" x14ac:dyDescent="0.25">
      <c r="A1792" s="704"/>
      <c r="B1792" s="705"/>
      <c r="C1792" s="705"/>
      <c r="D1792" s="706"/>
      <c r="E1792" s="706"/>
      <c r="F1792" s="706"/>
      <c r="G1792" s="706"/>
      <c r="H1792" s="706"/>
      <c r="I1792" s="706"/>
      <c r="J1792" s="706"/>
      <c r="K1792" s="706"/>
      <c r="L1792" s="707"/>
    </row>
    <row r="1793" spans="1:12" ht="19.149999999999999" customHeight="1" x14ac:dyDescent="0.25">
      <c r="A1793" s="761" t="s">
        <v>506</v>
      </c>
      <c r="B1793" s="762"/>
      <c r="C1793" s="762"/>
      <c r="D1793" s="762"/>
      <c r="E1793" s="763"/>
      <c r="F1793" s="764" t="s">
        <v>507</v>
      </c>
      <c r="G1793" s="763"/>
      <c r="H1793" s="764" t="s">
        <v>508</v>
      </c>
      <c r="I1793" s="762"/>
      <c r="J1793" s="762"/>
      <c r="K1793" s="762"/>
      <c r="L1793" s="765"/>
    </row>
    <row r="1794" spans="1:12" ht="30" customHeight="1" x14ac:dyDescent="0.25">
      <c r="A1794" s="749" t="s">
        <v>509</v>
      </c>
      <c r="B1794" s="750"/>
      <c r="C1794" s="750"/>
      <c r="D1794" s="750"/>
      <c r="E1794" s="750"/>
      <c r="F1794" s="751"/>
      <c r="G1794" s="752"/>
      <c r="H1794" s="712"/>
      <c r="I1794" s="713"/>
      <c r="J1794" s="713"/>
      <c r="K1794" s="714"/>
      <c r="L1794" s="715"/>
    </row>
    <row r="1795" spans="1:12" ht="30" customHeight="1" x14ac:dyDescent="0.25">
      <c r="A1795" s="749" t="s">
        <v>510</v>
      </c>
      <c r="B1795" s="750"/>
      <c r="C1795" s="750"/>
      <c r="D1795" s="750"/>
      <c r="E1795" s="750"/>
      <c r="F1795" s="710"/>
      <c r="G1795" s="711"/>
      <c r="H1795" s="753"/>
      <c r="I1795" s="754"/>
      <c r="J1795" s="754"/>
      <c r="K1795" s="754"/>
      <c r="L1795" s="755"/>
    </row>
    <row r="1796" spans="1:12" ht="30" customHeight="1" x14ac:dyDescent="0.25">
      <c r="A1796" s="749" t="s">
        <v>511</v>
      </c>
      <c r="B1796" s="750"/>
      <c r="C1796" s="750"/>
      <c r="D1796" s="750"/>
      <c r="E1796" s="750"/>
      <c r="F1796" s="710"/>
      <c r="G1796" s="711"/>
      <c r="H1796" s="712"/>
      <c r="I1796" s="713"/>
      <c r="J1796" s="713"/>
      <c r="K1796" s="714"/>
      <c r="L1796" s="715"/>
    </row>
    <row r="1797" spans="1:12" ht="30" customHeight="1" x14ac:dyDescent="0.25">
      <c r="A1797" s="756" t="s">
        <v>512</v>
      </c>
      <c r="B1797" s="757"/>
      <c r="C1797" s="757"/>
      <c r="D1797" s="757"/>
      <c r="E1797" s="757"/>
      <c r="F1797" s="710"/>
      <c r="G1797" s="711"/>
      <c r="H1797" s="758"/>
      <c r="I1797" s="713"/>
      <c r="J1797" s="713"/>
      <c r="K1797" s="714"/>
      <c r="L1797" s="715"/>
    </row>
    <row r="1798" spans="1:12" ht="30" customHeight="1" x14ac:dyDescent="0.25">
      <c r="A1798" s="759" t="s">
        <v>513</v>
      </c>
      <c r="B1798" s="760"/>
      <c r="C1798" s="760"/>
      <c r="D1798" s="760"/>
      <c r="E1798" s="760"/>
      <c r="F1798" s="710"/>
      <c r="G1798" s="711"/>
      <c r="H1798" s="758"/>
      <c r="I1798" s="713"/>
      <c r="J1798" s="713"/>
      <c r="K1798" s="714"/>
      <c r="L1798" s="715"/>
    </row>
    <row r="1799" spans="1:12" ht="30" customHeight="1" x14ac:dyDescent="0.25">
      <c r="A1799" s="708" t="s">
        <v>514</v>
      </c>
      <c r="B1799" s="709"/>
      <c r="C1799" s="709"/>
      <c r="D1799" s="709"/>
      <c r="E1799" s="709"/>
      <c r="F1799" s="710"/>
      <c r="G1799" s="711"/>
      <c r="H1799" s="712"/>
      <c r="I1799" s="713"/>
      <c r="J1799" s="713"/>
      <c r="K1799" s="714"/>
      <c r="L1799" s="715"/>
    </row>
    <row r="1800" spans="1:12" ht="30" customHeight="1" x14ac:dyDescent="0.25">
      <c r="A1800" s="708" t="s">
        <v>515</v>
      </c>
      <c r="B1800" s="709"/>
      <c r="C1800" s="709"/>
      <c r="D1800" s="709"/>
      <c r="E1800" s="709"/>
      <c r="F1800" s="710"/>
      <c r="G1800" s="711"/>
      <c r="H1800" s="712"/>
      <c r="I1800" s="713"/>
      <c r="J1800" s="713"/>
      <c r="K1800" s="714"/>
      <c r="L1800" s="715"/>
    </row>
    <row r="1801" spans="1:12" ht="30" customHeight="1" x14ac:dyDescent="0.25">
      <c r="A1801" s="708" t="s">
        <v>516</v>
      </c>
      <c r="B1801" s="709"/>
      <c r="C1801" s="709"/>
      <c r="D1801" s="709"/>
      <c r="E1801" s="709"/>
      <c r="F1801" s="710"/>
      <c r="G1801" s="711"/>
      <c r="H1801" s="716"/>
      <c r="I1801" s="717"/>
      <c r="J1801" s="717"/>
      <c r="K1801" s="717"/>
      <c r="L1801" s="718"/>
    </row>
    <row r="1802" spans="1:12" ht="30" customHeight="1" thickBot="1" x14ac:dyDescent="0.3">
      <c r="A1802" s="719" t="s">
        <v>517</v>
      </c>
      <c r="B1802" s="720"/>
      <c r="C1802" s="720"/>
      <c r="D1802" s="720"/>
      <c r="E1802" s="720"/>
      <c r="F1802" s="721"/>
      <c r="G1802" s="722"/>
      <c r="H1802" s="723"/>
      <c r="I1802" s="724"/>
      <c r="J1802" s="724"/>
      <c r="K1802" s="725"/>
      <c r="L1802" s="726"/>
    </row>
    <row r="1803" spans="1:12" ht="20.25" customHeight="1" x14ac:dyDescent="0.25">
      <c r="A1803" s="727" t="s">
        <v>518</v>
      </c>
      <c r="B1803" s="728"/>
      <c r="C1803" s="728"/>
      <c r="D1803" s="728"/>
      <c r="E1803" s="728"/>
      <c r="F1803" s="728"/>
      <c r="G1803" s="728"/>
      <c r="H1803" s="728"/>
      <c r="I1803" s="728"/>
      <c r="J1803" s="728"/>
      <c r="K1803" s="729"/>
      <c r="L1803" s="730"/>
    </row>
    <row r="1804" spans="1:12" ht="30" customHeight="1" x14ac:dyDescent="0.25">
      <c r="A1804" s="731"/>
      <c r="B1804" s="732"/>
      <c r="C1804" s="732"/>
      <c r="D1804" s="732"/>
      <c r="E1804" s="732"/>
      <c r="F1804" s="732"/>
      <c r="G1804" s="732"/>
      <c r="H1804" s="732"/>
      <c r="I1804" s="732"/>
      <c r="J1804" s="732"/>
      <c r="K1804" s="733"/>
      <c r="L1804" s="734"/>
    </row>
    <row r="1805" spans="1:12" ht="30" customHeight="1" thickBot="1" x14ac:dyDescent="0.3">
      <c r="A1805" s="735"/>
      <c r="B1805" s="736"/>
      <c r="C1805" s="736"/>
      <c r="D1805" s="736"/>
      <c r="E1805" s="736"/>
      <c r="F1805" s="736"/>
      <c r="G1805" s="736"/>
      <c r="H1805" s="736"/>
      <c r="I1805" s="736"/>
      <c r="J1805" s="736"/>
      <c r="K1805" s="737"/>
      <c r="L1805" s="738"/>
    </row>
    <row r="1806" spans="1:12" ht="19.149999999999999" customHeight="1" x14ac:dyDescent="0.25">
      <c r="A1806" s="739" t="s">
        <v>519</v>
      </c>
      <c r="B1806" s="740"/>
      <c r="C1806" s="740"/>
      <c r="D1806" s="740"/>
      <c r="E1806" s="741"/>
      <c r="F1806" s="741"/>
      <c r="G1806" s="741"/>
      <c r="H1806" s="741"/>
      <c r="I1806" s="741"/>
      <c r="J1806" s="741"/>
      <c r="K1806" s="742"/>
      <c r="L1806" s="743"/>
    </row>
    <row r="1807" spans="1:12" ht="19.149999999999999" customHeight="1" x14ac:dyDescent="0.25">
      <c r="A1807" s="744" t="s">
        <v>591</v>
      </c>
      <c r="B1807" s="745"/>
      <c r="C1807" s="745"/>
      <c r="D1807" s="745"/>
      <c r="E1807" s="674" t="s">
        <v>24</v>
      </c>
      <c r="F1807" s="676"/>
      <c r="G1807" s="676"/>
      <c r="H1807" s="676"/>
      <c r="I1807" s="677"/>
      <c r="J1807" s="680" t="s">
        <v>21</v>
      </c>
      <c r="K1807" s="746"/>
      <c r="L1807" s="682"/>
    </row>
    <row r="1808" spans="1:12" ht="19.149999999999999" customHeight="1" x14ac:dyDescent="0.25">
      <c r="A1808" s="747" t="s">
        <v>592</v>
      </c>
      <c r="B1808" s="748"/>
      <c r="C1808" s="748" t="s">
        <v>593</v>
      </c>
      <c r="D1808" s="748"/>
      <c r="E1808" s="675"/>
      <c r="F1808" s="678"/>
      <c r="G1808" s="678"/>
      <c r="H1808" s="678"/>
      <c r="I1808" s="679"/>
      <c r="J1808" s="681"/>
      <c r="K1808" s="678"/>
      <c r="L1808" s="683"/>
    </row>
    <row r="1809" spans="1:12" ht="19.149999999999999" customHeight="1" x14ac:dyDescent="0.25">
      <c r="A1809" s="668"/>
      <c r="B1809" s="669"/>
      <c r="C1809" s="670"/>
      <c r="D1809" s="671"/>
      <c r="E1809" s="674" t="s">
        <v>25</v>
      </c>
      <c r="F1809" s="676"/>
      <c r="G1809" s="676"/>
      <c r="H1809" s="676"/>
      <c r="I1809" s="677"/>
      <c r="J1809" s="680" t="s">
        <v>371</v>
      </c>
      <c r="K1809" s="676"/>
      <c r="L1809" s="682"/>
    </row>
    <row r="1810" spans="1:12" ht="19.149999999999999" customHeight="1" x14ac:dyDescent="0.25">
      <c r="A1810" s="668"/>
      <c r="B1810" s="669"/>
      <c r="C1810" s="672"/>
      <c r="D1810" s="673"/>
      <c r="E1810" s="675"/>
      <c r="F1810" s="678"/>
      <c r="G1810" s="678"/>
      <c r="H1810" s="678"/>
      <c r="I1810" s="679"/>
      <c r="J1810" s="681"/>
      <c r="K1810" s="678"/>
      <c r="L1810" s="683"/>
    </row>
    <row r="1811" spans="1:12" ht="19.149999999999999" customHeight="1" x14ac:dyDescent="0.25">
      <c r="A1811" s="684" t="s">
        <v>594</v>
      </c>
      <c r="B1811" s="687"/>
      <c r="C1811" s="688"/>
      <c r="D1811" s="688"/>
      <c r="E1811" s="688"/>
      <c r="F1811" s="688"/>
      <c r="G1811" s="688"/>
      <c r="H1811" s="688"/>
      <c r="I1811" s="688"/>
      <c r="J1811" s="688"/>
      <c r="K1811" s="688"/>
      <c r="L1811" s="689"/>
    </row>
    <row r="1812" spans="1:12" ht="19.149999999999999" customHeight="1" x14ac:dyDescent="0.25">
      <c r="A1812" s="685"/>
      <c r="B1812" s="688"/>
      <c r="C1812" s="688"/>
      <c r="D1812" s="688"/>
      <c r="E1812" s="688"/>
      <c r="F1812" s="688"/>
      <c r="G1812" s="688"/>
      <c r="H1812" s="688"/>
      <c r="I1812" s="688"/>
      <c r="J1812" s="688"/>
      <c r="K1812" s="688"/>
      <c r="L1812" s="689"/>
    </row>
    <row r="1813" spans="1:12" ht="19.149999999999999" customHeight="1" x14ac:dyDescent="0.25">
      <c r="A1813" s="685"/>
      <c r="B1813" s="688"/>
      <c r="C1813" s="688"/>
      <c r="D1813" s="688"/>
      <c r="E1813" s="688"/>
      <c r="F1813" s="688"/>
      <c r="G1813" s="688"/>
      <c r="H1813" s="688"/>
      <c r="I1813" s="688"/>
      <c r="J1813" s="688"/>
      <c r="K1813" s="688"/>
      <c r="L1813" s="689"/>
    </row>
    <row r="1814" spans="1:12" ht="19.149999999999999" customHeight="1" thickBot="1" x14ac:dyDescent="0.3">
      <c r="A1814" s="686"/>
      <c r="B1814" s="690"/>
      <c r="C1814" s="690"/>
      <c r="D1814" s="690"/>
      <c r="E1814" s="690"/>
      <c r="F1814" s="690"/>
      <c r="G1814" s="690"/>
      <c r="H1814" s="690"/>
      <c r="I1814" s="690"/>
      <c r="J1814" s="690"/>
      <c r="K1814" s="690"/>
      <c r="L1814" s="691"/>
    </row>
    <row r="1815" spans="1:12" ht="20.25" customHeight="1" thickBot="1" x14ac:dyDescent="0.3"/>
    <row r="1816" spans="1:12" ht="20.25" customHeight="1" thickBot="1" x14ac:dyDescent="0.3">
      <c r="A1816" s="692" t="s">
        <v>504</v>
      </c>
      <c r="B1816" s="693"/>
      <c r="C1816" s="693"/>
      <c r="D1816" s="693"/>
      <c r="E1816" s="693"/>
      <c r="F1816" s="693"/>
      <c r="G1816" s="693"/>
      <c r="H1816" s="693"/>
      <c r="I1816" s="693"/>
      <c r="J1816" s="693"/>
      <c r="K1816" s="693"/>
      <c r="L1816" s="694"/>
    </row>
    <row r="1817" spans="1:12" ht="25.15" customHeight="1" x14ac:dyDescent="0.25">
      <c r="A1817" s="168" t="s">
        <v>551</v>
      </c>
      <c r="B1817" s="695"/>
      <c r="C1817" s="696"/>
      <c r="D1817" s="697"/>
      <c r="E1817" s="698"/>
      <c r="F1817" s="698"/>
      <c r="G1817" s="698"/>
      <c r="H1817" s="698"/>
      <c r="I1817" s="698"/>
      <c r="J1817" s="698"/>
      <c r="K1817" s="698"/>
      <c r="L1817" s="699"/>
    </row>
    <row r="1818" spans="1:12" ht="20.25" customHeight="1" x14ac:dyDescent="0.25">
      <c r="A1818" s="700" t="s">
        <v>0</v>
      </c>
      <c r="B1818" s="701"/>
      <c r="C1818" s="701"/>
      <c r="D1818" s="702"/>
      <c r="E1818" s="702"/>
      <c r="F1818" s="702"/>
      <c r="G1818" s="702"/>
      <c r="H1818" s="702"/>
      <c r="I1818" s="702"/>
      <c r="J1818" s="702"/>
      <c r="K1818" s="702"/>
      <c r="L1818" s="703"/>
    </row>
    <row r="1819" spans="1:12" ht="20.25" customHeight="1" x14ac:dyDescent="0.25">
      <c r="A1819" s="700" t="s">
        <v>460</v>
      </c>
      <c r="B1819" s="701"/>
      <c r="C1819" s="701"/>
      <c r="D1819" s="702"/>
      <c r="E1819" s="702"/>
      <c r="F1819" s="702"/>
      <c r="G1819" s="702"/>
      <c r="H1819" s="702"/>
      <c r="I1819" s="702"/>
      <c r="J1819" s="702"/>
      <c r="K1819" s="702"/>
      <c r="L1819" s="703"/>
    </row>
    <row r="1820" spans="1:12" ht="20.25" customHeight="1" x14ac:dyDescent="0.25">
      <c r="A1820" s="700" t="s">
        <v>905</v>
      </c>
      <c r="B1820" s="701"/>
      <c r="C1820" s="701"/>
      <c r="D1820" s="702"/>
      <c r="E1820" s="702"/>
      <c r="F1820" s="702"/>
      <c r="G1820" s="702"/>
      <c r="H1820" s="702"/>
      <c r="I1820" s="702"/>
      <c r="J1820" s="702"/>
      <c r="K1820" s="702"/>
      <c r="L1820" s="703"/>
    </row>
    <row r="1821" spans="1:12" ht="20.25" customHeight="1" x14ac:dyDescent="0.25">
      <c r="A1821" s="700" t="s">
        <v>1</v>
      </c>
      <c r="B1821" s="701"/>
      <c r="C1821" s="701"/>
      <c r="D1821" s="702"/>
      <c r="E1821" s="702"/>
      <c r="F1821" s="702"/>
      <c r="G1821" s="702"/>
      <c r="H1821" s="702"/>
      <c r="I1821" s="702"/>
      <c r="J1821" s="702"/>
      <c r="K1821" s="702"/>
      <c r="L1821" s="703"/>
    </row>
    <row r="1822" spans="1:12" ht="20.25" customHeight="1" x14ac:dyDescent="0.25">
      <c r="A1822" s="704" t="s">
        <v>520</v>
      </c>
      <c r="B1822" s="705"/>
      <c r="C1822" s="705"/>
      <c r="D1822" s="702"/>
      <c r="E1822" s="702"/>
      <c r="F1822" s="702"/>
      <c r="G1822" s="702"/>
      <c r="H1822" s="702"/>
      <c r="I1822" s="702"/>
      <c r="J1822" s="702"/>
      <c r="K1822" s="702"/>
      <c r="L1822" s="703"/>
    </row>
    <row r="1823" spans="1:12" ht="15" customHeight="1" x14ac:dyDescent="0.25">
      <c r="A1823" s="704" t="s">
        <v>505</v>
      </c>
      <c r="B1823" s="705"/>
      <c r="C1823" s="705"/>
      <c r="D1823" s="706"/>
      <c r="E1823" s="706"/>
      <c r="F1823" s="706"/>
      <c r="G1823" s="706"/>
      <c r="H1823" s="706"/>
      <c r="I1823" s="706"/>
      <c r="J1823" s="706"/>
      <c r="K1823" s="706"/>
      <c r="L1823" s="707"/>
    </row>
    <row r="1824" spans="1:12" ht="15" customHeight="1" x14ac:dyDescent="0.25">
      <c r="A1824" s="704"/>
      <c r="B1824" s="705"/>
      <c r="C1824" s="705"/>
      <c r="D1824" s="706"/>
      <c r="E1824" s="706"/>
      <c r="F1824" s="706"/>
      <c r="G1824" s="706"/>
      <c r="H1824" s="706"/>
      <c r="I1824" s="706"/>
      <c r="J1824" s="706"/>
      <c r="K1824" s="706"/>
      <c r="L1824" s="707"/>
    </row>
    <row r="1825" spans="1:12" ht="15" customHeight="1" x14ac:dyDescent="0.25">
      <c r="A1825" s="704"/>
      <c r="B1825" s="705"/>
      <c r="C1825" s="705"/>
      <c r="D1825" s="706"/>
      <c r="E1825" s="706"/>
      <c r="F1825" s="706"/>
      <c r="G1825" s="706"/>
      <c r="H1825" s="706"/>
      <c r="I1825" s="706"/>
      <c r="J1825" s="706"/>
      <c r="K1825" s="706"/>
      <c r="L1825" s="707"/>
    </row>
    <row r="1826" spans="1:12" ht="19.149999999999999" customHeight="1" x14ac:dyDescent="0.25">
      <c r="A1826" s="761" t="s">
        <v>506</v>
      </c>
      <c r="B1826" s="762"/>
      <c r="C1826" s="762"/>
      <c r="D1826" s="762"/>
      <c r="E1826" s="763"/>
      <c r="F1826" s="764" t="s">
        <v>507</v>
      </c>
      <c r="G1826" s="763"/>
      <c r="H1826" s="764" t="s">
        <v>508</v>
      </c>
      <c r="I1826" s="762"/>
      <c r="J1826" s="762"/>
      <c r="K1826" s="762"/>
      <c r="L1826" s="765"/>
    </row>
    <row r="1827" spans="1:12" ht="30" customHeight="1" x14ac:dyDescent="0.25">
      <c r="A1827" s="749" t="s">
        <v>509</v>
      </c>
      <c r="B1827" s="750"/>
      <c r="C1827" s="750"/>
      <c r="D1827" s="750"/>
      <c r="E1827" s="750"/>
      <c r="F1827" s="751"/>
      <c r="G1827" s="752"/>
      <c r="H1827" s="712"/>
      <c r="I1827" s="713"/>
      <c r="J1827" s="713"/>
      <c r="K1827" s="714"/>
      <c r="L1827" s="715"/>
    </row>
    <row r="1828" spans="1:12" ht="30" customHeight="1" x14ac:dyDescent="0.25">
      <c r="A1828" s="749" t="s">
        <v>510</v>
      </c>
      <c r="B1828" s="750"/>
      <c r="C1828" s="750"/>
      <c r="D1828" s="750"/>
      <c r="E1828" s="750"/>
      <c r="F1828" s="710"/>
      <c r="G1828" s="711"/>
      <c r="H1828" s="753"/>
      <c r="I1828" s="754"/>
      <c r="J1828" s="754"/>
      <c r="K1828" s="754"/>
      <c r="L1828" s="755"/>
    </row>
    <row r="1829" spans="1:12" ht="30" customHeight="1" x14ac:dyDescent="0.25">
      <c r="A1829" s="749" t="s">
        <v>511</v>
      </c>
      <c r="B1829" s="750"/>
      <c r="C1829" s="750"/>
      <c r="D1829" s="750"/>
      <c r="E1829" s="750"/>
      <c r="F1829" s="710"/>
      <c r="G1829" s="711"/>
      <c r="H1829" s="712"/>
      <c r="I1829" s="713"/>
      <c r="J1829" s="713"/>
      <c r="K1829" s="714"/>
      <c r="L1829" s="715"/>
    </row>
    <row r="1830" spans="1:12" ht="30" customHeight="1" x14ac:dyDescent="0.25">
      <c r="A1830" s="756" t="s">
        <v>512</v>
      </c>
      <c r="B1830" s="757"/>
      <c r="C1830" s="757"/>
      <c r="D1830" s="757"/>
      <c r="E1830" s="757"/>
      <c r="F1830" s="710"/>
      <c r="G1830" s="711"/>
      <c r="H1830" s="758"/>
      <c r="I1830" s="713"/>
      <c r="J1830" s="713"/>
      <c r="K1830" s="714"/>
      <c r="L1830" s="715"/>
    </row>
    <row r="1831" spans="1:12" ht="30" customHeight="1" x14ac:dyDescent="0.25">
      <c r="A1831" s="759" t="s">
        <v>513</v>
      </c>
      <c r="B1831" s="760"/>
      <c r="C1831" s="760"/>
      <c r="D1831" s="760"/>
      <c r="E1831" s="760"/>
      <c r="F1831" s="710"/>
      <c r="G1831" s="711"/>
      <c r="H1831" s="758"/>
      <c r="I1831" s="713"/>
      <c r="J1831" s="713"/>
      <c r="K1831" s="714"/>
      <c r="L1831" s="715"/>
    </row>
    <row r="1832" spans="1:12" ht="30" customHeight="1" x14ac:dyDescent="0.25">
      <c r="A1832" s="708" t="s">
        <v>514</v>
      </c>
      <c r="B1832" s="709"/>
      <c r="C1832" s="709"/>
      <c r="D1832" s="709"/>
      <c r="E1832" s="709"/>
      <c r="F1832" s="710"/>
      <c r="G1832" s="711"/>
      <c r="H1832" s="712"/>
      <c r="I1832" s="713"/>
      <c r="J1832" s="713"/>
      <c r="K1832" s="714"/>
      <c r="L1832" s="715"/>
    </row>
    <row r="1833" spans="1:12" ht="30" customHeight="1" x14ac:dyDescent="0.25">
      <c r="A1833" s="708" t="s">
        <v>515</v>
      </c>
      <c r="B1833" s="709"/>
      <c r="C1833" s="709"/>
      <c r="D1833" s="709"/>
      <c r="E1833" s="709"/>
      <c r="F1833" s="710"/>
      <c r="G1833" s="711"/>
      <c r="H1833" s="712"/>
      <c r="I1833" s="713"/>
      <c r="J1833" s="713"/>
      <c r="K1833" s="714"/>
      <c r="L1833" s="715"/>
    </row>
    <row r="1834" spans="1:12" ht="30" customHeight="1" x14ac:dyDescent="0.25">
      <c r="A1834" s="708" t="s">
        <v>516</v>
      </c>
      <c r="B1834" s="709"/>
      <c r="C1834" s="709"/>
      <c r="D1834" s="709"/>
      <c r="E1834" s="709"/>
      <c r="F1834" s="710"/>
      <c r="G1834" s="711"/>
      <c r="H1834" s="716"/>
      <c r="I1834" s="717"/>
      <c r="J1834" s="717"/>
      <c r="K1834" s="717"/>
      <c r="L1834" s="718"/>
    </row>
    <row r="1835" spans="1:12" ht="30" customHeight="1" thickBot="1" x14ac:dyDescent="0.3">
      <c r="A1835" s="719" t="s">
        <v>517</v>
      </c>
      <c r="B1835" s="720"/>
      <c r="C1835" s="720"/>
      <c r="D1835" s="720"/>
      <c r="E1835" s="720"/>
      <c r="F1835" s="721"/>
      <c r="G1835" s="722"/>
      <c r="H1835" s="723"/>
      <c r="I1835" s="724"/>
      <c r="J1835" s="724"/>
      <c r="K1835" s="725"/>
      <c r="L1835" s="726"/>
    </row>
    <row r="1836" spans="1:12" ht="20.25" customHeight="1" x14ac:dyDescent="0.25">
      <c r="A1836" s="727" t="s">
        <v>518</v>
      </c>
      <c r="B1836" s="728"/>
      <c r="C1836" s="728"/>
      <c r="D1836" s="728"/>
      <c r="E1836" s="728"/>
      <c r="F1836" s="728"/>
      <c r="G1836" s="728"/>
      <c r="H1836" s="728"/>
      <c r="I1836" s="728"/>
      <c r="J1836" s="728"/>
      <c r="K1836" s="729"/>
      <c r="L1836" s="730"/>
    </row>
    <row r="1837" spans="1:12" ht="30" customHeight="1" x14ac:dyDescent="0.25">
      <c r="A1837" s="731"/>
      <c r="B1837" s="732"/>
      <c r="C1837" s="732"/>
      <c r="D1837" s="732"/>
      <c r="E1837" s="732"/>
      <c r="F1837" s="732"/>
      <c r="G1837" s="732"/>
      <c r="H1837" s="732"/>
      <c r="I1837" s="732"/>
      <c r="J1837" s="732"/>
      <c r="K1837" s="733"/>
      <c r="L1837" s="734"/>
    </row>
    <row r="1838" spans="1:12" ht="30" customHeight="1" thickBot="1" x14ac:dyDescent="0.3">
      <c r="A1838" s="735"/>
      <c r="B1838" s="736"/>
      <c r="C1838" s="736"/>
      <c r="D1838" s="736"/>
      <c r="E1838" s="736"/>
      <c r="F1838" s="736"/>
      <c r="G1838" s="736"/>
      <c r="H1838" s="736"/>
      <c r="I1838" s="736"/>
      <c r="J1838" s="736"/>
      <c r="K1838" s="737"/>
      <c r="L1838" s="738"/>
    </row>
    <row r="1839" spans="1:12" ht="19.149999999999999" customHeight="1" x14ac:dyDescent="0.25">
      <c r="A1839" s="739" t="s">
        <v>519</v>
      </c>
      <c r="B1839" s="740"/>
      <c r="C1839" s="740"/>
      <c r="D1839" s="740"/>
      <c r="E1839" s="741"/>
      <c r="F1839" s="741"/>
      <c r="G1839" s="741"/>
      <c r="H1839" s="741"/>
      <c r="I1839" s="741"/>
      <c r="J1839" s="741"/>
      <c r="K1839" s="742"/>
      <c r="L1839" s="743"/>
    </row>
    <row r="1840" spans="1:12" ht="19.149999999999999" customHeight="1" x14ac:dyDescent="0.25">
      <c r="A1840" s="744" t="s">
        <v>591</v>
      </c>
      <c r="B1840" s="745"/>
      <c r="C1840" s="745"/>
      <c r="D1840" s="745"/>
      <c r="E1840" s="674" t="s">
        <v>24</v>
      </c>
      <c r="F1840" s="676"/>
      <c r="G1840" s="676"/>
      <c r="H1840" s="676"/>
      <c r="I1840" s="677"/>
      <c r="J1840" s="680" t="s">
        <v>21</v>
      </c>
      <c r="K1840" s="746"/>
      <c r="L1840" s="682"/>
    </row>
    <row r="1841" spans="1:12" ht="19.149999999999999" customHeight="1" x14ac:dyDescent="0.25">
      <c r="A1841" s="747" t="s">
        <v>592</v>
      </c>
      <c r="B1841" s="748"/>
      <c r="C1841" s="748" t="s">
        <v>593</v>
      </c>
      <c r="D1841" s="748"/>
      <c r="E1841" s="675"/>
      <c r="F1841" s="678"/>
      <c r="G1841" s="678"/>
      <c r="H1841" s="678"/>
      <c r="I1841" s="679"/>
      <c r="J1841" s="681"/>
      <c r="K1841" s="678"/>
      <c r="L1841" s="683"/>
    </row>
    <row r="1842" spans="1:12" ht="19.149999999999999" customHeight="1" x14ac:dyDescent="0.25">
      <c r="A1842" s="668"/>
      <c r="B1842" s="669"/>
      <c r="C1842" s="670"/>
      <c r="D1842" s="671"/>
      <c r="E1842" s="674" t="s">
        <v>25</v>
      </c>
      <c r="F1842" s="676"/>
      <c r="G1842" s="676"/>
      <c r="H1842" s="676"/>
      <c r="I1842" s="677"/>
      <c r="J1842" s="680" t="s">
        <v>371</v>
      </c>
      <c r="K1842" s="676"/>
      <c r="L1842" s="682"/>
    </row>
    <row r="1843" spans="1:12" ht="19.149999999999999" customHeight="1" x14ac:dyDescent="0.25">
      <c r="A1843" s="668"/>
      <c r="B1843" s="669"/>
      <c r="C1843" s="672"/>
      <c r="D1843" s="673"/>
      <c r="E1843" s="675"/>
      <c r="F1843" s="678"/>
      <c r="G1843" s="678"/>
      <c r="H1843" s="678"/>
      <c r="I1843" s="679"/>
      <c r="J1843" s="681"/>
      <c r="K1843" s="678"/>
      <c r="L1843" s="683"/>
    </row>
    <row r="1844" spans="1:12" ht="19.149999999999999" customHeight="1" x14ac:dyDescent="0.25">
      <c r="A1844" s="684" t="s">
        <v>594</v>
      </c>
      <c r="B1844" s="687"/>
      <c r="C1844" s="688"/>
      <c r="D1844" s="688"/>
      <c r="E1844" s="688"/>
      <c r="F1844" s="688"/>
      <c r="G1844" s="688"/>
      <c r="H1844" s="688"/>
      <c r="I1844" s="688"/>
      <c r="J1844" s="688"/>
      <c r="K1844" s="688"/>
      <c r="L1844" s="689"/>
    </row>
    <row r="1845" spans="1:12" ht="19.149999999999999" customHeight="1" x14ac:dyDescent="0.25">
      <c r="A1845" s="685"/>
      <c r="B1845" s="688"/>
      <c r="C1845" s="688"/>
      <c r="D1845" s="688"/>
      <c r="E1845" s="688"/>
      <c r="F1845" s="688"/>
      <c r="G1845" s="688"/>
      <c r="H1845" s="688"/>
      <c r="I1845" s="688"/>
      <c r="J1845" s="688"/>
      <c r="K1845" s="688"/>
      <c r="L1845" s="689"/>
    </row>
    <row r="1846" spans="1:12" ht="19.149999999999999" customHeight="1" x14ac:dyDescent="0.25">
      <c r="A1846" s="685"/>
      <c r="B1846" s="688"/>
      <c r="C1846" s="688"/>
      <c r="D1846" s="688"/>
      <c r="E1846" s="688"/>
      <c r="F1846" s="688"/>
      <c r="G1846" s="688"/>
      <c r="H1846" s="688"/>
      <c r="I1846" s="688"/>
      <c r="J1846" s="688"/>
      <c r="K1846" s="688"/>
      <c r="L1846" s="689"/>
    </row>
    <row r="1847" spans="1:12" ht="19.149999999999999" customHeight="1" thickBot="1" x14ac:dyDescent="0.3">
      <c r="A1847" s="686"/>
      <c r="B1847" s="690"/>
      <c r="C1847" s="690"/>
      <c r="D1847" s="690"/>
      <c r="E1847" s="690"/>
      <c r="F1847" s="690"/>
      <c r="G1847" s="690"/>
      <c r="H1847" s="690"/>
      <c r="I1847" s="690"/>
      <c r="J1847" s="690"/>
      <c r="K1847" s="690"/>
      <c r="L1847" s="691"/>
    </row>
    <row r="1848" spans="1:12" ht="20.25" customHeight="1" thickBot="1" x14ac:dyDescent="0.3"/>
    <row r="1849" spans="1:12" ht="20.25" customHeight="1" thickBot="1" x14ac:dyDescent="0.3">
      <c r="A1849" s="692" t="s">
        <v>504</v>
      </c>
      <c r="B1849" s="693"/>
      <c r="C1849" s="693"/>
      <c r="D1849" s="693"/>
      <c r="E1849" s="693"/>
      <c r="F1849" s="693"/>
      <c r="G1849" s="693"/>
      <c r="H1849" s="693"/>
      <c r="I1849" s="693"/>
      <c r="J1849" s="693"/>
      <c r="K1849" s="693"/>
      <c r="L1849" s="694"/>
    </row>
    <row r="1850" spans="1:12" ht="25.15" customHeight="1" x14ac:dyDescent="0.25">
      <c r="A1850" s="168" t="s">
        <v>551</v>
      </c>
      <c r="B1850" s="695"/>
      <c r="C1850" s="696"/>
      <c r="D1850" s="697"/>
      <c r="E1850" s="698"/>
      <c r="F1850" s="698"/>
      <c r="G1850" s="698"/>
      <c r="H1850" s="698"/>
      <c r="I1850" s="698"/>
      <c r="J1850" s="698"/>
      <c r="K1850" s="698"/>
      <c r="L1850" s="699"/>
    </row>
    <row r="1851" spans="1:12" ht="20.25" customHeight="1" x14ac:dyDescent="0.25">
      <c r="A1851" s="700" t="s">
        <v>0</v>
      </c>
      <c r="B1851" s="701"/>
      <c r="C1851" s="701"/>
      <c r="D1851" s="702"/>
      <c r="E1851" s="702"/>
      <c r="F1851" s="702"/>
      <c r="G1851" s="702"/>
      <c r="H1851" s="702"/>
      <c r="I1851" s="702"/>
      <c r="J1851" s="702"/>
      <c r="K1851" s="702"/>
      <c r="L1851" s="703"/>
    </row>
    <row r="1852" spans="1:12" ht="20.25" customHeight="1" x14ac:dyDescent="0.25">
      <c r="A1852" s="700" t="s">
        <v>460</v>
      </c>
      <c r="B1852" s="701"/>
      <c r="C1852" s="701"/>
      <c r="D1852" s="702"/>
      <c r="E1852" s="702"/>
      <c r="F1852" s="702"/>
      <c r="G1852" s="702"/>
      <c r="H1852" s="702"/>
      <c r="I1852" s="702"/>
      <c r="J1852" s="702"/>
      <c r="K1852" s="702"/>
      <c r="L1852" s="703"/>
    </row>
    <row r="1853" spans="1:12" ht="20.25" customHeight="1" x14ac:dyDescent="0.25">
      <c r="A1853" s="700" t="s">
        <v>905</v>
      </c>
      <c r="B1853" s="701"/>
      <c r="C1853" s="701"/>
      <c r="D1853" s="702"/>
      <c r="E1853" s="702"/>
      <c r="F1853" s="702"/>
      <c r="G1853" s="702"/>
      <c r="H1853" s="702"/>
      <c r="I1853" s="702"/>
      <c r="J1853" s="702"/>
      <c r="K1853" s="702"/>
      <c r="L1853" s="703"/>
    </row>
    <row r="1854" spans="1:12" ht="20.25" customHeight="1" x14ac:dyDescent="0.25">
      <c r="A1854" s="700" t="s">
        <v>1</v>
      </c>
      <c r="B1854" s="701"/>
      <c r="C1854" s="701"/>
      <c r="D1854" s="702"/>
      <c r="E1854" s="702"/>
      <c r="F1854" s="702"/>
      <c r="G1854" s="702"/>
      <c r="H1854" s="702"/>
      <c r="I1854" s="702"/>
      <c r="J1854" s="702"/>
      <c r="K1854" s="702"/>
      <c r="L1854" s="703"/>
    </row>
    <row r="1855" spans="1:12" ht="20.25" customHeight="1" x14ac:dyDescent="0.25">
      <c r="A1855" s="704" t="s">
        <v>520</v>
      </c>
      <c r="B1855" s="705"/>
      <c r="C1855" s="705"/>
      <c r="D1855" s="702"/>
      <c r="E1855" s="702"/>
      <c r="F1855" s="702"/>
      <c r="G1855" s="702"/>
      <c r="H1855" s="702"/>
      <c r="I1855" s="702"/>
      <c r="J1855" s="702"/>
      <c r="K1855" s="702"/>
      <c r="L1855" s="703"/>
    </row>
    <row r="1856" spans="1:12" ht="15" customHeight="1" x14ac:dyDescent="0.25">
      <c r="A1856" s="704" t="s">
        <v>505</v>
      </c>
      <c r="B1856" s="705"/>
      <c r="C1856" s="705"/>
      <c r="D1856" s="706"/>
      <c r="E1856" s="706"/>
      <c r="F1856" s="706"/>
      <c r="G1856" s="706"/>
      <c r="H1856" s="706"/>
      <c r="I1856" s="706"/>
      <c r="J1856" s="706"/>
      <c r="K1856" s="706"/>
      <c r="L1856" s="707"/>
    </row>
    <row r="1857" spans="1:12" ht="15" customHeight="1" x14ac:dyDescent="0.25">
      <c r="A1857" s="704"/>
      <c r="B1857" s="705"/>
      <c r="C1857" s="705"/>
      <c r="D1857" s="706"/>
      <c r="E1857" s="706"/>
      <c r="F1857" s="706"/>
      <c r="G1857" s="706"/>
      <c r="H1857" s="706"/>
      <c r="I1857" s="706"/>
      <c r="J1857" s="706"/>
      <c r="K1857" s="706"/>
      <c r="L1857" s="707"/>
    </row>
    <row r="1858" spans="1:12" ht="15" customHeight="1" x14ac:dyDescent="0.25">
      <c r="A1858" s="704"/>
      <c r="B1858" s="705"/>
      <c r="C1858" s="705"/>
      <c r="D1858" s="706"/>
      <c r="E1858" s="706"/>
      <c r="F1858" s="706"/>
      <c r="G1858" s="706"/>
      <c r="H1858" s="706"/>
      <c r="I1858" s="706"/>
      <c r="J1858" s="706"/>
      <c r="K1858" s="706"/>
      <c r="L1858" s="707"/>
    </row>
    <row r="1859" spans="1:12" ht="19.149999999999999" customHeight="1" x14ac:dyDescent="0.25">
      <c r="A1859" s="761" t="s">
        <v>506</v>
      </c>
      <c r="B1859" s="762"/>
      <c r="C1859" s="762"/>
      <c r="D1859" s="762"/>
      <c r="E1859" s="763"/>
      <c r="F1859" s="764" t="s">
        <v>507</v>
      </c>
      <c r="G1859" s="763"/>
      <c r="H1859" s="764" t="s">
        <v>508</v>
      </c>
      <c r="I1859" s="762"/>
      <c r="J1859" s="762"/>
      <c r="K1859" s="762"/>
      <c r="L1859" s="765"/>
    </row>
    <row r="1860" spans="1:12" ht="30" customHeight="1" x14ac:dyDescent="0.25">
      <c r="A1860" s="749" t="s">
        <v>509</v>
      </c>
      <c r="B1860" s="750"/>
      <c r="C1860" s="750"/>
      <c r="D1860" s="750"/>
      <c r="E1860" s="750"/>
      <c r="F1860" s="751"/>
      <c r="G1860" s="752"/>
      <c r="H1860" s="712"/>
      <c r="I1860" s="713"/>
      <c r="J1860" s="713"/>
      <c r="K1860" s="714"/>
      <c r="L1860" s="715"/>
    </row>
    <row r="1861" spans="1:12" ht="30" customHeight="1" x14ac:dyDescent="0.25">
      <c r="A1861" s="749" t="s">
        <v>510</v>
      </c>
      <c r="B1861" s="750"/>
      <c r="C1861" s="750"/>
      <c r="D1861" s="750"/>
      <c r="E1861" s="750"/>
      <c r="F1861" s="710"/>
      <c r="G1861" s="711"/>
      <c r="H1861" s="753"/>
      <c r="I1861" s="754"/>
      <c r="J1861" s="754"/>
      <c r="K1861" s="754"/>
      <c r="L1861" s="755"/>
    </row>
    <row r="1862" spans="1:12" ht="30" customHeight="1" x14ac:dyDescent="0.25">
      <c r="A1862" s="749" t="s">
        <v>511</v>
      </c>
      <c r="B1862" s="750"/>
      <c r="C1862" s="750"/>
      <c r="D1862" s="750"/>
      <c r="E1862" s="750"/>
      <c r="F1862" s="710"/>
      <c r="G1862" s="711"/>
      <c r="H1862" s="712"/>
      <c r="I1862" s="713"/>
      <c r="J1862" s="713"/>
      <c r="K1862" s="714"/>
      <c r="L1862" s="715"/>
    </row>
    <row r="1863" spans="1:12" ht="30" customHeight="1" x14ac:dyDescent="0.25">
      <c r="A1863" s="756" t="s">
        <v>512</v>
      </c>
      <c r="B1863" s="757"/>
      <c r="C1863" s="757"/>
      <c r="D1863" s="757"/>
      <c r="E1863" s="757"/>
      <c r="F1863" s="710"/>
      <c r="G1863" s="711"/>
      <c r="H1863" s="758"/>
      <c r="I1863" s="713"/>
      <c r="J1863" s="713"/>
      <c r="K1863" s="714"/>
      <c r="L1863" s="715"/>
    </row>
    <row r="1864" spans="1:12" ht="30" customHeight="1" x14ac:dyDescent="0.25">
      <c r="A1864" s="759" t="s">
        <v>513</v>
      </c>
      <c r="B1864" s="760"/>
      <c r="C1864" s="760"/>
      <c r="D1864" s="760"/>
      <c r="E1864" s="760"/>
      <c r="F1864" s="710"/>
      <c r="G1864" s="711"/>
      <c r="H1864" s="758"/>
      <c r="I1864" s="713"/>
      <c r="J1864" s="713"/>
      <c r="K1864" s="714"/>
      <c r="L1864" s="715"/>
    </row>
    <row r="1865" spans="1:12" ht="30" customHeight="1" x14ac:dyDescent="0.25">
      <c r="A1865" s="708" t="s">
        <v>514</v>
      </c>
      <c r="B1865" s="709"/>
      <c r="C1865" s="709"/>
      <c r="D1865" s="709"/>
      <c r="E1865" s="709"/>
      <c r="F1865" s="710"/>
      <c r="G1865" s="711"/>
      <c r="H1865" s="712"/>
      <c r="I1865" s="713"/>
      <c r="J1865" s="713"/>
      <c r="K1865" s="714"/>
      <c r="L1865" s="715"/>
    </row>
    <row r="1866" spans="1:12" ht="30" customHeight="1" x14ac:dyDescent="0.25">
      <c r="A1866" s="708" t="s">
        <v>515</v>
      </c>
      <c r="B1866" s="709"/>
      <c r="C1866" s="709"/>
      <c r="D1866" s="709"/>
      <c r="E1866" s="709"/>
      <c r="F1866" s="710"/>
      <c r="G1866" s="711"/>
      <c r="H1866" s="712"/>
      <c r="I1866" s="713"/>
      <c r="J1866" s="713"/>
      <c r="K1866" s="714"/>
      <c r="L1866" s="715"/>
    </row>
    <row r="1867" spans="1:12" ht="30" customHeight="1" x14ac:dyDescent="0.25">
      <c r="A1867" s="708" t="s">
        <v>516</v>
      </c>
      <c r="B1867" s="709"/>
      <c r="C1867" s="709"/>
      <c r="D1867" s="709"/>
      <c r="E1867" s="709"/>
      <c r="F1867" s="710"/>
      <c r="G1867" s="711"/>
      <c r="H1867" s="716"/>
      <c r="I1867" s="717"/>
      <c r="J1867" s="717"/>
      <c r="K1867" s="717"/>
      <c r="L1867" s="718"/>
    </row>
    <row r="1868" spans="1:12" ht="30" customHeight="1" thickBot="1" x14ac:dyDescent="0.3">
      <c r="A1868" s="719" t="s">
        <v>517</v>
      </c>
      <c r="B1868" s="720"/>
      <c r="C1868" s="720"/>
      <c r="D1868" s="720"/>
      <c r="E1868" s="720"/>
      <c r="F1868" s="721"/>
      <c r="G1868" s="722"/>
      <c r="H1868" s="723"/>
      <c r="I1868" s="724"/>
      <c r="J1868" s="724"/>
      <c r="K1868" s="725"/>
      <c r="L1868" s="726"/>
    </row>
    <row r="1869" spans="1:12" ht="20.25" customHeight="1" x14ac:dyDescent="0.25">
      <c r="A1869" s="727" t="s">
        <v>518</v>
      </c>
      <c r="B1869" s="728"/>
      <c r="C1869" s="728"/>
      <c r="D1869" s="728"/>
      <c r="E1869" s="728"/>
      <c r="F1869" s="728"/>
      <c r="G1869" s="728"/>
      <c r="H1869" s="728"/>
      <c r="I1869" s="728"/>
      <c r="J1869" s="728"/>
      <c r="K1869" s="729"/>
      <c r="L1869" s="730"/>
    </row>
    <row r="1870" spans="1:12" ht="30" customHeight="1" x14ac:dyDescent="0.25">
      <c r="A1870" s="731"/>
      <c r="B1870" s="732"/>
      <c r="C1870" s="732"/>
      <c r="D1870" s="732"/>
      <c r="E1870" s="732"/>
      <c r="F1870" s="732"/>
      <c r="G1870" s="732"/>
      <c r="H1870" s="732"/>
      <c r="I1870" s="732"/>
      <c r="J1870" s="732"/>
      <c r="K1870" s="733"/>
      <c r="L1870" s="734"/>
    </row>
    <row r="1871" spans="1:12" ht="30" customHeight="1" thickBot="1" x14ac:dyDescent="0.3">
      <c r="A1871" s="735"/>
      <c r="B1871" s="736"/>
      <c r="C1871" s="736"/>
      <c r="D1871" s="736"/>
      <c r="E1871" s="736"/>
      <c r="F1871" s="736"/>
      <c r="G1871" s="736"/>
      <c r="H1871" s="736"/>
      <c r="I1871" s="736"/>
      <c r="J1871" s="736"/>
      <c r="K1871" s="737"/>
      <c r="L1871" s="738"/>
    </row>
    <row r="1872" spans="1:12" ht="19.149999999999999" customHeight="1" x14ac:dyDescent="0.25">
      <c r="A1872" s="739" t="s">
        <v>519</v>
      </c>
      <c r="B1872" s="740"/>
      <c r="C1872" s="740"/>
      <c r="D1872" s="740"/>
      <c r="E1872" s="741"/>
      <c r="F1872" s="741"/>
      <c r="G1872" s="741"/>
      <c r="H1872" s="741"/>
      <c r="I1872" s="741"/>
      <c r="J1872" s="741"/>
      <c r="K1872" s="742"/>
      <c r="L1872" s="743"/>
    </row>
    <row r="1873" spans="1:12" ht="19.149999999999999" customHeight="1" x14ac:dyDescent="0.25">
      <c r="A1873" s="744" t="s">
        <v>591</v>
      </c>
      <c r="B1873" s="745"/>
      <c r="C1873" s="745"/>
      <c r="D1873" s="745"/>
      <c r="E1873" s="674" t="s">
        <v>24</v>
      </c>
      <c r="F1873" s="676"/>
      <c r="G1873" s="676"/>
      <c r="H1873" s="676"/>
      <c r="I1873" s="677"/>
      <c r="J1873" s="680" t="s">
        <v>21</v>
      </c>
      <c r="K1873" s="746"/>
      <c r="L1873" s="682"/>
    </row>
    <row r="1874" spans="1:12" ht="19.149999999999999" customHeight="1" x14ac:dyDescent="0.25">
      <c r="A1874" s="747" t="s">
        <v>592</v>
      </c>
      <c r="B1874" s="748"/>
      <c r="C1874" s="748" t="s">
        <v>593</v>
      </c>
      <c r="D1874" s="748"/>
      <c r="E1874" s="675"/>
      <c r="F1874" s="678"/>
      <c r="G1874" s="678"/>
      <c r="H1874" s="678"/>
      <c r="I1874" s="679"/>
      <c r="J1874" s="681"/>
      <c r="K1874" s="678"/>
      <c r="L1874" s="683"/>
    </row>
    <row r="1875" spans="1:12" ht="19.149999999999999" customHeight="1" x14ac:dyDescent="0.25">
      <c r="A1875" s="668"/>
      <c r="B1875" s="669"/>
      <c r="C1875" s="670"/>
      <c r="D1875" s="671"/>
      <c r="E1875" s="674" t="s">
        <v>25</v>
      </c>
      <c r="F1875" s="676"/>
      <c r="G1875" s="676"/>
      <c r="H1875" s="676"/>
      <c r="I1875" s="677"/>
      <c r="J1875" s="680" t="s">
        <v>371</v>
      </c>
      <c r="K1875" s="676"/>
      <c r="L1875" s="682"/>
    </row>
    <row r="1876" spans="1:12" ht="19.149999999999999" customHeight="1" x14ac:dyDescent="0.25">
      <c r="A1876" s="668"/>
      <c r="B1876" s="669"/>
      <c r="C1876" s="672"/>
      <c r="D1876" s="673"/>
      <c r="E1876" s="675"/>
      <c r="F1876" s="678"/>
      <c r="G1876" s="678"/>
      <c r="H1876" s="678"/>
      <c r="I1876" s="679"/>
      <c r="J1876" s="681"/>
      <c r="K1876" s="678"/>
      <c r="L1876" s="683"/>
    </row>
    <row r="1877" spans="1:12" ht="19.149999999999999" customHeight="1" x14ac:dyDescent="0.25">
      <c r="A1877" s="684" t="s">
        <v>594</v>
      </c>
      <c r="B1877" s="687"/>
      <c r="C1877" s="688"/>
      <c r="D1877" s="688"/>
      <c r="E1877" s="688"/>
      <c r="F1877" s="688"/>
      <c r="G1877" s="688"/>
      <c r="H1877" s="688"/>
      <c r="I1877" s="688"/>
      <c r="J1877" s="688"/>
      <c r="K1877" s="688"/>
      <c r="L1877" s="689"/>
    </row>
    <row r="1878" spans="1:12" ht="19.149999999999999" customHeight="1" x14ac:dyDescent="0.25">
      <c r="A1878" s="685"/>
      <c r="B1878" s="688"/>
      <c r="C1878" s="688"/>
      <c r="D1878" s="688"/>
      <c r="E1878" s="688"/>
      <c r="F1878" s="688"/>
      <c r="G1878" s="688"/>
      <c r="H1878" s="688"/>
      <c r="I1878" s="688"/>
      <c r="J1878" s="688"/>
      <c r="K1878" s="688"/>
      <c r="L1878" s="689"/>
    </row>
    <row r="1879" spans="1:12" ht="19.149999999999999" customHeight="1" x14ac:dyDescent="0.25">
      <c r="A1879" s="685"/>
      <c r="B1879" s="688"/>
      <c r="C1879" s="688"/>
      <c r="D1879" s="688"/>
      <c r="E1879" s="688"/>
      <c r="F1879" s="688"/>
      <c r="G1879" s="688"/>
      <c r="H1879" s="688"/>
      <c r="I1879" s="688"/>
      <c r="J1879" s="688"/>
      <c r="K1879" s="688"/>
      <c r="L1879" s="689"/>
    </row>
    <row r="1880" spans="1:12" ht="19.149999999999999" customHeight="1" thickBot="1" x14ac:dyDescent="0.3">
      <c r="A1880" s="686"/>
      <c r="B1880" s="690"/>
      <c r="C1880" s="690"/>
      <c r="D1880" s="690"/>
      <c r="E1880" s="690"/>
      <c r="F1880" s="690"/>
      <c r="G1880" s="690"/>
      <c r="H1880" s="690"/>
      <c r="I1880" s="690"/>
      <c r="J1880" s="690"/>
      <c r="K1880" s="690"/>
      <c r="L1880" s="691"/>
    </row>
    <row r="1881" spans="1:12" ht="20.25" customHeight="1" thickBot="1" x14ac:dyDescent="0.3"/>
    <row r="1882" spans="1:12" ht="20.25" customHeight="1" thickBot="1" x14ac:dyDescent="0.3">
      <c r="A1882" s="692" t="s">
        <v>504</v>
      </c>
      <c r="B1882" s="693"/>
      <c r="C1882" s="693"/>
      <c r="D1882" s="693"/>
      <c r="E1882" s="693"/>
      <c r="F1882" s="693"/>
      <c r="G1882" s="693"/>
      <c r="H1882" s="693"/>
      <c r="I1882" s="693"/>
      <c r="J1882" s="693"/>
      <c r="K1882" s="693"/>
      <c r="L1882" s="694"/>
    </row>
    <row r="1883" spans="1:12" ht="25.15" customHeight="1" x14ac:dyDescent="0.25">
      <c r="A1883" s="168" t="s">
        <v>551</v>
      </c>
      <c r="B1883" s="695"/>
      <c r="C1883" s="696"/>
      <c r="D1883" s="697"/>
      <c r="E1883" s="698"/>
      <c r="F1883" s="698"/>
      <c r="G1883" s="698"/>
      <c r="H1883" s="698"/>
      <c r="I1883" s="698"/>
      <c r="J1883" s="698"/>
      <c r="K1883" s="698"/>
      <c r="L1883" s="699"/>
    </row>
    <row r="1884" spans="1:12" ht="20.25" customHeight="1" x14ac:dyDescent="0.25">
      <c r="A1884" s="700" t="s">
        <v>0</v>
      </c>
      <c r="B1884" s="701"/>
      <c r="C1884" s="701"/>
      <c r="D1884" s="702"/>
      <c r="E1884" s="702"/>
      <c r="F1884" s="702"/>
      <c r="G1884" s="702"/>
      <c r="H1884" s="702"/>
      <c r="I1884" s="702"/>
      <c r="J1884" s="702"/>
      <c r="K1884" s="702"/>
      <c r="L1884" s="703"/>
    </row>
    <row r="1885" spans="1:12" ht="20.25" customHeight="1" x14ac:dyDescent="0.25">
      <c r="A1885" s="700" t="s">
        <v>460</v>
      </c>
      <c r="B1885" s="701"/>
      <c r="C1885" s="701"/>
      <c r="D1885" s="702"/>
      <c r="E1885" s="702"/>
      <c r="F1885" s="702"/>
      <c r="G1885" s="702"/>
      <c r="H1885" s="702"/>
      <c r="I1885" s="702"/>
      <c r="J1885" s="702"/>
      <c r="K1885" s="702"/>
      <c r="L1885" s="703"/>
    </row>
    <row r="1886" spans="1:12" ht="20.25" customHeight="1" x14ac:dyDescent="0.25">
      <c r="A1886" s="700" t="s">
        <v>905</v>
      </c>
      <c r="B1886" s="701"/>
      <c r="C1886" s="701"/>
      <c r="D1886" s="702"/>
      <c r="E1886" s="702"/>
      <c r="F1886" s="702"/>
      <c r="G1886" s="702"/>
      <c r="H1886" s="702"/>
      <c r="I1886" s="702"/>
      <c r="J1886" s="702"/>
      <c r="K1886" s="702"/>
      <c r="L1886" s="703"/>
    </row>
    <row r="1887" spans="1:12" ht="20.25" customHeight="1" x14ac:dyDescent="0.25">
      <c r="A1887" s="700" t="s">
        <v>1</v>
      </c>
      <c r="B1887" s="701"/>
      <c r="C1887" s="701"/>
      <c r="D1887" s="702"/>
      <c r="E1887" s="702"/>
      <c r="F1887" s="702"/>
      <c r="G1887" s="702"/>
      <c r="H1887" s="702"/>
      <c r="I1887" s="702"/>
      <c r="J1887" s="702"/>
      <c r="K1887" s="702"/>
      <c r="L1887" s="703"/>
    </row>
    <row r="1888" spans="1:12" ht="20.25" customHeight="1" x14ac:dyDescent="0.25">
      <c r="A1888" s="704" t="s">
        <v>520</v>
      </c>
      <c r="B1888" s="705"/>
      <c r="C1888" s="705"/>
      <c r="D1888" s="702"/>
      <c r="E1888" s="702"/>
      <c r="F1888" s="702"/>
      <c r="G1888" s="702"/>
      <c r="H1888" s="702"/>
      <c r="I1888" s="702"/>
      <c r="J1888" s="702"/>
      <c r="K1888" s="702"/>
      <c r="L1888" s="703"/>
    </row>
    <row r="1889" spans="1:12" ht="15" customHeight="1" x14ac:dyDescent="0.25">
      <c r="A1889" s="704" t="s">
        <v>505</v>
      </c>
      <c r="B1889" s="705"/>
      <c r="C1889" s="705"/>
      <c r="D1889" s="706"/>
      <c r="E1889" s="706"/>
      <c r="F1889" s="706"/>
      <c r="G1889" s="706"/>
      <c r="H1889" s="706"/>
      <c r="I1889" s="706"/>
      <c r="J1889" s="706"/>
      <c r="K1889" s="706"/>
      <c r="L1889" s="707"/>
    </row>
    <row r="1890" spans="1:12" ht="15" customHeight="1" x14ac:dyDescent="0.25">
      <c r="A1890" s="704"/>
      <c r="B1890" s="705"/>
      <c r="C1890" s="705"/>
      <c r="D1890" s="706"/>
      <c r="E1890" s="706"/>
      <c r="F1890" s="706"/>
      <c r="G1890" s="706"/>
      <c r="H1890" s="706"/>
      <c r="I1890" s="706"/>
      <c r="J1890" s="706"/>
      <c r="K1890" s="706"/>
      <c r="L1890" s="707"/>
    </row>
    <row r="1891" spans="1:12" ht="15" customHeight="1" x14ac:dyDescent="0.25">
      <c r="A1891" s="704"/>
      <c r="B1891" s="705"/>
      <c r="C1891" s="705"/>
      <c r="D1891" s="706"/>
      <c r="E1891" s="706"/>
      <c r="F1891" s="706"/>
      <c r="G1891" s="706"/>
      <c r="H1891" s="706"/>
      <c r="I1891" s="706"/>
      <c r="J1891" s="706"/>
      <c r="K1891" s="706"/>
      <c r="L1891" s="707"/>
    </row>
    <row r="1892" spans="1:12" ht="19.149999999999999" customHeight="1" x14ac:dyDescent="0.25">
      <c r="A1892" s="761" t="s">
        <v>506</v>
      </c>
      <c r="B1892" s="762"/>
      <c r="C1892" s="762"/>
      <c r="D1892" s="762"/>
      <c r="E1892" s="763"/>
      <c r="F1892" s="764" t="s">
        <v>507</v>
      </c>
      <c r="G1892" s="763"/>
      <c r="H1892" s="764" t="s">
        <v>508</v>
      </c>
      <c r="I1892" s="762"/>
      <c r="J1892" s="762"/>
      <c r="K1892" s="762"/>
      <c r="L1892" s="765"/>
    </row>
    <row r="1893" spans="1:12" ht="30" customHeight="1" x14ac:dyDescent="0.25">
      <c r="A1893" s="749" t="s">
        <v>509</v>
      </c>
      <c r="B1893" s="750"/>
      <c r="C1893" s="750"/>
      <c r="D1893" s="750"/>
      <c r="E1893" s="750"/>
      <c r="F1893" s="751"/>
      <c r="G1893" s="752"/>
      <c r="H1893" s="712"/>
      <c r="I1893" s="713"/>
      <c r="J1893" s="713"/>
      <c r="K1893" s="714"/>
      <c r="L1893" s="715"/>
    </row>
    <row r="1894" spans="1:12" ht="30" customHeight="1" x14ac:dyDescent="0.25">
      <c r="A1894" s="749" t="s">
        <v>510</v>
      </c>
      <c r="B1894" s="750"/>
      <c r="C1894" s="750"/>
      <c r="D1894" s="750"/>
      <c r="E1894" s="750"/>
      <c r="F1894" s="710"/>
      <c r="G1894" s="711"/>
      <c r="H1894" s="753"/>
      <c r="I1894" s="754"/>
      <c r="J1894" s="754"/>
      <c r="K1894" s="754"/>
      <c r="L1894" s="755"/>
    </row>
    <row r="1895" spans="1:12" ht="30" customHeight="1" x14ac:dyDescent="0.25">
      <c r="A1895" s="749" t="s">
        <v>511</v>
      </c>
      <c r="B1895" s="750"/>
      <c r="C1895" s="750"/>
      <c r="D1895" s="750"/>
      <c r="E1895" s="750"/>
      <c r="F1895" s="710"/>
      <c r="G1895" s="711"/>
      <c r="H1895" s="712"/>
      <c r="I1895" s="713"/>
      <c r="J1895" s="713"/>
      <c r="K1895" s="714"/>
      <c r="L1895" s="715"/>
    </row>
    <row r="1896" spans="1:12" ht="30" customHeight="1" x14ac:dyDescent="0.25">
      <c r="A1896" s="756" t="s">
        <v>512</v>
      </c>
      <c r="B1896" s="757"/>
      <c r="C1896" s="757"/>
      <c r="D1896" s="757"/>
      <c r="E1896" s="757"/>
      <c r="F1896" s="710"/>
      <c r="G1896" s="711"/>
      <c r="H1896" s="758"/>
      <c r="I1896" s="713"/>
      <c r="J1896" s="713"/>
      <c r="K1896" s="714"/>
      <c r="L1896" s="715"/>
    </row>
    <row r="1897" spans="1:12" ht="30" customHeight="1" x14ac:dyDescent="0.25">
      <c r="A1897" s="759" t="s">
        <v>513</v>
      </c>
      <c r="B1897" s="760"/>
      <c r="C1897" s="760"/>
      <c r="D1897" s="760"/>
      <c r="E1897" s="760"/>
      <c r="F1897" s="710"/>
      <c r="G1897" s="711"/>
      <c r="H1897" s="758"/>
      <c r="I1897" s="713"/>
      <c r="J1897" s="713"/>
      <c r="K1897" s="714"/>
      <c r="L1897" s="715"/>
    </row>
    <row r="1898" spans="1:12" ht="30" customHeight="1" x14ac:dyDescent="0.25">
      <c r="A1898" s="708" t="s">
        <v>514</v>
      </c>
      <c r="B1898" s="709"/>
      <c r="C1898" s="709"/>
      <c r="D1898" s="709"/>
      <c r="E1898" s="709"/>
      <c r="F1898" s="710"/>
      <c r="G1898" s="711"/>
      <c r="H1898" s="712"/>
      <c r="I1898" s="713"/>
      <c r="J1898" s="713"/>
      <c r="K1898" s="714"/>
      <c r="L1898" s="715"/>
    </row>
    <row r="1899" spans="1:12" ht="30" customHeight="1" x14ac:dyDescent="0.25">
      <c r="A1899" s="708" t="s">
        <v>515</v>
      </c>
      <c r="B1899" s="709"/>
      <c r="C1899" s="709"/>
      <c r="D1899" s="709"/>
      <c r="E1899" s="709"/>
      <c r="F1899" s="710"/>
      <c r="G1899" s="711"/>
      <c r="H1899" s="712"/>
      <c r="I1899" s="713"/>
      <c r="J1899" s="713"/>
      <c r="K1899" s="714"/>
      <c r="L1899" s="715"/>
    </row>
    <row r="1900" spans="1:12" ht="30" customHeight="1" x14ac:dyDescent="0.25">
      <c r="A1900" s="708" t="s">
        <v>516</v>
      </c>
      <c r="B1900" s="709"/>
      <c r="C1900" s="709"/>
      <c r="D1900" s="709"/>
      <c r="E1900" s="709"/>
      <c r="F1900" s="710"/>
      <c r="G1900" s="711"/>
      <c r="H1900" s="716"/>
      <c r="I1900" s="717"/>
      <c r="J1900" s="717"/>
      <c r="K1900" s="717"/>
      <c r="L1900" s="718"/>
    </row>
    <row r="1901" spans="1:12" ht="30" customHeight="1" thickBot="1" x14ac:dyDescent="0.3">
      <c r="A1901" s="719" t="s">
        <v>517</v>
      </c>
      <c r="B1901" s="720"/>
      <c r="C1901" s="720"/>
      <c r="D1901" s="720"/>
      <c r="E1901" s="720"/>
      <c r="F1901" s="721"/>
      <c r="G1901" s="722"/>
      <c r="H1901" s="723"/>
      <c r="I1901" s="724"/>
      <c r="J1901" s="724"/>
      <c r="K1901" s="725"/>
      <c r="L1901" s="726"/>
    </row>
    <row r="1902" spans="1:12" ht="20.25" customHeight="1" x14ac:dyDescent="0.25">
      <c r="A1902" s="727" t="s">
        <v>518</v>
      </c>
      <c r="B1902" s="728"/>
      <c r="C1902" s="728"/>
      <c r="D1902" s="728"/>
      <c r="E1902" s="728"/>
      <c r="F1902" s="728"/>
      <c r="G1902" s="728"/>
      <c r="H1902" s="728"/>
      <c r="I1902" s="728"/>
      <c r="J1902" s="728"/>
      <c r="K1902" s="729"/>
      <c r="L1902" s="730"/>
    </row>
    <row r="1903" spans="1:12" ht="30" customHeight="1" x14ac:dyDescent="0.25">
      <c r="A1903" s="731"/>
      <c r="B1903" s="732"/>
      <c r="C1903" s="732"/>
      <c r="D1903" s="732"/>
      <c r="E1903" s="732"/>
      <c r="F1903" s="732"/>
      <c r="G1903" s="732"/>
      <c r="H1903" s="732"/>
      <c r="I1903" s="732"/>
      <c r="J1903" s="732"/>
      <c r="K1903" s="733"/>
      <c r="L1903" s="734"/>
    </row>
    <row r="1904" spans="1:12" ht="30" customHeight="1" thickBot="1" x14ac:dyDescent="0.3">
      <c r="A1904" s="735"/>
      <c r="B1904" s="736"/>
      <c r="C1904" s="736"/>
      <c r="D1904" s="736"/>
      <c r="E1904" s="736"/>
      <c r="F1904" s="736"/>
      <c r="G1904" s="736"/>
      <c r="H1904" s="736"/>
      <c r="I1904" s="736"/>
      <c r="J1904" s="736"/>
      <c r="K1904" s="737"/>
      <c r="L1904" s="738"/>
    </row>
    <row r="1905" spans="1:12" ht="19.149999999999999" customHeight="1" x14ac:dyDescent="0.25">
      <c r="A1905" s="739" t="s">
        <v>519</v>
      </c>
      <c r="B1905" s="740"/>
      <c r="C1905" s="740"/>
      <c r="D1905" s="740"/>
      <c r="E1905" s="741"/>
      <c r="F1905" s="741"/>
      <c r="G1905" s="741"/>
      <c r="H1905" s="741"/>
      <c r="I1905" s="741"/>
      <c r="J1905" s="741"/>
      <c r="K1905" s="742"/>
      <c r="L1905" s="743"/>
    </row>
    <row r="1906" spans="1:12" ht="19.149999999999999" customHeight="1" x14ac:dyDescent="0.25">
      <c r="A1906" s="744" t="s">
        <v>591</v>
      </c>
      <c r="B1906" s="745"/>
      <c r="C1906" s="745"/>
      <c r="D1906" s="745"/>
      <c r="E1906" s="674" t="s">
        <v>24</v>
      </c>
      <c r="F1906" s="676"/>
      <c r="G1906" s="676"/>
      <c r="H1906" s="676"/>
      <c r="I1906" s="677"/>
      <c r="J1906" s="680" t="s">
        <v>21</v>
      </c>
      <c r="K1906" s="746"/>
      <c r="L1906" s="682"/>
    </row>
    <row r="1907" spans="1:12" ht="19.149999999999999" customHeight="1" x14ac:dyDescent="0.25">
      <c r="A1907" s="747" t="s">
        <v>592</v>
      </c>
      <c r="B1907" s="748"/>
      <c r="C1907" s="748" t="s">
        <v>593</v>
      </c>
      <c r="D1907" s="748"/>
      <c r="E1907" s="675"/>
      <c r="F1907" s="678"/>
      <c r="G1907" s="678"/>
      <c r="H1907" s="678"/>
      <c r="I1907" s="679"/>
      <c r="J1907" s="681"/>
      <c r="K1907" s="678"/>
      <c r="L1907" s="683"/>
    </row>
    <row r="1908" spans="1:12" ht="19.149999999999999" customHeight="1" x14ac:dyDescent="0.25">
      <c r="A1908" s="668"/>
      <c r="B1908" s="669"/>
      <c r="C1908" s="670"/>
      <c r="D1908" s="671"/>
      <c r="E1908" s="674" t="s">
        <v>25</v>
      </c>
      <c r="F1908" s="676"/>
      <c r="G1908" s="676"/>
      <c r="H1908" s="676"/>
      <c r="I1908" s="677"/>
      <c r="J1908" s="680" t="s">
        <v>371</v>
      </c>
      <c r="K1908" s="676"/>
      <c r="L1908" s="682"/>
    </row>
    <row r="1909" spans="1:12" ht="19.149999999999999" customHeight="1" x14ac:dyDescent="0.25">
      <c r="A1909" s="668"/>
      <c r="B1909" s="669"/>
      <c r="C1909" s="672"/>
      <c r="D1909" s="673"/>
      <c r="E1909" s="675"/>
      <c r="F1909" s="678"/>
      <c r="G1909" s="678"/>
      <c r="H1909" s="678"/>
      <c r="I1909" s="679"/>
      <c r="J1909" s="681"/>
      <c r="K1909" s="678"/>
      <c r="L1909" s="683"/>
    </row>
    <row r="1910" spans="1:12" ht="19.149999999999999" customHeight="1" x14ac:dyDescent="0.25">
      <c r="A1910" s="684" t="s">
        <v>594</v>
      </c>
      <c r="B1910" s="687"/>
      <c r="C1910" s="688"/>
      <c r="D1910" s="688"/>
      <c r="E1910" s="688"/>
      <c r="F1910" s="688"/>
      <c r="G1910" s="688"/>
      <c r="H1910" s="688"/>
      <c r="I1910" s="688"/>
      <c r="J1910" s="688"/>
      <c r="K1910" s="688"/>
      <c r="L1910" s="689"/>
    </row>
    <row r="1911" spans="1:12" ht="19.149999999999999" customHeight="1" x14ac:dyDescent="0.25">
      <c r="A1911" s="685"/>
      <c r="B1911" s="688"/>
      <c r="C1911" s="688"/>
      <c r="D1911" s="688"/>
      <c r="E1911" s="688"/>
      <c r="F1911" s="688"/>
      <c r="G1911" s="688"/>
      <c r="H1911" s="688"/>
      <c r="I1911" s="688"/>
      <c r="J1911" s="688"/>
      <c r="K1911" s="688"/>
      <c r="L1911" s="689"/>
    </row>
    <row r="1912" spans="1:12" ht="19.149999999999999" customHeight="1" x14ac:dyDescent="0.25">
      <c r="A1912" s="685"/>
      <c r="B1912" s="688"/>
      <c r="C1912" s="688"/>
      <c r="D1912" s="688"/>
      <c r="E1912" s="688"/>
      <c r="F1912" s="688"/>
      <c r="G1912" s="688"/>
      <c r="H1912" s="688"/>
      <c r="I1912" s="688"/>
      <c r="J1912" s="688"/>
      <c r="K1912" s="688"/>
      <c r="L1912" s="689"/>
    </row>
    <row r="1913" spans="1:12" ht="19.149999999999999" customHeight="1" thickBot="1" x14ac:dyDescent="0.3">
      <c r="A1913" s="686"/>
      <c r="B1913" s="690"/>
      <c r="C1913" s="690"/>
      <c r="D1913" s="690"/>
      <c r="E1913" s="690"/>
      <c r="F1913" s="690"/>
      <c r="G1913" s="690"/>
      <c r="H1913" s="690"/>
      <c r="I1913" s="690"/>
      <c r="J1913" s="690"/>
      <c r="K1913" s="690"/>
      <c r="L1913" s="691"/>
    </row>
    <row r="1914" spans="1:12" ht="20.25" customHeight="1" thickBot="1" x14ac:dyDescent="0.3"/>
    <row r="1915" spans="1:12" ht="20.25" customHeight="1" thickBot="1" x14ac:dyDescent="0.3">
      <c r="A1915" s="692" t="s">
        <v>504</v>
      </c>
      <c r="B1915" s="693"/>
      <c r="C1915" s="693"/>
      <c r="D1915" s="693"/>
      <c r="E1915" s="693"/>
      <c r="F1915" s="693"/>
      <c r="G1915" s="693"/>
      <c r="H1915" s="693"/>
      <c r="I1915" s="693"/>
      <c r="J1915" s="693"/>
      <c r="K1915" s="693"/>
      <c r="L1915" s="694"/>
    </row>
    <row r="1916" spans="1:12" ht="25.15" customHeight="1" x14ac:dyDescent="0.25">
      <c r="A1916" s="168" t="s">
        <v>551</v>
      </c>
      <c r="B1916" s="695"/>
      <c r="C1916" s="696"/>
      <c r="D1916" s="697"/>
      <c r="E1916" s="698"/>
      <c r="F1916" s="698"/>
      <c r="G1916" s="698"/>
      <c r="H1916" s="698"/>
      <c r="I1916" s="698"/>
      <c r="J1916" s="698"/>
      <c r="K1916" s="698"/>
      <c r="L1916" s="699"/>
    </row>
    <row r="1917" spans="1:12" ht="20.25" customHeight="1" x14ac:dyDescent="0.25">
      <c r="A1917" s="700" t="s">
        <v>0</v>
      </c>
      <c r="B1917" s="701"/>
      <c r="C1917" s="701"/>
      <c r="D1917" s="702"/>
      <c r="E1917" s="702"/>
      <c r="F1917" s="702"/>
      <c r="G1917" s="702"/>
      <c r="H1917" s="702"/>
      <c r="I1917" s="702"/>
      <c r="J1917" s="702"/>
      <c r="K1917" s="702"/>
      <c r="L1917" s="703"/>
    </row>
    <row r="1918" spans="1:12" ht="20.25" customHeight="1" x14ac:dyDescent="0.25">
      <c r="A1918" s="700" t="s">
        <v>460</v>
      </c>
      <c r="B1918" s="701"/>
      <c r="C1918" s="701"/>
      <c r="D1918" s="702"/>
      <c r="E1918" s="702"/>
      <c r="F1918" s="702"/>
      <c r="G1918" s="702"/>
      <c r="H1918" s="702"/>
      <c r="I1918" s="702"/>
      <c r="J1918" s="702"/>
      <c r="K1918" s="702"/>
      <c r="L1918" s="703"/>
    </row>
    <row r="1919" spans="1:12" ht="20.25" customHeight="1" x14ac:dyDescent="0.25">
      <c r="A1919" s="700" t="s">
        <v>905</v>
      </c>
      <c r="B1919" s="701"/>
      <c r="C1919" s="701"/>
      <c r="D1919" s="702"/>
      <c r="E1919" s="702"/>
      <c r="F1919" s="702"/>
      <c r="G1919" s="702"/>
      <c r="H1919" s="702"/>
      <c r="I1919" s="702"/>
      <c r="J1919" s="702"/>
      <c r="K1919" s="702"/>
      <c r="L1919" s="703"/>
    </row>
    <row r="1920" spans="1:12" ht="20.25" customHeight="1" x14ac:dyDescent="0.25">
      <c r="A1920" s="700" t="s">
        <v>1</v>
      </c>
      <c r="B1920" s="701"/>
      <c r="C1920" s="701"/>
      <c r="D1920" s="702"/>
      <c r="E1920" s="702"/>
      <c r="F1920" s="702"/>
      <c r="G1920" s="702"/>
      <c r="H1920" s="702"/>
      <c r="I1920" s="702"/>
      <c r="J1920" s="702"/>
      <c r="K1920" s="702"/>
      <c r="L1920" s="703"/>
    </row>
    <row r="1921" spans="1:12" ht="20.25" customHeight="1" x14ac:dyDescent="0.25">
      <c r="A1921" s="704" t="s">
        <v>520</v>
      </c>
      <c r="B1921" s="705"/>
      <c r="C1921" s="705"/>
      <c r="D1921" s="702"/>
      <c r="E1921" s="702"/>
      <c r="F1921" s="702"/>
      <c r="G1921" s="702"/>
      <c r="H1921" s="702"/>
      <c r="I1921" s="702"/>
      <c r="J1921" s="702"/>
      <c r="K1921" s="702"/>
      <c r="L1921" s="703"/>
    </row>
    <row r="1922" spans="1:12" ht="15" customHeight="1" x14ac:dyDescent="0.25">
      <c r="A1922" s="704" t="s">
        <v>505</v>
      </c>
      <c r="B1922" s="705"/>
      <c r="C1922" s="705"/>
      <c r="D1922" s="706"/>
      <c r="E1922" s="706"/>
      <c r="F1922" s="706"/>
      <c r="G1922" s="706"/>
      <c r="H1922" s="706"/>
      <c r="I1922" s="706"/>
      <c r="J1922" s="706"/>
      <c r="K1922" s="706"/>
      <c r="L1922" s="707"/>
    </row>
    <row r="1923" spans="1:12" ht="15" customHeight="1" x14ac:dyDescent="0.25">
      <c r="A1923" s="704"/>
      <c r="B1923" s="705"/>
      <c r="C1923" s="705"/>
      <c r="D1923" s="706"/>
      <c r="E1923" s="706"/>
      <c r="F1923" s="706"/>
      <c r="G1923" s="706"/>
      <c r="H1923" s="706"/>
      <c r="I1923" s="706"/>
      <c r="J1923" s="706"/>
      <c r="K1923" s="706"/>
      <c r="L1923" s="707"/>
    </row>
    <row r="1924" spans="1:12" ht="15" customHeight="1" x14ac:dyDescent="0.25">
      <c r="A1924" s="704"/>
      <c r="B1924" s="705"/>
      <c r="C1924" s="705"/>
      <c r="D1924" s="706"/>
      <c r="E1924" s="706"/>
      <c r="F1924" s="706"/>
      <c r="G1924" s="706"/>
      <c r="H1924" s="706"/>
      <c r="I1924" s="706"/>
      <c r="J1924" s="706"/>
      <c r="K1924" s="706"/>
      <c r="L1924" s="707"/>
    </row>
    <row r="1925" spans="1:12" ht="19.149999999999999" customHeight="1" x14ac:dyDescent="0.25">
      <c r="A1925" s="761" t="s">
        <v>506</v>
      </c>
      <c r="B1925" s="762"/>
      <c r="C1925" s="762"/>
      <c r="D1925" s="762"/>
      <c r="E1925" s="763"/>
      <c r="F1925" s="764" t="s">
        <v>507</v>
      </c>
      <c r="G1925" s="763"/>
      <c r="H1925" s="764" t="s">
        <v>508</v>
      </c>
      <c r="I1925" s="762"/>
      <c r="J1925" s="762"/>
      <c r="K1925" s="762"/>
      <c r="L1925" s="765"/>
    </row>
    <row r="1926" spans="1:12" ht="30" customHeight="1" x14ac:dyDescent="0.25">
      <c r="A1926" s="749" t="s">
        <v>509</v>
      </c>
      <c r="B1926" s="750"/>
      <c r="C1926" s="750"/>
      <c r="D1926" s="750"/>
      <c r="E1926" s="750"/>
      <c r="F1926" s="751"/>
      <c r="G1926" s="752"/>
      <c r="H1926" s="712"/>
      <c r="I1926" s="713"/>
      <c r="J1926" s="713"/>
      <c r="K1926" s="714"/>
      <c r="L1926" s="715"/>
    </row>
    <row r="1927" spans="1:12" ht="30" customHeight="1" x14ac:dyDescent="0.25">
      <c r="A1927" s="749" t="s">
        <v>510</v>
      </c>
      <c r="B1927" s="750"/>
      <c r="C1927" s="750"/>
      <c r="D1927" s="750"/>
      <c r="E1927" s="750"/>
      <c r="F1927" s="710"/>
      <c r="G1927" s="711"/>
      <c r="H1927" s="753"/>
      <c r="I1927" s="754"/>
      <c r="J1927" s="754"/>
      <c r="K1927" s="754"/>
      <c r="L1927" s="755"/>
    </row>
    <row r="1928" spans="1:12" ht="30" customHeight="1" x14ac:dyDescent="0.25">
      <c r="A1928" s="749" t="s">
        <v>511</v>
      </c>
      <c r="B1928" s="750"/>
      <c r="C1928" s="750"/>
      <c r="D1928" s="750"/>
      <c r="E1928" s="750"/>
      <c r="F1928" s="710"/>
      <c r="G1928" s="711"/>
      <c r="H1928" s="712"/>
      <c r="I1928" s="713"/>
      <c r="J1928" s="713"/>
      <c r="K1928" s="714"/>
      <c r="L1928" s="715"/>
    </row>
    <row r="1929" spans="1:12" ht="30" customHeight="1" x14ac:dyDescent="0.25">
      <c r="A1929" s="756" t="s">
        <v>512</v>
      </c>
      <c r="B1929" s="757"/>
      <c r="C1929" s="757"/>
      <c r="D1929" s="757"/>
      <c r="E1929" s="757"/>
      <c r="F1929" s="710"/>
      <c r="G1929" s="711"/>
      <c r="H1929" s="758"/>
      <c r="I1929" s="713"/>
      <c r="J1929" s="713"/>
      <c r="K1929" s="714"/>
      <c r="L1929" s="715"/>
    </row>
    <row r="1930" spans="1:12" ht="30" customHeight="1" x14ac:dyDescent="0.25">
      <c r="A1930" s="759" t="s">
        <v>513</v>
      </c>
      <c r="B1930" s="760"/>
      <c r="C1930" s="760"/>
      <c r="D1930" s="760"/>
      <c r="E1930" s="760"/>
      <c r="F1930" s="710"/>
      <c r="G1930" s="711"/>
      <c r="H1930" s="758"/>
      <c r="I1930" s="713"/>
      <c r="J1930" s="713"/>
      <c r="K1930" s="714"/>
      <c r="L1930" s="715"/>
    </row>
    <row r="1931" spans="1:12" ht="30" customHeight="1" x14ac:dyDescent="0.25">
      <c r="A1931" s="708" t="s">
        <v>514</v>
      </c>
      <c r="B1931" s="709"/>
      <c r="C1931" s="709"/>
      <c r="D1931" s="709"/>
      <c r="E1931" s="709"/>
      <c r="F1931" s="710"/>
      <c r="G1931" s="711"/>
      <c r="H1931" s="712"/>
      <c r="I1931" s="713"/>
      <c r="J1931" s="713"/>
      <c r="K1931" s="714"/>
      <c r="L1931" s="715"/>
    </row>
    <row r="1932" spans="1:12" ht="30" customHeight="1" x14ac:dyDescent="0.25">
      <c r="A1932" s="708" t="s">
        <v>515</v>
      </c>
      <c r="B1932" s="709"/>
      <c r="C1932" s="709"/>
      <c r="D1932" s="709"/>
      <c r="E1932" s="709"/>
      <c r="F1932" s="710"/>
      <c r="G1932" s="711"/>
      <c r="H1932" s="712"/>
      <c r="I1932" s="713"/>
      <c r="J1932" s="713"/>
      <c r="K1932" s="714"/>
      <c r="L1932" s="715"/>
    </row>
    <row r="1933" spans="1:12" ht="30" customHeight="1" x14ac:dyDescent="0.25">
      <c r="A1933" s="708" t="s">
        <v>516</v>
      </c>
      <c r="B1933" s="709"/>
      <c r="C1933" s="709"/>
      <c r="D1933" s="709"/>
      <c r="E1933" s="709"/>
      <c r="F1933" s="710"/>
      <c r="G1933" s="711"/>
      <c r="H1933" s="716"/>
      <c r="I1933" s="717"/>
      <c r="J1933" s="717"/>
      <c r="K1933" s="717"/>
      <c r="L1933" s="718"/>
    </row>
    <row r="1934" spans="1:12" ht="30" customHeight="1" thickBot="1" x14ac:dyDescent="0.3">
      <c r="A1934" s="719" t="s">
        <v>517</v>
      </c>
      <c r="B1934" s="720"/>
      <c r="C1934" s="720"/>
      <c r="D1934" s="720"/>
      <c r="E1934" s="720"/>
      <c r="F1934" s="721"/>
      <c r="G1934" s="722"/>
      <c r="H1934" s="723"/>
      <c r="I1934" s="724"/>
      <c r="J1934" s="724"/>
      <c r="K1934" s="725"/>
      <c r="L1934" s="726"/>
    </row>
    <row r="1935" spans="1:12" ht="20.25" customHeight="1" x14ac:dyDescent="0.25">
      <c r="A1935" s="727" t="s">
        <v>518</v>
      </c>
      <c r="B1935" s="728"/>
      <c r="C1935" s="728"/>
      <c r="D1935" s="728"/>
      <c r="E1935" s="728"/>
      <c r="F1935" s="728"/>
      <c r="G1935" s="728"/>
      <c r="H1935" s="728"/>
      <c r="I1935" s="728"/>
      <c r="J1935" s="728"/>
      <c r="K1935" s="729"/>
      <c r="L1935" s="730"/>
    </row>
    <row r="1936" spans="1:12" ht="30" customHeight="1" x14ac:dyDescent="0.25">
      <c r="A1936" s="731"/>
      <c r="B1936" s="732"/>
      <c r="C1936" s="732"/>
      <c r="D1936" s="732"/>
      <c r="E1936" s="732"/>
      <c r="F1936" s="732"/>
      <c r="G1936" s="732"/>
      <c r="H1936" s="732"/>
      <c r="I1936" s="732"/>
      <c r="J1936" s="732"/>
      <c r="K1936" s="733"/>
      <c r="L1936" s="734"/>
    </row>
    <row r="1937" spans="1:12" ht="30" customHeight="1" thickBot="1" x14ac:dyDescent="0.3">
      <c r="A1937" s="735"/>
      <c r="B1937" s="736"/>
      <c r="C1937" s="736"/>
      <c r="D1937" s="736"/>
      <c r="E1937" s="736"/>
      <c r="F1937" s="736"/>
      <c r="G1937" s="736"/>
      <c r="H1937" s="736"/>
      <c r="I1937" s="736"/>
      <c r="J1937" s="736"/>
      <c r="K1937" s="737"/>
      <c r="L1937" s="738"/>
    </row>
    <row r="1938" spans="1:12" ht="19.149999999999999" customHeight="1" x14ac:dyDescent="0.25">
      <c r="A1938" s="739" t="s">
        <v>519</v>
      </c>
      <c r="B1938" s="740"/>
      <c r="C1938" s="740"/>
      <c r="D1938" s="740"/>
      <c r="E1938" s="741"/>
      <c r="F1938" s="741"/>
      <c r="G1938" s="741"/>
      <c r="H1938" s="741"/>
      <c r="I1938" s="741"/>
      <c r="J1938" s="741"/>
      <c r="K1938" s="742"/>
      <c r="L1938" s="743"/>
    </row>
    <row r="1939" spans="1:12" ht="19.149999999999999" customHeight="1" x14ac:dyDescent="0.25">
      <c r="A1939" s="744" t="s">
        <v>591</v>
      </c>
      <c r="B1939" s="745"/>
      <c r="C1939" s="745"/>
      <c r="D1939" s="745"/>
      <c r="E1939" s="674" t="s">
        <v>24</v>
      </c>
      <c r="F1939" s="676"/>
      <c r="G1939" s="676"/>
      <c r="H1939" s="676"/>
      <c r="I1939" s="677"/>
      <c r="J1939" s="680" t="s">
        <v>21</v>
      </c>
      <c r="K1939" s="746"/>
      <c r="L1939" s="682"/>
    </row>
    <row r="1940" spans="1:12" ht="19.149999999999999" customHeight="1" x14ac:dyDescent="0.25">
      <c r="A1940" s="747" t="s">
        <v>592</v>
      </c>
      <c r="B1940" s="748"/>
      <c r="C1940" s="748" t="s">
        <v>593</v>
      </c>
      <c r="D1940" s="748"/>
      <c r="E1940" s="675"/>
      <c r="F1940" s="678"/>
      <c r="G1940" s="678"/>
      <c r="H1940" s="678"/>
      <c r="I1940" s="679"/>
      <c r="J1940" s="681"/>
      <c r="K1940" s="678"/>
      <c r="L1940" s="683"/>
    </row>
    <row r="1941" spans="1:12" ht="19.149999999999999" customHeight="1" x14ac:dyDescent="0.25">
      <c r="A1941" s="668"/>
      <c r="B1941" s="669"/>
      <c r="C1941" s="670"/>
      <c r="D1941" s="671"/>
      <c r="E1941" s="674" t="s">
        <v>25</v>
      </c>
      <c r="F1941" s="676"/>
      <c r="G1941" s="676"/>
      <c r="H1941" s="676"/>
      <c r="I1941" s="677"/>
      <c r="J1941" s="680" t="s">
        <v>371</v>
      </c>
      <c r="K1941" s="676"/>
      <c r="L1941" s="682"/>
    </row>
    <row r="1942" spans="1:12" ht="19.149999999999999" customHeight="1" x14ac:dyDescent="0.25">
      <c r="A1942" s="668"/>
      <c r="B1942" s="669"/>
      <c r="C1942" s="672"/>
      <c r="D1942" s="673"/>
      <c r="E1942" s="675"/>
      <c r="F1942" s="678"/>
      <c r="G1942" s="678"/>
      <c r="H1942" s="678"/>
      <c r="I1942" s="679"/>
      <c r="J1942" s="681"/>
      <c r="K1942" s="678"/>
      <c r="L1942" s="683"/>
    </row>
    <row r="1943" spans="1:12" ht="19.149999999999999" customHeight="1" x14ac:dyDescent="0.25">
      <c r="A1943" s="684" t="s">
        <v>594</v>
      </c>
      <c r="B1943" s="687"/>
      <c r="C1943" s="688"/>
      <c r="D1943" s="688"/>
      <c r="E1943" s="688"/>
      <c r="F1943" s="688"/>
      <c r="G1943" s="688"/>
      <c r="H1943" s="688"/>
      <c r="I1943" s="688"/>
      <c r="J1943" s="688"/>
      <c r="K1943" s="688"/>
      <c r="L1943" s="689"/>
    </row>
    <row r="1944" spans="1:12" ht="19.149999999999999" customHeight="1" x14ac:dyDescent="0.25">
      <c r="A1944" s="685"/>
      <c r="B1944" s="688"/>
      <c r="C1944" s="688"/>
      <c r="D1944" s="688"/>
      <c r="E1944" s="688"/>
      <c r="F1944" s="688"/>
      <c r="G1944" s="688"/>
      <c r="H1944" s="688"/>
      <c r="I1944" s="688"/>
      <c r="J1944" s="688"/>
      <c r="K1944" s="688"/>
      <c r="L1944" s="689"/>
    </row>
    <row r="1945" spans="1:12" ht="19.149999999999999" customHeight="1" x14ac:dyDescent="0.25">
      <c r="A1945" s="685"/>
      <c r="B1945" s="688"/>
      <c r="C1945" s="688"/>
      <c r="D1945" s="688"/>
      <c r="E1945" s="688"/>
      <c r="F1945" s="688"/>
      <c r="G1945" s="688"/>
      <c r="H1945" s="688"/>
      <c r="I1945" s="688"/>
      <c r="J1945" s="688"/>
      <c r="K1945" s="688"/>
      <c r="L1945" s="689"/>
    </row>
    <row r="1946" spans="1:12" ht="19.149999999999999" customHeight="1" thickBot="1" x14ac:dyDescent="0.3">
      <c r="A1946" s="686"/>
      <c r="B1946" s="690"/>
      <c r="C1946" s="690"/>
      <c r="D1946" s="690"/>
      <c r="E1946" s="690"/>
      <c r="F1946" s="690"/>
      <c r="G1946" s="690"/>
      <c r="H1946" s="690"/>
      <c r="I1946" s="690"/>
      <c r="J1946" s="690"/>
      <c r="K1946" s="690"/>
      <c r="L1946" s="691"/>
    </row>
    <row r="1947" spans="1:12" ht="20.25" customHeight="1" thickBot="1" x14ac:dyDescent="0.3"/>
    <row r="1948" spans="1:12" ht="20.25" customHeight="1" thickBot="1" x14ac:dyDescent="0.3">
      <c r="A1948" s="692" t="s">
        <v>504</v>
      </c>
      <c r="B1948" s="693"/>
      <c r="C1948" s="693"/>
      <c r="D1948" s="693"/>
      <c r="E1948" s="693"/>
      <c r="F1948" s="693"/>
      <c r="G1948" s="693"/>
      <c r="H1948" s="693"/>
      <c r="I1948" s="693"/>
      <c r="J1948" s="693"/>
      <c r="K1948" s="693"/>
      <c r="L1948" s="694"/>
    </row>
    <row r="1949" spans="1:12" ht="25.15" customHeight="1" x14ac:dyDescent="0.25">
      <c r="A1949" s="168" t="s">
        <v>551</v>
      </c>
      <c r="B1949" s="695"/>
      <c r="C1949" s="696"/>
      <c r="D1949" s="697"/>
      <c r="E1949" s="698"/>
      <c r="F1949" s="698"/>
      <c r="G1949" s="698"/>
      <c r="H1949" s="698"/>
      <c r="I1949" s="698"/>
      <c r="J1949" s="698"/>
      <c r="K1949" s="698"/>
      <c r="L1949" s="699"/>
    </row>
    <row r="1950" spans="1:12" ht="20.25" customHeight="1" x14ac:dyDescent="0.25">
      <c r="A1950" s="700" t="s">
        <v>0</v>
      </c>
      <c r="B1950" s="701"/>
      <c r="C1950" s="701"/>
      <c r="D1950" s="702"/>
      <c r="E1950" s="702"/>
      <c r="F1950" s="702"/>
      <c r="G1950" s="702"/>
      <c r="H1950" s="702"/>
      <c r="I1950" s="702"/>
      <c r="J1950" s="702"/>
      <c r="K1950" s="702"/>
      <c r="L1950" s="703"/>
    </row>
    <row r="1951" spans="1:12" ht="20.25" customHeight="1" x14ac:dyDescent="0.25">
      <c r="A1951" s="700" t="s">
        <v>460</v>
      </c>
      <c r="B1951" s="701"/>
      <c r="C1951" s="701"/>
      <c r="D1951" s="702"/>
      <c r="E1951" s="702"/>
      <c r="F1951" s="702"/>
      <c r="G1951" s="702"/>
      <c r="H1951" s="702"/>
      <c r="I1951" s="702"/>
      <c r="J1951" s="702"/>
      <c r="K1951" s="702"/>
      <c r="L1951" s="703"/>
    </row>
    <row r="1952" spans="1:12" ht="20.25" customHeight="1" x14ac:dyDescent="0.25">
      <c r="A1952" s="700" t="s">
        <v>905</v>
      </c>
      <c r="B1952" s="701"/>
      <c r="C1952" s="701"/>
      <c r="D1952" s="702"/>
      <c r="E1952" s="702"/>
      <c r="F1952" s="702"/>
      <c r="G1952" s="702"/>
      <c r="H1952" s="702"/>
      <c r="I1952" s="702"/>
      <c r="J1952" s="702"/>
      <c r="K1952" s="702"/>
      <c r="L1952" s="703"/>
    </row>
    <row r="1953" spans="1:12" ht="20.25" customHeight="1" x14ac:dyDescent="0.25">
      <c r="A1953" s="700" t="s">
        <v>1</v>
      </c>
      <c r="B1953" s="701"/>
      <c r="C1953" s="701"/>
      <c r="D1953" s="702"/>
      <c r="E1953" s="702"/>
      <c r="F1953" s="702"/>
      <c r="G1953" s="702"/>
      <c r="H1953" s="702"/>
      <c r="I1953" s="702"/>
      <c r="J1953" s="702"/>
      <c r="K1953" s="702"/>
      <c r="L1953" s="703"/>
    </row>
    <row r="1954" spans="1:12" ht="20.25" customHeight="1" x14ac:dyDescent="0.25">
      <c r="A1954" s="704" t="s">
        <v>520</v>
      </c>
      <c r="B1954" s="705"/>
      <c r="C1954" s="705"/>
      <c r="D1954" s="702"/>
      <c r="E1954" s="702"/>
      <c r="F1954" s="702"/>
      <c r="G1954" s="702"/>
      <c r="H1954" s="702"/>
      <c r="I1954" s="702"/>
      <c r="J1954" s="702"/>
      <c r="K1954" s="702"/>
      <c r="L1954" s="703"/>
    </row>
    <row r="1955" spans="1:12" ht="15" customHeight="1" x14ac:dyDescent="0.25">
      <c r="A1955" s="704" t="s">
        <v>505</v>
      </c>
      <c r="B1955" s="705"/>
      <c r="C1955" s="705"/>
      <c r="D1955" s="706"/>
      <c r="E1955" s="706"/>
      <c r="F1955" s="706"/>
      <c r="G1955" s="706"/>
      <c r="H1955" s="706"/>
      <c r="I1955" s="706"/>
      <c r="J1955" s="706"/>
      <c r="K1955" s="706"/>
      <c r="L1955" s="707"/>
    </row>
    <row r="1956" spans="1:12" ht="15" customHeight="1" x14ac:dyDescent="0.25">
      <c r="A1956" s="704"/>
      <c r="B1956" s="705"/>
      <c r="C1956" s="705"/>
      <c r="D1956" s="706"/>
      <c r="E1956" s="706"/>
      <c r="F1956" s="706"/>
      <c r="G1956" s="706"/>
      <c r="H1956" s="706"/>
      <c r="I1956" s="706"/>
      <c r="J1956" s="706"/>
      <c r="K1956" s="706"/>
      <c r="L1956" s="707"/>
    </row>
    <row r="1957" spans="1:12" ht="15" customHeight="1" x14ac:dyDescent="0.25">
      <c r="A1957" s="704"/>
      <c r="B1957" s="705"/>
      <c r="C1957" s="705"/>
      <c r="D1957" s="706"/>
      <c r="E1957" s="706"/>
      <c r="F1957" s="706"/>
      <c r="G1957" s="706"/>
      <c r="H1957" s="706"/>
      <c r="I1957" s="706"/>
      <c r="J1957" s="706"/>
      <c r="K1957" s="706"/>
      <c r="L1957" s="707"/>
    </row>
    <row r="1958" spans="1:12" ht="19.149999999999999" customHeight="1" x14ac:dyDescent="0.25">
      <c r="A1958" s="761" t="s">
        <v>506</v>
      </c>
      <c r="B1958" s="762"/>
      <c r="C1958" s="762"/>
      <c r="D1958" s="762"/>
      <c r="E1958" s="763"/>
      <c r="F1958" s="764" t="s">
        <v>507</v>
      </c>
      <c r="G1958" s="763"/>
      <c r="H1958" s="764" t="s">
        <v>508</v>
      </c>
      <c r="I1958" s="762"/>
      <c r="J1958" s="762"/>
      <c r="K1958" s="762"/>
      <c r="L1958" s="765"/>
    </row>
    <row r="1959" spans="1:12" ht="30" customHeight="1" x14ac:dyDescent="0.25">
      <c r="A1959" s="749" t="s">
        <v>509</v>
      </c>
      <c r="B1959" s="750"/>
      <c r="C1959" s="750"/>
      <c r="D1959" s="750"/>
      <c r="E1959" s="750"/>
      <c r="F1959" s="751"/>
      <c r="G1959" s="752"/>
      <c r="H1959" s="712"/>
      <c r="I1959" s="713"/>
      <c r="J1959" s="713"/>
      <c r="K1959" s="714"/>
      <c r="L1959" s="715"/>
    </row>
    <row r="1960" spans="1:12" ht="30" customHeight="1" x14ac:dyDescent="0.25">
      <c r="A1960" s="749" t="s">
        <v>510</v>
      </c>
      <c r="B1960" s="750"/>
      <c r="C1960" s="750"/>
      <c r="D1960" s="750"/>
      <c r="E1960" s="750"/>
      <c r="F1960" s="710"/>
      <c r="G1960" s="711"/>
      <c r="H1960" s="753"/>
      <c r="I1960" s="754"/>
      <c r="J1960" s="754"/>
      <c r="K1960" s="754"/>
      <c r="L1960" s="755"/>
    </row>
    <row r="1961" spans="1:12" ht="30" customHeight="1" x14ac:dyDescent="0.25">
      <c r="A1961" s="749" t="s">
        <v>511</v>
      </c>
      <c r="B1961" s="750"/>
      <c r="C1961" s="750"/>
      <c r="D1961" s="750"/>
      <c r="E1961" s="750"/>
      <c r="F1961" s="710"/>
      <c r="G1961" s="711"/>
      <c r="H1961" s="712"/>
      <c r="I1961" s="713"/>
      <c r="J1961" s="713"/>
      <c r="K1961" s="714"/>
      <c r="L1961" s="715"/>
    </row>
    <row r="1962" spans="1:12" ht="30" customHeight="1" x14ac:dyDescent="0.25">
      <c r="A1962" s="756" t="s">
        <v>512</v>
      </c>
      <c r="B1962" s="757"/>
      <c r="C1962" s="757"/>
      <c r="D1962" s="757"/>
      <c r="E1962" s="757"/>
      <c r="F1962" s="710"/>
      <c r="G1962" s="711"/>
      <c r="H1962" s="758"/>
      <c r="I1962" s="713"/>
      <c r="J1962" s="713"/>
      <c r="K1962" s="714"/>
      <c r="L1962" s="715"/>
    </row>
    <row r="1963" spans="1:12" ht="30" customHeight="1" x14ac:dyDescent="0.25">
      <c r="A1963" s="759" t="s">
        <v>513</v>
      </c>
      <c r="B1963" s="760"/>
      <c r="C1963" s="760"/>
      <c r="D1963" s="760"/>
      <c r="E1963" s="760"/>
      <c r="F1963" s="710"/>
      <c r="G1963" s="711"/>
      <c r="H1963" s="758"/>
      <c r="I1963" s="713"/>
      <c r="J1963" s="713"/>
      <c r="K1963" s="714"/>
      <c r="L1963" s="715"/>
    </row>
    <row r="1964" spans="1:12" ht="30" customHeight="1" x14ac:dyDescent="0.25">
      <c r="A1964" s="708" t="s">
        <v>514</v>
      </c>
      <c r="B1964" s="709"/>
      <c r="C1964" s="709"/>
      <c r="D1964" s="709"/>
      <c r="E1964" s="709"/>
      <c r="F1964" s="710"/>
      <c r="G1964" s="711"/>
      <c r="H1964" s="712"/>
      <c r="I1964" s="713"/>
      <c r="J1964" s="713"/>
      <c r="K1964" s="714"/>
      <c r="L1964" s="715"/>
    </row>
    <row r="1965" spans="1:12" ht="30" customHeight="1" x14ac:dyDescent="0.25">
      <c r="A1965" s="708" t="s">
        <v>515</v>
      </c>
      <c r="B1965" s="709"/>
      <c r="C1965" s="709"/>
      <c r="D1965" s="709"/>
      <c r="E1965" s="709"/>
      <c r="F1965" s="710"/>
      <c r="G1965" s="711"/>
      <c r="H1965" s="712"/>
      <c r="I1965" s="713"/>
      <c r="J1965" s="713"/>
      <c r="K1965" s="714"/>
      <c r="L1965" s="715"/>
    </row>
    <row r="1966" spans="1:12" ht="30" customHeight="1" x14ac:dyDescent="0.25">
      <c r="A1966" s="708" t="s">
        <v>516</v>
      </c>
      <c r="B1966" s="709"/>
      <c r="C1966" s="709"/>
      <c r="D1966" s="709"/>
      <c r="E1966" s="709"/>
      <c r="F1966" s="710"/>
      <c r="G1966" s="711"/>
      <c r="H1966" s="716"/>
      <c r="I1966" s="717"/>
      <c r="J1966" s="717"/>
      <c r="K1966" s="717"/>
      <c r="L1966" s="718"/>
    </row>
    <row r="1967" spans="1:12" ht="30" customHeight="1" thickBot="1" x14ac:dyDescent="0.3">
      <c r="A1967" s="719" t="s">
        <v>517</v>
      </c>
      <c r="B1967" s="720"/>
      <c r="C1967" s="720"/>
      <c r="D1967" s="720"/>
      <c r="E1967" s="720"/>
      <c r="F1967" s="721"/>
      <c r="G1967" s="722"/>
      <c r="H1967" s="723"/>
      <c r="I1967" s="724"/>
      <c r="J1967" s="724"/>
      <c r="K1967" s="725"/>
      <c r="L1967" s="726"/>
    </row>
    <row r="1968" spans="1:12" ht="20.25" customHeight="1" x14ac:dyDescent="0.25">
      <c r="A1968" s="727" t="s">
        <v>518</v>
      </c>
      <c r="B1968" s="728"/>
      <c r="C1968" s="728"/>
      <c r="D1968" s="728"/>
      <c r="E1968" s="728"/>
      <c r="F1968" s="728"/>
      <c r="G1968" s="728"/>
      <c r="H1968" s="728"/>
      <c r="I1968" s="728"/>
      <c r="J1968" s="728"/>
      <c r="K1968" s="729"/>
      <c r="L1968" s="730"/>
    </row>
    <row r="1969" spans="1:12" ht="30" customHeight="1" x14ac:dyDescent="0.25">
      <c r="A1969" s="731"/>
      <c r="B1969" s="732"/>
      <c r="C1969" s="732"/>
      <c r="D1969" s="732"/>
      <c r="E1969" s="732"/>
      <c r="F1969" s="732"/>
      <c r="G1969" s="732"/>
      <c r="H1969" s="732"/>
      <c r="I1969" s="732"/>
      <c r="J1969" s="732"/>
      <c r="K1969" s="733"/>
      <c r="L1969" s="734"/>
    </row>
    <row r="1970" spans="1:12" ht="30" customHeight="1" thickBot="1" x14ac:dyDescent="0.3">
      <c r="A1970" s="735"/>
      <c r="B1970" s="736"/>
      <c r="C1970" s="736"/>
      <c r="D1970" s="736"/>
      <c r="E1970" s="736"/>
      <c r="F1970" s="736"/>
      <c r="G1970" s="736"/>
      <c r="H1970" s="736"/>
      <c r="I1970" s="736"/>
      <c r="J1970" s="736"/>
      <c r="K1970" s="737"/>
      <c r="L1970" s="738"/>
    </row>
    <row r="1971" spans="1:12" ht="19.149999999999999" customHeight="1" x14ac:dyDescent="0.25">
      <c r="A1971" s="739" t="s">
        <v>519</v>
      </c>
      <c r="B1971" s="740"/>
      <c r="C1971" s="740"/>
      <c r="D1971" s="740"/>
      <c r="E1971" s="741"/>
      <c r="F1971" s="741"/>
      <c r="G1971" s="741"/>
      <c r="H1971" s="741"/>
      <c r="I1971" s="741"/>
      <c r="J1971" s="741"/>
      <c r="K1971" s="742"/>
      <c r="L1971" s="743"/>
    </row>
    <row r="1972" spans="1:12" ht="19.149999999999999" customHeight="1" x14ac:dyDescent="0.25">
      <c r="A1972" s="744" t="s">
        <v>591</v>
      </c>
      <c r="B1972" s="745"/>
      <c r="C1972" s="745"/>
      <c r="D1972" s="745"/>
      <c r="E1972" s="674" t="s">
        <v>24</v>
      </c>
      <c r="F1972" s="676"/>
      <c r="G1972" s="676"/>
      <c r="H1972" s="676"/>
      <c r="I1972" s="677"/>
      <c r="J1972" s="680" t="s">
        <v>21</v>
      </c>
      <c r="K1972" s="746"/>
      <c r="L1972" s="682"/>
    </row>
    <row r="1973" spans="1:12" ht="19.149999999999999" customHeight="1" x14ac:dyDescent="0.25">
      <c r="A1973" s="747" t="s">
        <v>592</v>
      </c>
      <c r="B1973" s="748"/>
      <c r="C1973" s="748" t="s">
        <v>593</v>
      </c>
      <c r="D1973" s="748"/>
      <c r="E1973" s="675"/>
      <c r="F1973" s="678"/>
      <c r="G1973" s="678"/>
      <c r="H1973" s="678"/>
      <c r="I1973" s="679"/>
      <c r="J1973" s="681"/>
      <c r="K1973" s="678"/>
      <c r="L1973" s="683"/>
    </row>
    <row r="1974" spans="1:12" ht="19.149999999999999" customHeight="1" x14ac:dyDescent="0.25">
      <c r="A1974" s="668"/>
      <c r="B1974" s="669"/>
      <c r="C1974" s="670"/>
      <c r="D1974" s="671"/>
      <c r="E1974" s="674" t="s">
        <v>25</v>
      </c>
      <c r="F1974" s="676"/>
      <c r="G1974" s="676"/>
      <c r="H1974" s="676"/>
      <c r="I1974" s="677"/>
      <c r="J1974" s="680" t="s">
        <v>371</v>
      </c>
      <c r="K1974" s="676"/>
      <c r="L1974" s="682"/>
    </row>
    <row r="1975" spans="1:12" ht="19.149999999999999" customHeight="1" x14ac:dyDescent="0.25">
      <c r="A1975" s="668"/>
      <c r="B1975" s="669"/>
      <c r="C1975" s="672"/>
      <c r="D1975" s="673"/>
      <c r="E1975" s="675"/>
      <c r="F1975" s="678"/>
      <c r="G1975" s="678"/>
      <c r="H1975" s="678"/>
      <c r="I1975" s="679"/>
      <c r="J1975" s="681"/>
      <c r="K1975" s="678"/>
      <c r="L1975" s="683"/>
    </row>
    <row r="1976" spans="1:12" ht="19.149999999999999" customHeight="1" x14ac:dyDescent="0.25">
      <c r="A1976" s="684" t="s">
        <v>594</v>
      </c>
      <c r="B1976" s="687"/>
      <c r="C1976" s="688"/>
      <c r="D1976" s="688"/>
      <c r="E1976" s="688"/>
      <c r="F1976" s="688"/>
      <c r="G1976" s="688"/>
      <c r="H1976" s="688"/>
      <c r="I1976" s="688"/>
      <c r="J1976" s="688"/>
      <c r="K1976" s="688"/>
      <c r="L1976" s="689"/>
    </row>
    <row r="1977" spans="1:12" ht="19.149999999999999" customHeight="1" x14ac:dyDescent="0.25">
      <c r="A1977" s="685"/>
      <c r="B1977" s="688"/>
      <c r="C1977" s="688"/>
      <c r="D1977" s="688"/>
      <c r="E1977" s="688"/>
      <c r="F1977" s="688"/>
      <c r="G1977" s="688"/>
      <c r="H1977" s="688"/>
      <c r="I1977" s="688"/>
      <c r="J1977" s="688"/>
      <c r="K1977" s="688"/>
      <c r="L1977" s="689"/>
    </row>
    <row r="1978" spans="1:12" ht="19.149999999999999" customHeight="1" x14ac:dyDescent="0.25">
      <c r="A1978" s="685"/>
      <c r="B1978" s="688"/>
      <c r="C1978" s="688"/>
      <c r="D1978" s="688"/>
      <c r="E1978" s="688"/>
      <c r="F1978" s="688"/>
      <c r="G1978" s="688"/>
      <c r="H1978" s="688"/>
      <c r="I1978" s="688"/>
      <c r="J1978" s="688"/>
      <c r="K1978" s="688"/>
      <c r="L1978" s="689"/>
    </row>
    <row r="1979" spans="1:12" ht="19.149999999999999" customHeight="1" thickBot="1" x14ac:dyDescent="0.3">
      <c r="A1979" s="686"/>
      <c r="B1979" s="690"/>
      <c r="C1979" s="690"/>
      <c r="D1979" s="690"/>
      <c r="E1979" s="690"/>
      <c r="F1979" s="690"/>
      <c r="G1979" s="690"/>
      <c r="H1979" s="690"/>
      <c r="I1979" s="690"/>
      <c r="J1979" s="690"/>
      <c r="K1979" s="690"/>
      <c r="L1979" s="691"/>
    </row>
    <row r="1980" spans="1:12" ht="20.25" customHeight="1" thickBot="1" x14ac:dyDescent="0.3"/>
    <row r="1981" spans="1:12" ht="20.25" customHeight="1" thickBot="1" x14ac:dyDescent="0.3">
      <c r="A1981" s="692" t="s">
        <v>504</v>
      </c>
      <c r="B1981" s="693"/>
      <c r="C1981" s="693"/>
      <c r="D1981" s="693"/>
      <c r="E1981" s="693"/>
      <c r="F1981" s="693"/>
      <c r="G1981" s="693"/>
      <c r="H1981" s="693"/>
      <c r="I1981" s="693"/>
      <c r="J1981" s="693"/>
      <c r="K1981" s="693"/>
      <c r="L1981" s="694"/>
    </row>
    <row r="1982" spans="1:12" ht="25.15" customHeight="1" x14ac:dyDescent="0.25">
      <c r="A1982" s="168" t="s">
        <v>551</v>
      </c>
      <c r="B1982" s="695"/>
      <c r="C1982" s="696"/>
      <c r="D1982" s="697"/>
      <c r="E1982" s="698"/>
      <c r="F1982" s="698"/>
      <c r="G1982" s="698"/>
      <c r="H1982" s="698"/>
      <c r="I1982" s="698"/>
      <c r="J1982" s="698"/>
      <c r="K1982" s="698"/>
      <c r="L1982" s="699"/>
    </row>
    <row r="1983" spans="1:12" ht="20.25" customHeight="1" x14ac:dyDescent="0.25">
      <c r="A1983" s="700" t="s">
        <v>0</v>
      </c>
      <c r="B1983" s="701"/>
      <c r="C1983" s="701"/>
      <c r="D1983" s="702"/>
      <c r="E1983" s="702"/>
      <c r="F1983" s="702"/>
      <c r="G1983" s="702"/>
      <c r="H1983" s="702"/>
      <c r="I1983" s="702"/>
      <c r="J1983" s="702"/>
      <c r="K1983" s="702"/>
      <c r="L1983" s="703"/>
    </row>
    <row r="1984" spans="1:12" ht="20.25" customHeight="1" x14ac:dyDescent="0.25">
      <c r="A1984" s="700" t="s">
        <v>460</v>
      </c>
      <c r="B1984" s="701"/>
      <c r="C1984" s="701"/>
      <c r="D1984" s="702"/>
      <c r="E1984" s="702"/>
      <c r="F1984" s="702"/>
      <c r="G1984" s="702"/>
      <c r="H1984" s="702"/>
      <c r="I1984" s="702"/>
      <c r="J1984" s="702"/>
      <c r="K1984" s="702"/>
      <c r="L1984" s="703"/>
    </row>
    <row r="1985" spans="1:12" ht="20.25" customHeight="1" x14ac:dyDescent="0.25">
      <c r="A1985" s="700" t="s">
        <v>905</v>
      </c>
      <c r="B1985" s="701"/>
      <c r="C1985" s="701"/>
      <c r="D1985" s="702"/>
      <c r="E1985" s="702"/>
      <c r="F1985" s="702"/>
      <c r="G1985" s="702"/>
      <c r="H1985" s="702"/>
      <c r="I1985" s="702"/>
      <c r="J1985" s="702"/>
      <c r="K1985" s="702"/>
      <c r="L1985" s="703"/>
    </row>
    <row r="1986" spans="1:12" ht="20.25" customHeight="1" x14ac:dyDescent="0.25">
      <c r="A1986" s="700" t="s">
        <v>1</v>
      </c>
      <c r="B1986" s="701"/>
      <c r="C1986" s="701"/>
      <c r="D1986" s="702"/>
      <c r="E1986" s="702"/>
      <c r="F1986" s="702"/>
      <c r="G1986" s="702"/>
      <c r="H1986" s="702"/>
      <c r="I1986" s="702"/>
      <c r="J1986" s="702"/>
      <c r="K1986" s="702"/>
      <c r="L1986" s="703"/>
    </row>
    <row r="1987" spans="1:12" ht="20.25" customHeight="1" x14ac:dyDescent="0.25">
      <c r="A1987" s="704" t="s">
        <v>520</v>
      </c>
      <c r="B1987" s="705"/>
      <c r="C1987" s="705"/>
      <c r="D1987" s="702"/>
      <c r="E1987" s="702"/>
      <c r="F1987" s="702"/>
      <c r="G1987" s="702"/>
      <c r="H1987" s="702"/>
      <c r="I1987" s="702"/>
      <c r="J1987" s="702"/>
      <c r="K1987" s="702"/>
      <c r="L1987" s="703"/>
    </row>
    <row r="1988" spans="1:12" ht="15" customHeight="1" x14ac:dyDescent="0.25">
      <c r="A1988" s="704" t="s">
        <v>505</v>
      </c>
      <c r="B1988" s="705"/>
      <c r="C1988" s="705"/>
      <c r="D1988" s="706"/>
      <c r="E1988" s="706"/>
      <c r="F1988" s="706"/>
      <c r="G1988" s="706"/>
      <c r="H1988" s="706"/>
      <c r="I1988" s="706"/>
      <c r="J1988" s="706"/>
      <c r="K1988" s="706"/>
      <c r="L1988" s="707"/>
    </row>
    <row r="1989" spans="1:12" ht="15" customHeight="1" x14ac:dyDescent="0.25">
      <c r="A1989" s="704"/>
      <c r="B1989" s="705"/>
      <c r="C1989" s="705"/>
      <c r="D1989" s="706"/>
      <c r="E1989" s="706"/>
      <c r="F1989" s="706"/>
      <c r="G1989" s="706"/>
      <c r="H1989" s="706"/>
      <c r="I1989" s="706"/>
      <c r="J1989" s="706"/>
      <c r="K1989" s="706"/>
      <c r="L1989" s="707"/>
    </row>
    <row r="1990" spans="1:12" ht="15" customHeight="1" x14ac:dyDescent="0.25">
      <c r="A1990" s="704"/>
      <c r="B1990" s="705"/>
      <c r="C1990" s="705"/>
      <c r="D1990" s="706"/>
      <c r="E1990" s="706"/>
      <c r="F1990" s="706"/>
      <c r="G1990" s="706"/>
      <c r="H1990" s="706"/>
      <c r="I1990" s="706"/>
      <c r="J1990" s="706"/>
      <c r="K1990" s="706"/>
      <c r="L1990" s="707"/>
    </row>
    <row r="1991" spans="1:12" ht="19.149999999999999" customHeight="1" x14ac:dyDescent="0.25">
      <c r="A1991" s="761" t="s">
        <v>506</v>
      </c>
      <c r="B1991" s="762"/>
      <c r="C1991" s="762"/>
      <c r="D1991" s="762"/>
      <c r="E1991" s="763"/>
      <c r="F1991" s="764" t="s">
        <v>507</v>
      </c>
      <c r="G1991" s="763"/>
      <c r="H1991" s="764" t="s">
        <v>508</v>
      </c>
      <c r="I1991" s="762"/>
      <c r="J1991" s="762"/>
      <c r="K1991" s="762"/>
      <c r="L1991" s="765"/>
    </row>
    <row r="1992" spans="1:12" ht="30" customHeight="1" x14ac:dyDescent="0.25">
      <c r="A1992" s="749" t="s">
        <v>509</v>
      </c>
      <c r="B1992" s="750"/>
      <c r="C1992" s="750"/>
      <c r="D1992" s="750"/>
      <c r="E1992" s="750"/>
      <c r="F1992" s="751"/>
      <c r="G1992" s="752"/>
      <c r="H1992" s="712"/>
      <c r="I1992" s="713"/>
      <c r="J1992" s="713"/>
      <c r="K1992" s="714"/>
      <c r="L1992" s="715"/>
    </row>
    <row r="1993" spans="1:12" ht="30" customHeight="1" x14ac:dyDescent="0.25">
      <c r="A1993" s="749" t="s">
        <v>510</v>
      </c>
      <c r="B1993" s="750"/>
      <c r="C1993" s="750"/>
      <c r="D1993" s="750"/>
      <c r="E1993" s="750"/>
      <c r="F1993" s="710"/>
      <c r="G1993" s="711"/>
      <c r="H1993" s="753"/>
      <c r="I1993" s="754"/>
      <c r="J1993" s="754"/>
      <c r="K1993" s="754"/>
      <c r="L1993" s="755"/>
    </row>
    <row r="1994" spans="1:12" ht="30" customHeight="1" x14ac:dyDescent="0.25">
      <c r="A1994" s="749" t="s">
        <v>511</v>
      </c>
      <c r="B1994" s="750"/>
      <c r="C1994" s="750"/>
      <c r="D1994" s="750"/>
      <c r="E1994" s="750"/>
      <c r="F1994" s="710"/>
      <c r="G1994" s="711"/>
      <c r="H1994" s="712"/>
      <c r="I1994" s="713"/>
      <c r="J1994" s="713"/>
      <c r="K1994" s="714"/>
      <c r="L1994" s="715"/>
    </row>
    <row r="1995" spans="1:12" ht="30" customHeight="1" x14ac:dyDescent="0.25">
      <c r="A1995" s="756" t="s">
        <v>512</v>
      </c>
      <c r="B1995" s="757"/>
      <c r="C1995" s="757"/>
      <c r="D1995" s="757"/>
      <c r="E1995" s="757"/>
      <c r="F1995" s="710"/>
      <c r="G1995" s="711"/>
      <c r="H1995" s="758"/>
      <c r="I1995" s="713"/>
      <c r="J1995" s="713"/>
      <c r="K1995" s="714"/>
      <c r="L1995" s="715"/>
    </row>
    <row r="1996" spans="1:12" ht="30" customHeight="1" x14ac:dyDescent="0.25">
      <c r="A1996" s="759" t="s">
        <v>513</v>
      </c>
      <c r="B1996" s="760"/>
      <c r="C1996" s="760"/>
      <c r="D1996" s="760"/>
      <c r="E1996" s="760"/>
      <c r="F1996" s="710"/>
      <c r="G1996" s="711"/>
      <c r="H1996" s="758"/>
      <c r="I1996" s="713"/>
      <c r="J1996" s="713"/>
      <c r="K1996" s="714"/>
      <c r="L1996" s="715"/>
    </row>
    <row r="1997" spans="1:12" ht="30" customHeight="1" x14ac:dyDescent="0.25">
      <c r="A1997" s="708" t="s">
        <v>514</v>
      </c>
      <c r="B1997" s="709"/>
      <c r="C1997" s="709"/>
      <c r="D1997" s="709"/>
      <c r="E1997" s="709"/>
      <c r="F1997" s="710"/>
      <c r="G1997" s="711"/>
      <c r="H1997" s="712"/>
      <c r="I1997" s="713"/>
      <c r="J1997" s="713"/>
      <c r="K1997" s="714"/>
      <c r="L1997" s="715"/>
    </row>
    <row r="1998" spans="1:12" ht="30" customHeight="1" x14ac:dyDescent="0.25">
      <c r="A1998" s="708" t="s">
        <v>515</v>
      </c>
      <c r="B1998" s="709"/>
      <c r="C1998" s="709"/>
      <c r="D1998" s="709"/>
      <c r="E1998" s="709"/>
      <c r="F1998" s="710"/>
      <c r="G1998" s="711"/>
      <c r="H1998" s="712"/>
      <c r="I1998" s="713"/>
      <c r="J1998" s="713"/>
      <c r="K1998" s="714"/>
      <c r="L1998" s="715"/>
    </row>
    <row r="1999" spans="1:12" ht="30" customHeight="1" x14ac:dyDescent="0.25">
      <c r="A1999" s="708" t="s">
        <v>516</v>
      </c>
      <c r="B1999" s="709"/>
      <c r="C1999" s="709"/>
      <c r="D1999" s="709"/>
      <c r="E1999" s="709"/>
      <c r="F1999" s="710"/>
      <c r="G1999" s="711"/>
      <c r="H1999" s="716"/>
      <c r="I1999" s="717"/>
      <c r="J1999" s="717"/>
      <c r="K1999" s="717"/>
      <c r="L1999" s="718"/>
    </row>
    <row r="2000" spans="1:12" ht="30" customHeight="1" thickBot="1" x14ac:dyDescent="0.3">
      <c r="A2000" s="719" t="s">
        <v>517</v>
      </c>
      <c r="B2000" s="720"/>
      <c r="C2000" s="720"/>
      <c r="D2000" s="720"/>
      <c r="E2000" s="720"/>
      <c r="F2000" s="721"/>
      <c r="G2000" s="722"/>
      <c r="H2000" s="723"/>
      <c r="I2000" s="724"/>
      <c r="J2000" s="724"/>
      <c r="K2000" s="725"/>
      <c r="L2000" s="726"/>
    </row>
    <row r="2001" spans="1:12" ht="20.25" customHeight="1" x14ac:dyDescent="0.25">
      <c r="A2001" s="727" t="s">
        <v>518</v>
      </c>
      <c r="B2001" s="728"/>
      <c r="C2001" s="728"/>
      <c r="D2001" s="728"/>
      <c r="E2001" s="728"/>
      <c r="F2001" s="728"/>
      <c r="G2001" s="728"/>
      <c r="H2001" s="728"/>
      <c r="I2001" s="728"/>
      <c r="J2001" s="728"/>
      <c r="K2001" s="729"/>
      <c r="L2001" s="730"/>
    </row>
    <row r="2002" spans="1:12" ht="30" customHeight="1" x14ac:dyDescent="0.25">
      <c r="A2002" s="731"/>
      <c r="B2002" s="732"/>
      <c r="C2002" s="732"/>
      <c r="D2002" s="732"/>
      <c r="E2002" s="732"/>
      <c r="F2002" s="732"/>
      <c r="G2002" s="732"/>
      <c r="H2002" s="732"/>
      <c r="I2002" s="732"/>
      <c r="J2002" s="732"/>
      <c r="K2002" s="733"/>
      <c r="L2002" s="734"/>
    </row>
    <row r="2003" spans="1:12" ht="30" customHeight="1" thickBot="1" x14ac:dyDescent="0.3">
      <c r="A2003" s="735"/>
      <c r="B2003" s="736"/>
      <c r="C2003" s="736"/>
      <c r="D2003" s="736"/>
      <c r="E2003" s="736"/>
      <c r="F2003" s="736"/>
      <c r="G2003" s="736"/>
      <c r="H2003" s="736"/>
      <c r="I2003" s="736"/>
      <c r="J2003" s="736"/>
      <c r="K2003" s="737"/>
      <c r="L2003" s="738"/>
    </row>
    <row r="2004" spans="1:12" ht="19.149999999999999" customHeight="1" x14ac:dyDescent="0.25">
      <c r="A2004" s="739" t="s">
        <v>519</v>
      </c>
      <c r="B2004" s="740"/>
      <c r="C2004" s="740"/>
      <c r="D2004" s="740"/>
      <c r="E2004" s="741"/>
      <c r="F2004" s="741"/>
      <c r="G2004" s="741"/>
      <c r="H2004" s="741"/>
      <c r="I2004" s="741"/>
      <c r="J2004" s="741"/>
      <c r="K2004" s="742"/>
      <c r="L2004" s="743"/>
    </row>
    <row r="2005" spans="1:12" ht="19.149999999999999" customHeight="1" x14ac:dyDescent="0.25">
      <c r="A2005" s="744" t="s">
        <v>591</v>
      </c>
      <c r="B2005" s="745"/>
      <c r="C2005" s="745"/>
      <c r="D2005" s="745"/>
      <c r="E2005" s="674" t="s">
        <v>24</v>
      </c>
      <c r="F2005" s="676"/>
      <c r="G2005" s="676"/>
      <c r="H2005" s="676"/>
      <c r="I2005" s="677"/>
      <c r="J2005" s="680" t="s">
        <v>21</v>
      </c>
      <c r="K2005" s="746"/>
      <c r="L2005" s="682"/>
    </row>
    <row r="2006" spans="1:12" ht="19.149999999999999" customHeight="1" x14ac:dyDescent="0.25">
      <c r="A2006" s="747" t="s">
        <v>592</v>
      </c>
      <c r="B2006" s="748"/>
      <c r="C2006" s="748" t="s">
        <v>593</v>
      </c>
      <c r="D2006" s="748"/>
      <c r="E2006" s="675"/>
      <c r="F2006" s="678"/>
      <c r="G2006" s="678"/>
      <c r="H2006" s="678"/>
      <c r="I2006" s="679"/>
      <c r="J2006" s="681"/>
      <c r="K2006" s="678"/>
      <c r="L2006" s="683"/>
    </row>
    <row r="2007" spans="1:12" ht="19.149999999999999" customHeight="1" x14ac:dyDescent="0.25">
      <c r="A2007" s="668"/>
      <c r="B2007" s="669"/>
      <c r="C2007" s="670"/>
      <c r="D2007" s="671"/>
      <c r="E2007" s="674" t="s">
        <v>25</v>
      </c>
      <c r="F2007" s="676"/>
      <c r="G2007" s="676"/>
      <c r="H2007" s="676"/>
      <c r="I2007" s="677"/>
      <c r="J2007" s="680" t="s">
        <v>371</v>
      </c>
      <c r="K2007" s="676"/>
      <c r="L2007" s="682"/>
    </row>
    <row r="2008" spans="1:12" ht="19.149999999999999" customHeight="1" x14ac:dyDescent="0.25">
      <c r="A2008" s="668"/>
      <c r="B2008" s="669"/>
      <c r="C2008" s="672"/>
      <c r="D2008" s="673"/>
      <c r="E2008" s="675"/>
      <c r="F2008" s="678"/>
      <c r="G2008" s="678"/>
      <c r="H2008" s="678"/>
      <c r="I2008" s="679"/>
      <c r="J2008" s="681"/>
      <c r="K2008" s="678"/>
      <c r="L2008" s="683"/>
    </row>
    <row r="2009" spans="1:12" ht="19.149999999999999" customHeight="1" x14ac:dyDescent="0.25">
      <c r="A2009" s="684" t="s">
        <v>594</v>
      </c>
      <c r="B2009" s="687"/>
      <c r="C2009" s="688"/>
      <c r="D2009" s="688"/>
      <c r="E2009" s="688"/>
      <c r="F2009" s="688"/>
      <c r="G2009" s="688"/>
      <c r="H2009" s="688"/>
      <c r="I2009" s="688"/>
      <c r="J2009" s="688"/>
      <c r="K2009" s="688"/>
      <c r="L2009" s="689"/>
    </row>
    <row r="2010" spans="1:12" ht="19.149999999999999" customHeight="1" x14ac:dyDescent="0.25">
      <c r="A2010" s="685"/>
      <c r="B2010" s="688"/>
      <c r="C2010" s="688"/>
      <c r="D2010" s="688"/>
      <c r="E2010" s="688"/>
      <c r="F2010" s="688"/>
      <c r="G2010" s="688"/>
      <c r="H2010" s="688"/>
      <c r="I2010" s="688"/>
      <c r="J2010" s="688"/>
      <c r="K2010" s="688"/>
      <c r="L2010" s="689"/>
    </row>
    <row r="2011" spans="1:12" ht="19.149999999999999" customHeight="1" x14ac:dyDescent="0.25">
      <c r="A2011" s="685"/>
      <c r="B2011" s="688"/>
      <c r="C2011" s="688"/>
      <c r="D2011" s="688"/>
      <c r="E2011" s="688"/>
      <c r="F2011" s="688"/>
      <c r="G2011" s="688"/>
      <c r="H2011" s="688"/>
      <c r="I2011" s="688"/>
      <c r="J2011" s="688"/>
      <c r="K2011" s="688"/>
      <c r="L2011" s="689"/>
    </row>
    <row r="2012" spans="1:12" ht="19.149999999999999" customHeight="1" thickBot="1" x14ac:dyDescent="0.3">
      <c r="A2012" s="686"/>
      <c r="B2012" s="690"/>
      <c r="C2012" s="690"/>
      <c r="D2012" s="690"/>
      <c r="E2012" s="690"/>
      <c r="F2012" s="690"/>
      <c r="G2012" s="690"/>
      <c r="H2012" s="690"/>
      <c r="I2012" s="690"/>
      <c r="J2012" s="690"/>
      <c r="K2012" s="690"/>
      <c r="L2012" s="691"/>
    </row>
    <row r="2013" spans="1:12" ht="20.25" customHeight="1" thickBot="1" x14ac:dyDescent="0.3"/>
    <row r="2014" spans="1:12" ht="20.25" customHeight="1" thickBot="1" x14ac:dyDescent="0.3">
      <c r="A2014" s="692" t="s">
        <v>504</v>
      </c>
      <c r="B2014" s="693"/>
      <c r="C2014" s="693"/>
      <c r="D2014" s="693"/>
      <c r="E2014" s="693"/>
      <c r="F2014" s="693"/>
      <c r="G2014" s="693"/>
      <c r="H2014" s="693"/>
      <c r="I2014" s="693"/>
      <c r="J2014" s="693"/>
      <c r="K2014" s="693"/>
      <c r="L2014" s="694"/>
    </row>
    <row r="2015" spans="1:12" ht="25.15" customHeight="1" x14ac:dyDescent="0.25">
      <c r="A2015" s="168" t="s">
        <v>551</v>
      </c>
      <c r="B2015" s="695"/>
      <c r="C2015" s="696"/>
      <c r="D2015" s="697"/>
      <c r="E2015" s="698"/>
      <c r="F2015" s="698"/>
      <c r="G2015" s="698"/>
      <c r="H2015" s="698"/>
      <c r="I2015" s="698"/>
      <c r="J2015" s="698"/>
      <c r="K2015" s="698"/>
      <c r="L2015" s="699"/>
    </row>
    <row r="2016" spans="1:12" ht="20.25" customHeight="1" x14ac:dyDescent="0.25">
      <c r="A2016" s="700" t="s">
        <v>0</v>
      </c>
      <c r="B2016" s="701"/>
      <c r="C2016" s="701"/>
      <c r="D2016" s="702"/>
      <c r="E2016" s="702"/>
      <c r="F2016" s="702"/>
      <c r="G2016" s="702"/>
      <c r="H2016" s="702"/>
      <c r="I2016" s="702"/>
      <c r="J2016" s="702"/>
      <c r="K2016" s="702"/>
      <c r="L2016" s="703"/>
    </row>
    <row r="2017" spans="1:12" ht="20.25" customHeight="1" x14ac:dyDescent="0.25">
      <c r="A2017" s="700" t="s">
        <v>460</v>
      </c>
      <c r="B2017" s="701"/>
      <c r="C2017" s="701"/>
      <c r="D2017" s="702"/>
      <c r="E2017" s="702"/>
      <c r="F2017" s="702"/>
      <c r="G2017" s="702"/>
      <c r="H2017" s="702"/>
      <c r="I2017" s="702"/>
      <c r="J2017" s="702"/>
      <c r="K2017" s="702"/>
      <c r="L2017" s="703"/>
    </row>
    <row r="2018" spans="1:12" ht="20.25" customHeight="1" x14ac:dyDescent="0.25">
      <c r="A2018" s="700" t="s">
        <v>905</v>
      </c>
      <c r="B2018" s="701"/>
      <c r="C2018" s="701"/>
      <c r="D2018" s="702"/>
      <c r="E2018" s="702"/>
      <c r="F2018" s="702"/>
      <c r="G2018" s="702"/>
      <c r="H2018" s="702"/>
      <c r="I2018" s="702"/>
      <c r="J2018" s="702"/>
      <c r="K2018" s="702"/>
      <c r="L2018" s="703"/>
    </row>
    <row r="2019" spans="1:12" ht="20.25" customHeight="1" x14ac:dyDescent="0.25">
      <c r="A2019" s="700" t="s">
        <v>1</v>
      </c>
      <c r="B2019" s="701"/>
      <c r="C2019" s="701"/>
      <c r="D2019" s="702"/>
      <c r="E2019" s="702"/>
      <c r="F2019" s="702"/>
      <c r="G2019" s="702"/>
      <c r="H2019" s="702"/>
      <c r="I2019" s="702"/>
      <c r="J2019" s="702"/>
      <c r="K2019" s="702"/>
      <c r="L2019" s="703"/>
    </row>
    <row r="2020" spans="1:12" ht="20.25" customHeight="1" x14ac:dyDescent="0.25">
      <c r="A2020" s="704" t="s">
        <v>520</v>
      </c>
      <c r="B2020" s="705"/>
      <c r="C2020" s="705"/>
      <c r="D2020" s="702"/>
      <c r="E2020" s="702"/>
      <c r="F2020" s="702"/>
      <c r="G2020" s="702"/>
      <c r="H2020" s="702"/>
      <c r="I2020" s="702"/>
      <c r="J2020" s="702"/>
      <c r="K2020" s="702"/>
      <c r="L2020" s="703"/>
    </row>
    <row r="2021" spans="1:12" ht="15" customHeight="1" x14ac:dyDescent="0.25">
      <c r="A2021" s="704" t="s">
        <v>505</v>
      </c>
      <c r="B2021" s="705"/>
      <c r="C2021" s="705"/>
      <c r="D2021" s="706"/>
      <c r="E2021" s="706"/>
      <c r="F2021" s="706"/>
      <c r="G2021" s="706"/>
      <c r="H2021" s="706"/>
      <c r="I2021" s="706"/>
      <c r="J2021" s="706"/>
      <c r="K2021" s="706"/>
      <c r="L2021" s="707"/>
    </row>
    <row r="2022" spans="1:12" ht="15" customHeight="1" x14ac:dyDescent="0.25">
      <c r="A2022" s="704"/>
      <c r="B2022" s="705"/>
      <c r="C2022" s="705"/>
      <c r="D2022" s="706"/>
      <c r="E2022" s="706"/>
      <c r="F2022" s="706"/>
      <c r="G2022" s="706"/>
      <c r="H2022" s="706"/>
      <c r="I2022" s="706"/>
      <c r="J2022" s="706"/>
      <c r="K2022" s="706"/>
      <c r="L2022" s="707"/>
    </row>
    <row r="2023" spans="1:12" ht="15" customHeight="1" x14ac:dyDescent="0.25">
      <c r="A2023" s="704"/>
      <c r="B2023" s="705"/>
      <c r="C2023" s="705"/>
      <c r="D2023" s="706"/>
      <c r="E2023" s="706"/>
      <c r="F2023" s="706"/>
      <c r="G2023" s="706"/>
      <c r="H2023" s="706"/>
      <c r="I2023" s="706"/>
      <c r="J2023" s="706"/>
      <c r="K2023" s="706"/>
      <c r="L2023" s="707"/>
    </row>
    <row r="2024" spans="1:12" ht="19.149999999999999" customHeight="1" x14ac:dyDescent="0.25">
      <c r="A2024" s="761" t="s">
        <v>506</v>
      </c>
      <c r="B2024" s="762"/>
      <c r="C2024" s="762"/>
      <c r="D2024" s="762"/>
      <c r="E2024" s="763"/>
      <c r="F2024" s="764" t="s">
        <v>507</v>
      </c>
      <c r="G2024" s="763"/>
      <c r="H2024" s="764" t="s">
        <v>508</v>
      </c>
      <c r="I2024" s="762"/>
      <c r="J2024" s="762"/>
      <c r="K2024" s="762"/>
      <c r="L2024" s="765"/>
    </row>
    <row r="2025" spans="1:12" ht="30" customHeight="1" x14ac:dyDescent="0.25">
      <c r="A2025" s="749" t="s">
        <v>509</v>
      </c>
      <c r="B2025" s="750"/>
      <c r="C2025" s="750"/>
      <c r="D2025" s="750"/>
      <c r="E2025" s="750"/>
      <c r="F2025" s="751"/>
      <c r="G2025" s="752"/>
      <c r="H2025" s="712"/>
      <c r="I2025" s="713"/>
      <c r="J2025" s="713"/>
      <c r="K2025" s="714"/>
      <c r="L2025" s="715"/>
    </row>
    <row r="2026" spans="1:12" ht="30" customHeight="1" x14ac:dyDescent="0.25">
      <c r="A2026" s="749" t="s">
        <v>510</v>
      </c>
      <c r="B2026" s="750"/>
      <c r="C2026" s="750"/>
      <c r="D2026" s="750"/>
      <c r="E2026" s="750"/>
      <c r="F2026" s="710"/>
      <c r="G2026" s="711"/>
      <c r="H2026" s="753"/>
      <c r="I2026" s="754"/>
      <c r="J2026" s="754"/>
      <c r="K2026" s="754"/>
      <c r="L2026" s="755"/>
    </row>
    <row r="2027" spans="1:12" ht="30" customHeight="1" x14ac:dyDescent="0.25">
      <c r="A2027" s="749" t="s">
        <v>511</v>
      </c>
      <c r="B2027" s="750"/>
      <c r="C2027" s="750"/>
      <c r="D2027" s="750"/>
      <c r="E2027" s="750"/>
      <c r="F2027" s="710"/>
      <c r="G2027" s="711"/>
      <c r="H2027" s="712"/>
      <c r="I2027" s="713"/>
      <c r="J2027" s="713"/>
      <c r="K2027" s="714"/>
      <c r="L2027" s="715"/>
    </row>
    <row r="2028" spans="1:12" ht="30" customHeight="1" x14ac:dyDescent="0.25">
      <c r="A2028" s="756" t="s">
        <v>512</v>
      </c>
      <c r="B2028" s="757"/>
      <c r="C2028" s="757"/>
      <c r="D2028" s="757"/>
      <c r="E2028" s="757"/>
      <c r="F2028" s="710"/>
      <c r="G2028" s="711"/>
      <c r="H2028" s="758"/>
      <c r="I2028" s="713"/>
      <c r="J2028" s="713"/>
      <c r="K2028" s="714"/>
      <c r="L2028" s="715"/>
    </row>
    <row r="2029" spans="1:12" ht="30" customHeight="1" x14ac:dyDescent="0.25">
      <c r="A2029" s="759" t="s">
        <v>513</v>
      </c>
      <c r="B2029" s="760"/>
      <c r="C2029" s="760"/>
      <c r="D2029" s="760"/>
      <c r="E2029" s="760"/>
      <c r="F2029" s="710"/>
      <c r="G2029" s="711"/>
      <c r="H2029" s="758"/>
      <c r="I2029" s="713"/>
      <c r="J2029" s="713"/>
      <c r="K2029" s="714"/>
      <c r="L2029" s="715"/>
    </row>
    <row r="2030" spans="1:12" ht="30" customHeight="1" x14ac:dyDescent="0.25">
      <c r="A2030" s="708" t="s">
        <v>514</v>
      </c>
      <c r="B2030" s="709"/>
      <c r="C2030" s="709"/>
      <c r="D2030" s="709"/>
      <c r="E2030" s="709"/>
      <c r="F2030" s="710"/>
      <c r="G2030" s="711"/>
      <c r="H2030" s="712"/>
      <c r="I2030" s="713"/>
      <c r="J2030" s="713"/>
      <c r="K2030" s="714"/>
      <c r="L2030" s="715"/>
    </row>
    <row r="2031" spans="1:12" ht="30" customHeight="1" x14ac:dyDescent="0.25">
      <c r="A2031" s="708" t="s">
        <v>515</v>
      </c>
      <c r="B2031" s="709"/>
      <c r="C2031" s="709"/>
      <c r="D2031" s="709"/>
      <c r="E2031" s="709"/>
      <c r="F2031" s="710"/>
      <c r="G2031" s="711"/>
      <c r="H2031" s="712"/>
      <c r="I2031" s="713"/>
      <c r="J2031" s="713"/>
      <c r="K2031" s="714"/>
      <c r="L2031" s="715"/>
    </row>
    <row r="2032" spans="1:12" ht="30" customHeight="1" x14ac:dyDescent="0.25">
      <c r="A2032" s="708" t="s">
        <v>516</v>
      </c>
      <c r="B2032" s="709"/>
      <c r="C2032" s="709"/>
      <c r="D2032" s="709"/>
      <c r="E2032" s="709"/>
      <c r="F2032" s="710"/>
      <c r="G2032" s="711"/>
      <c r="H2032" s="716"/>
      <c r="I2032" s="717"/>
      <c r="J2032" s="717"/>
      <c r="K2032" s="717"/>
      <c r="L2032" s="718"/>
    </row>
    <row r="2033" spans="1:12" ht="30" customHeight="1" thickBot="1" x14ac:dyDescent="0.3">
      <c r="A2033" s="719" t="s">
        <v>517</v>
      </c>
      <c r="B2033" s="720"/>
      <c r="C2033" s="720"/>
      <c r="D2033" s="720"/>
      <c r="E2033" s="720"/>
      <c r="F2033" s="721"/>
      <c r="G2033" s="722"/>
      <c r="H2033" s="723"/>
      <c r="I2033" s="724"/>
      <c r="J2033" s="724"/>
      <c r="K2033" s="725"/>
      <c r="L2033" s="726"/>
    </row>
    <row r="2034" spans="1:12" ht="20.25" customHeight="1" x14ac:dyDescent="0.25">
      <c r="A2034" s="727" t="s">
        <v>518</v>
      </c>
      <c r="B2034" s="728"/>
      <c r="C2034" s="728"/>
      <c r="D2034" s="728"/>
      <c r="E2034" s="728"/>
      <c r="F2034" s="728"/>
      <c r="G2034" s="728"/>
      <c r="H2034" s="728"/>
      <c r="I2034" s="728"/>
      <c r="J2034" s="728"/>
      <c r="K2034" s="729"/>
      <c r="L2034" s="730"/>
    </row>
    <row r="2035" spans="1:12" ht="30" customHeight="1" x14ac:dyDescent="0.25">
      <c r="A2035" s="731"/>
      <c r="B2035" s="732"/>
      <c r="C2035" s="732"/>
      <c r="D2035" s="732"/>
      <c r="E2035" s="732"/>
      <c r="F2035" s="732"/>
      <c r="G2035" s="732"/>
      <c r="H2035" s="732"/>
      <c r="I2035" s="732"/>
      <c r="J2035" s="732"/>
      <c r="K2035" s="733"/>
      <c r="L2035" s="734"/>
    </row>
    <row r="2036" spans="1:12" ht="30" customHeight="1" thickBot="1" x14ac:dyDescent="0.3">
      <c r="A2036" s="735"/>
      <c r="B2036" s="736"/>
      <c r="C2036" s="736"/>
      <c r="D2036" s="736"/>
      <c r="E2036" s="736"/>
      <c r="F2036" s="736"/>
      <c r="G2036" s="736"/>
      <c r="H2036" s="736"/>
      <c r="I2036" s="736"/>
      <c r="J2036" s="736"/>
      <c r="K2036" s="737"/>
      <c r="L2036" s="738"/>
    </row>
    <row r="2037" spans="1:12" ht="19.149999999999999" customHeight="1" x14ac:dyDescent="0.25">
      <c r="A2037" s="739" t="s">
        <v>519</v>
      </c>
      <c r="B2037" s="740"/>
      <c r="C2037" s="740"/>
      <c r="D2037" s="740"/>
      <c r="E2037" s="741"/>
      <c r="F2037" s="741"/>
      <c r="G2037" s="741"/>
      <c r="H2037" s="741"/>
      <c r="I2037" s="741"/>
      <c r="J2037" s="741"/>
      <c r="K2037" s="742"/>
      <c r="L2037" s="743"/>
    </row>
    <row r="2038" spans="1:12" ht="19.149999999999999" customHeight="1" x14ac:dyDescent="0.25">
      <c r="A2038" s="744" t="s">
        <v>591</v>
      </c>
      <c r="B2038" s="745"/>
      <c r="C2038" s="745"/>
      <c r="D2038" s="745"/>
      <c r="E2038" s="674" t="s">
        <v>24</v>
      </c>
      <c r="F2038" s="676"/>
      <c r="G2038" s="676"/>
      <c r="H2038" s="676"/>
      <c r="I2038" s="677"/>
      <c r="J2038" s="680" t="s">
        <v>21</v>
      </c>
      <c r="K2038" s="746"/>
      <c r="L2038" s="682"/>
    </row>
    <row r="2039" spans="1:12" ht="19.149999999999999" customHeight="1" x14ac:dyDescent="0.25">
      <c r="A2039" s="747" t="s">
        <v>592</v>
      </c>
      <c r="B2039" s="748"/>
      <c r="C2039" s="748" t="s">
        <v>593</v>
      </c>
      <c r="D2039" s="748"/>
      <c r="E2039" s="675"/>
      <c r="F2039" s="678"/>
      <c r="G2039" s="678"/>
      <c r="H2039" s="678"/>
      <c r="I2039" s="679"/>
      <c r="J2039" s="681"/>
      <c r="K2039" s="678"/>
      <c r="L2039" s="683"/>
    </row>
    <row r="2040" spans="1:12" ht="19.149999999999999" customHeight="1" x14ac:dyDescent="0.25">
      <c r="A2040" s="668"/>
      <c r="B2040" s="669"/>
      <c r="C2040" s="670"/>
      <c r="D2040" s="671"/>
      <c r="E2040" s="674" t="s">
        <v>25</v>
      </c>
      <c r="F2040" s="676"/>
      <c r="G2040" s="676"/>
      <c r="H2040" s="676"/>
      <c r="I2040" s="677"/>
      <c r="J2040" s="680" t="s">
        <v>371</v>
      </c>
      <c r="K2040" s="676"/>
      <c r="L2040" s="682"/>
    </row>
    <row r="2041" spans="1:12" ht="19.149999999999999" customHeight="1" x14ac:dyDescent="0.25">
      <c r="A2041" s="668"/>
      <c r="B2041" s="669"/>
      <c r="C2041" s="672"/>
      <c r="D2041" s="673"/>
      <c r="E2041" s="675"/>
      <c r="F2041" s="678"/>
      <c r="G2041" s="678"/>
      <c r="H2041" s="678"/>
      <c r="I2041" s="679"/>
      <c r="J2041" s="681"/>
      <c r="K2041" s="678"/>
      <c r="L2041" s="683"/>
    </row>
    <row r="2042" spans="1:12" ht="19.149999999999999" customHeight="1" x14ac:dyDescent="0.25">
      <c r="A2042" s="684" t="s">
        <v>594</v>
      </c>
      <c r="B2042" s="687"/>
      <c r="C2042" s="688"/>
      <c r="D2042" s="688"/>
      <c r="E2042" s="688"/>
      <c r="F2042" s="688"/>
      <c r="G2042" s="688"/>
      <c r="H2042" s="688"/>
      <c r="I2042" s="688"/>
      <c r="J2042" s="688"/>
      <c r="K2042" s="688"/>
      <c r="L2042" s="689"/>
    </row>
    <row r="2043" spans="1:12" ht="19.149999999999999" customHeight="1" x14ac:dyDescent="0.25">
      <c r="A2043" s="685"/>
      <c r="B2043" s="688"/>
      <c r="C2043" s="688"/>
      <c r="D2043" s="688"/>
      <c r="E2043" s="688"/>
      <c r="F2043" s="688"/>
      <c r="G2043" s="688"/>
      <c r="H2043" s="688"/>
      <c r="I2043" s="688"/>
      <c r="J2043" s="688"/>
      <c r="K2043" s="688"/>
      <c r="L2043" s="689"/>
    </row>
    <row r="2044" spans="1:12" ht="19.149999999999999" customHeight="1" x14ac:dyDescent="0.25">
      <c r="A2044" s="685"/>
      <c r="B2044" s="688"/>
      <c r="C2044" s="688"/>
      <c r="D2044" s="688"/>
      <c r="E2044" s="688"/>
      <c r="F2044" s="688"/>
      <c r="G2044" s="688"/>
      <c r="H2044" s="688"/>
      <c r="I2044" s="688"/>
      <c r="J2044" s="688"/>
      <c r="K2044" s="688"/>
      <c r="L2044" s="689"/>
    </row>
    <row r="2045" spans="1:12" ht="19.149999999999999" customHeight="1" thickBot="1" x14ac:dyDescent="0.3">
      <c r="A2045" s="686"/>
      <c r="B2045" s="690"/>
      <c r="C2045" s="690"/>
      <c r="D2045" s="690"/>
      <c r="E2045" s="690"/>
      <c r="F2045" s="690"/>
      <c r="G2045" s="690"/>
      <c r="H2045" s="690"/>
      <c r="I2045" s="690"/>
      <c r="J2045" s="690"/>
      <c r="K2045" s="690"/>
      <c r="L2045" s="691"/>
    </row>
    <row r="2046" spans="1:12" ht="20.25" customHeight="1" thickBot="1" x14ac:dyDescent="0.3"/>
    <row r="2047" spans="1:12" ht="20.25" customHeight="1" thickBot="1" x14ac:dyDescent="0.3">
      <c r="A2047" s="692" t="s">
        <v>504</v>
      </c>
      <c r="B2047" s="693"/>
      <c r="C2047" s="693"/>
      <c r="D2047" s="693"/>
      <c r="E2047" s="693"/>
      <c r="F2047" s="693"/>
      <c r="G2047" s="693"/>
      <c r="H2047" s="693"/>
      <c r="I2047" s="693"/>
      <c r="J2047" s="693"/>
      <c r="K2047" s="693"/>
      <c r="L2047" s="694"/>
    </row>
    <row r="2048" spans="1:12" ht="25.15" customHeight="1" x14ac:dyDescent="0.25">
      <c r="A2048" s="168" t="s">
        <v>551</v>
      </c>
      <c r="B2048" s="695"/>
      <c r="C2048" s="696"/>
      <c r="D2048" s="697"/>
      <c r="E2048" s="698"/>
      <c r="F2048" s="698"/>
      <c r="G2048" s="698"/>
      <c r="H2048" s="698"/>
      <c r="I2048" s="698"/>
      <c r="J2048" s="698"/>
      <c r="K2048" s="698"/>
      <c r="L2048" s="699"/>
    </row>
    <row r="2049" spans="1:12" ht="20.25" customHeight="1" x14ac:dyDescent="0.25">
      <c r="A2049" s="700" t="s">
        <v>0</v>
      </c>
      <c r="B2049" s="701"/>
      <c r="C2049" s="701"/>
      <c r="D2049" s="702"/>
      <c r="E2049" s="702"/>
      <c r="F2049" s="702"/>
      <c r="G2049" s="702"/>
      <c r="H2049" s="702"/>
      <c r="I2049" s="702"/>
      <c r="J2049" s="702"/>
      <c r="K2049" s="702"/>
      <c r="L2049" s="703"/>
    </row>
    <row r="2050" spans="1:12" ht="20.25" customHeight="1" x14ac:dyDescent="0.25">
      <c r="A2050" s="700" t="s">
        <v>460</v>
      </c>
      <c r="B2050" s="701"/>
      <c r="C2050" s="701"/>
      <c r="D2050" s="702"/>
      <c r="E2050" s="702"/>
      <c r="F2050" s="702"/>
      <c r="G2050" s="702"/>
      <c r="H2050" s="702"/>
      <c r="I2050" s="702"/>
      <c r="J2050" s="702"/>
      <c r="K2050" s="702"/>
      <c r="L2050" s="703"/>
    </row>
    <row r="2051" spans="1:12" ht="20.25" customHeight="1" x14ac:dyDescent="0.25">
      <c r="A2051" s="700" t="s">
        <v>905</v>
      </c>
      <c r="B2051" s="701"/>
      <c r="C2051" s="701"/>
      <c r="D2051" s="702"/>
      <c r="E2051" s="702"/>
      <c r="F2051" s="702"/>
      <c r="G2051" s="702"/>
      <c r="H2051" s="702"/>
      <c r="I2051" s="702"/>
      <c r="J2051" s="702"/>
      <c r="K2051" s="702"/>
      <c r="L2051" s="703"/>
    </row>
    <row r="2052" spans="1:12" ht="20.25" customHeight="1" x14ac:dyDescent="0.25">
      <c r="A2052" s="700" t="s">
        <v>1</v>
      </c>
      <c r="B2052" s="701"/>
      <c r="C2052" s="701"/>
      <c r="D2052" s="702"/>
      <c r="E2052" s="702"/>
      <c r="F2052" s="702"/>
      <c r="G2052" s="702"/>
      <c r="H2052" s="702"/>
      <c r="I2052" s="702"/>
      <c r="J2052" s="702"/>
      <c r="K2052" s="702"/>
      <c r="L2052" s="703"/>
    </row>
    <row r="2053" spans="1:12" ht="20.25" customHeight="1" x14ac:dyDescent="0.25">
      <c r="A2053" s="704" t="s">
        <v>520</v>
      </c>
      <c r="B2053" s="705"/>
      <c r="C2053" s="705"/>
      <c r="D2053" s="702"/>
      <c r="E2053" s="702"/>
      <c r="F2053" s="702"/>
      <c r="G2053" s="702"/>
      <c r="H2053" s="702"/>
      <c r="I2053" s="702"/>
      <c r="J2053" s="702"/>
      <c r="K2053" s="702"/>
      <c r="L2053" s="703"/>
    </row>
    <row r="2054" spans="1:12" ht="15" customHeight="1" x14ac:dyDescent="0.25">
      <c r="A2054" s="704" t="s">
        <v>505</v>
      </c>
      <c r="B2054" s="705"/>
      <c r="C2054" s="705"/>
      <c r="D2054" s="706"/>
      <c r="E2054" s="706"/>
      <c r="F2054" s="706"/>
      <c r="G2054" s="706"/>
      <c r="H2054" s="706"/>
      <c r="I2054" s="706"/>
      <c r="J2054" s="706"/>
      <c r="K2054" s="706"/>
      <c r="L2054" s="707"/>
    </row>
    <row r="2055" spans="1:12" ht="15" customHeight="1" x14ac:dyDescent="0.25">
      <c r="A2055" s="704"/>
      <c r="B2055" s="705"/>
      <c r="C2055" s="705"/>
      <c r="D2055" s="706"/>
      <c r="E2055" s="706"/>
      <c r="F2055" s="706"/>
      <c r="G2055" s="706"/>
      <c r="H2055" s="706"/>
      <c r="I2055" s="706"/>
      <c r="J2055" s="706"/>
      <c r="K2055" s="706"/>
      <c r="L2055" s="707"/>
    </row>
    <row r="2056" spans="1:12" ht="15" customHeight="1" x14ac:dyDescent="0.25">
      <c r="A2056" s="704"/>
      <c r="B2056" s="705"/>
      <c r="C2056" s="705"/>
      <c r="D2056" s="706"/>
      <c r="E2056" s="706"/>
      <c r="F2056" s="706"/>
      <c r="G2056" s="706"/>
      <c r="H2056" s="706"/>
      <c r="I2056" s="706"/>
      <c r="J2056" s="706"/>
      <c r="K2056" s="706"/>
      <c r="L2056" s="707"/>
    </row>
    <row r="2057" spans="1:12" ht="19.149999999999999" customHeight="1" x14ac:dyDescent="0.25">
      <c r="A2057" s="761" t="s">
        <v>506</v>
      </c>
      <c r="B2057" s="762"/>
      <c r="C2057" s="762"/>
      <c r="D2057" s="762"/>
      <c r="E2057" s="763"/>
      <c r="F2057" s="764" t="s">
        <v>507</v>
      </c>
      <c r="G2057" s="763"/>
      <c r="H2057" s="764" t="s">
        <v>508</v>
      </c>
      <c r="I2057" s="762"/>
      <c r="J2057" s="762"/>
      <c r="K2057" s="762"/>
      <c r="L2057" s="765"/>
    </row>
    <row r="2058" spans="1:12" ht="30" customHeight="1" x14ac:dyDescent="0.25">
      <c r="A2058" s="749" t="s">
        <v>509</v>
      </c>
      <c r="B2058" s="750"/>
      <c r="C2058" s="750"/>
      <c r="D2058" s="750"/>
      <c r="E2058" s="750"/>
      <c r="F2058" s="751"/>
      <c r="G2058" s="752"/>
      <c r="H2058" s="712"/>
      <c r="I2058" s="713"/>
      <c r="J2058" s="713"/>
      <c r="K2058" s="714"/>
      <c r="L2058" s="715"/>
    </row>
    <row r="2059" spans="1:12" ht="30" customHeight="1" x14ac:dyDescent="0.25">
      <c r="A2059" s="749" t="s">
        <v>510</v>
      </c>
      <c r="B2059" s="750"/>
      <c r="C2059" s="750"/>
      <c r="D2059" s="750"/>
      <c r="E2059" s="750"/>
      <c r="F2059" s="710"/>
      <c r="G2059" s="711"/>
      <c r="H2059" s="753"/>
      <c r="I2059" s="754"/>
      <c r="J2059" s="754"/>
      <c r="K2059" s="754"/>
      <c r="L2059" s="755"/>
    </row>
    <row r="2060" spans="1:12" ht="30" customHeight="1" x14ac:dyDescent="0.25">
      <c r="A2060" s="749" t="s">
        <v>511</v>
      </c>
      <c r="B2060" s="750"/>
      <c r="C2060" s="750"/>
      <c r="D2060" s="750"/>
      <c r="E2060" s="750"/>
      <c r="F2060" s="710"/>
      <c r="G2060" s="711"/>
      <c r="H2060" s="712"/>
      <c r="I2060" s="713"/>
      <c r="J2060" s="713"/>
      <c r="K2060" s="714"/>
      <c r="L2060" s="715"/>
    </row>
    <row r="2061" spans="1:12" ht="30" customHeight="1" x14ac:dyDescent="0.25">
      <c r="A2061" s="756" t="s">
        <v>512</v>
      </c>
      <c r="B2061" s="757"/>
      <c r="C2061" s="757"/>
      <c r="D2061" s="757"/>
      <c r="E2061" s="757"/>
      <c r="F2061" s="710"/>
      <c r="G2061" s="711"/>
      <c r="H2061" s="758"/>
      <c r="I2061" s="713"/>
      <c r="J2061" s="713"/>
      <c r="K2061" s="714"/>
      <c r="L2061" s="715"/>
    </row>
    <row r="2062" spans="1:12" ht="30" customHeight="1" x14ac:dyDescent="0.25">
      <c r="A2062" s="759" t="s">
        <v>513</v>
      </c>
      <c r="B2062" s="760"/>
      <c r="C2062" s="760"/>
      <c r="D2062" s="760"/>
      <c r="E2062" s="760"/>
      <c r="F2062" s="710"/>
      <c r="G2062" s="711"/>
      <c r="H2062" s="758"/>
      <c r="I2062" s="713"/>
      <c r="J2062" s="713"/>
      <c r="K2062" s="714"/>
      <c r="L2062" s="715"/>
    </row>
    <row r="2063" spans="1:12" ht="30" customHeight="1" x14ac:dyDescent="0.25">
      <c r="A2063" s="708" t="s">
        <v>514</v>
      </c>
      <c r="B2063" s="709"/>
      <c r="C2063" s="709"/>
      <c r="D2063" s="709"/>
      <c r="E2063" s="709"/>
      <c r="F2063" s="710"/>
      <c r="G2063" s="711"/>
      <c r="H2063" s="712"/>
      <c r="I2063" s="713"/>
      <c r="J2063" s="713"/>
      <c r="K2063" s="714"/>
      <c r="L2063" s="715"/>
    </row>
    <row r="2064" spans="1:12" ht="30" customHeight="1" x14ac:dyDescent="0.25">
      <c r="A2064" s="708" t="s">
        <v>515</v>
      </c>
      <c r="B2064" s="709"/>
      <c r="C2064" s="709"/>
      <c r="D2064" s="709"/>
      <c r="E2064" s="709"/>
      <c r="F2064" s="710"/>
      <c r="G2064" s="711"/>
      <c r="H2064" s="712"/>
      <c r="I2064" s="713"/>
      <c r="J2064" s="713"/>
      <c r="K2064" s="714"/>
      <c r="L2064" s="715"/>
    </row>
    <row r="2065" spans="1:12" ht="30" customHeight="1" x14ac:dyDescent="0.25">
      <c r="A2065" s="708" t="s">
        <v>516</v>
      </c>
      <c r="B2065" s="709"/>
      <c r="C2065" s="709"/>
      <c r="D2065" s="709"/>
      <c r="E2065" s="709"/>
      <c r="F2065" s="710"/>
      <c r="G2065" s="711"/>
      <c r="H2065" s="716"/>
      <c r="I2065" s="717"/>
      <c r="J2065" s="717"/>
      <c r="K2065" s="717"/>
      <c r="L2065" s="718"/>
    </row>
    <row r="2066" spans="1:12" ht="30" customHeight="1" thickBot="1" x14ac:dyDescent="0.3">
      <c r="A2066" s="719" t="s">
        <v>517</v>
      </c>
      <c r="B2066" s="720"/>
      <c r="C2066" s="720"/>
      <c r="D2066" s="720"/>
      <c r="E2066" s="720"/>
      <c r="F2066" s="721"/>
      <c r="G2066" s="722"/>
      <c r="H2066" s="723"/>
      <c r="I2066" s="724"/>
      <c r="J2066" s="724"/>
      <c r="K2066" s="725"/>
      <c r="L2066" s="726"/>
    </row>
    <row r="2067" spans="1:12" ht="20.25" customHeight="1" x14ac:dyDescent="0.25">
      <c r="A2067" s="727" t="s">
        <v>518</v>
      </c>
      <c r="B2067" s="728"/>
      <c r="C2067" s="728"/>
      <c r="D2067" s="728"/>
      <c r="E2067" s="728"/>
      <c r="F2067" s="728"/>
      <c r="G2067" s="728"/>
      <c r="H2067" s="728"/>
      <c r="I2067" s="728"/>
      <c r="J2067" s="728"/>
      <c r="K2067" s="729"/>
      <c r="L2067" s="730"/>
    </row>
    <row r="2068" spans="1:12" ht="30" customHeight="1" x14ac:dyDescent="0.25">
      <c r="A2068" s="731"/>
      <c r="B2068" s="732"/>
      <c r="C2068" s="732"/>
      <c r="D2068" s="732"/>
      <c r="E2068" s="732"/>
      <c r="F2068" s="732"/>
      <c r="G2068" s="732"/>
      <c r="H2068" s="732"/>
      <c r="I2068" s="732"/>
      <c r="J2068" s="732"/>
      <c r="K2068" s="733"/>
      <c r="L2068" s="734"/>
    </row>
    <row r="2069" spans="1:12" ht="30" customHeight="1" thickBot="1" x14ac:dyDescent="0.3">
      <c r="A2069" s="735"/>
      <c r="B2069" s="736"/>
      <c r="C2069" s="736"/>
      <c r="D2069" s="736"/>
      <c r="E2069" s="736"/>
      <c r="F2069" s="736"/>
      <c r="G2069" s="736"/>
      <c r="H2069" s="736"/>
      <c r="I2069" s="736"/>
      <c r="J2069" s="736"/>
      <c r="K2069" s="737"/>
      <c r="L2069" s="738"/>
    </row>
    <row r="2070" spans="1:12" ht="19.149999999999999" customHeight="1" x14ac:dyDescent="0.25">
      <c r="A2070" s="739" t="s">
        <v>519</v>
      </c>
      <c r="B2070" s="740"/>
      <c r="C2070" s="740"/>
      <c r="D2070" s="740"/>
      <c r="E2070" s="741"/>
      <c r="F2070" s="741"/>
      <c r="G2070" s="741"/>
      <c r="H2070" s="741"/>
      <c r="I2070" s="741"/>
      <c r="J2070" s="741"/>
      <c r="K2070" s="742"/>
      <c r="L2070" s="743"/>
    </row>
    <row r="2071" spans="1:12" ht="19.149999999999999" customHeight="1" x14ac:dyDescent="0.25">
      <c r="A2071" s="744" t="s">
        <v>591</v>
      </c>
      <c r="B2071" s="745"/>
      <c r="C2071" s="745"/>
      <c r="D2071" s="745"/>
      <c r="E2071" s="674" t="s">
        <v>24</v>
      </c>
      <c r="F2071" s="676"/>
      <c r="G2071" s="676"/>
      <c r="H2071" s="676"/>
      <c r="I2071" s="677"/>
      <c r="J2071" s="680" t="s">
        <v>21</v>
      </c>
      <c r="K2071" s="746"/>
      <c r="L2071" s="682"/>
    </row>
    <row r="2072" spans="1:12" ht="19.149999999999999" customHeight="1" x14ac:dyDescent="0.25">
      <c r="A2072" s="747" t="s">
        <v>592</v>
      </c>
      <c r="B2072" s="748"/>
      <c r="C2072" s="748" t="s">
        <v>593</v>
      </c>
      <c r="D2072" s="748"/>
      <c r="E2072" s="675"/>
      <c r="F2072" s="678"/>
      <c r="G2072" s="678"/>
      <c r="H2072" s="678"/>
      <c r="I2072" s="679"/>
      <c r="J2072" s="681"/>
      <c r="K2072" s="678"/>
      <c r="L2072" s="683"/>
    </row>
    <row r="2073" spans="1:12" ht="19.149999999999999" customHeight="1" x14ac:dyDescent="0.25">
      <c r="A2073" s="668"/>
      <c r="B2073" s="669"/>
      <c r="C2073" s="670"/>
      <c r="D2073" s="671"/>
      <c r="E2073" s="674" t="s">
        <v>25</v>
      </c>
      <c r="F2073" s="676"/>
      <c r="G2073" s="676"/>
      <c r="H2073" s="676"/>
      <c r="I2073" s="677"/>
      <c r="J2073" s="680" t="s">
        <v>371</v>
      </c>
      <c r="K2073" s="676"/>
      <c r="L2073" s="682"/>
    </row>
    <row r="2074" spans="1:12" ht="19.149999999999999" customHeight="1" x14ac:dyDescent="0.25">
      <c r="A2074" s="668"/>
      <c r="B2074" s="669"/>
      <c r="C2074" s="672"/>
      <c r="D2074" s="673"/>
      <c r="E2074" s="675"/>
      <c r="F2074" s="678"/>
      <c r="G2074" s="678"/>
      <c r="H2074" s="678"/>
      <c r="I2074" s="679"/>
      <c r="J2074" s="681"/>
      <c r="K2074" s="678"/>
      <c r="L2074" s="683"/>
    </row>
    <row r="2075" spans="1:12" ht="19.149999999999999" customHeight="1" x14ac:dyDescent="0.25">
      <c r="A2075" s="684" t="s">
        <v>594</v>
      </c>
      <c r="B2075" s="687"/>
      <c r="C2075" s="688"/>
      <c r="D2075" s="688"/>
      <c r="E2075" s="688"/>
      <c r="F2075" s="688"/>
      <c r="G2075" s="688"/>
      <c r="H2075" s="688"/>
      <c r="I2075" s="688"/>
      <c r="J2075" s="688"/>
      <c r="K2075" s="688"/>
      <c r="L2075" s="689"/>
    </row>
    <row r="2076" spans="1:12" ht="19.149999999999999" customHeight="1" x14ac:dyDescent="0.25">
      <c r="A2076" s="685"/>
      <c r="B2076" s="688"/>
      <c r="C2076" s="688"/>
      <c r="D2076" s="688"/>
      <c r="E2076" s="688"/>
      <c r="F2076" s="688"/>
      <c r="G2076" s="688"/>
      <c r="H2076" s="688"/>
      <c r="I2076" s="688"/>
      <c r="J2076" s="688"/>
      <c r="K2076" s="688"/>
      <c r="L2076" s="689"/>
    </row>
    <row r="2077" spans="1:12" ht="19.149999999999999" customHeight="1" x14ac:dyDescent="0.25">
      <c r="A2077" s="685"/>
      <c r="B2077" s="688"/>
      <c r="C2077" s="688"/>
      <c r="D2077" s="688"/>
      <c r="E2077" s="688"/>
      <c r="F2077" s="688"/>
      <c r="G2077" s="688"/>
      <c r="H2077" s="688"/>
      <c r="I2077" s="688"/>
      <c r="J2077" s="688"/>
      <c r="K2077" s="688"/>
      <c r="L2077" s="689"/>
    </row>
    <row r="2078" spans="1:12" ht="19.149999999999999" customHeight="1" thickBot="1" x14ac:dyDescent="0.3">
      <c r="A2078" s="686"/>
      <c r="B2078" s="690"/>
      <c r="C2078" s="690"/>
      <c r="D2078" s="690"/>
      <c r="E2078" s="690"/>
      <c r="F2078" s="690"/>
      <c r="G2078" s="690"/>
      <c r="H2078" s="690"/>
      <c r="I2078" s="690"/>
      <c r="J2078" s="690"/>
      <c r="K2078" s="690"/>
      <c r="L2078" s="691"/>
    </row>
    <row r="2079" spans="1:12" ht="20.25" customHeight="1" thickBot="1" x14ac:dyDescent="0.3"/>
    <row r="2080" spans="1:12" ht="20.25" customHeight="1" thickBot="1" x14ac:dyDescent="0.3">
      <c r="A2080" s="692" t="s">
        <v>504</v>
      </c>
      <c r="B2080" s="693"/>
      <c r="C2080" s="693"/>
      <c r="D2080" s="693"/>
      <c r="E2080" s="693"/>
      <c r="F2080" s="693"/>
      <c r="G2080" s="693"/>
      <c r="H2080" s="693"/>
      <c r="I2080" s="693"/>
      <c r="J2080" s="693"/>
      <c r="K2080" s="693"/>
      <c r="L2080" s="694"/>
    </row>
    <row r="2081" spans="1:12" ht="25.15" customHeight="1" x14ac:dyDescent="0.25">
      <c r="A2081" s="168" t="s">
        <v>551</v>
      </c>
      <c r="B2081" s="695"/>
      <c r="C2081" s="696"/>
      <c r="D2081" s="697"/>
      <c r="E2081" s="698"/>
      <c r="F2081" s="698"/>
      <c r="G2081" s="698"/>
      <c r="H2081" s="698"/>
      <c r="I2081" s="698"/>
      <c r="J2081" s="698"/>
      <c r="K2081" s="698"/>
      <c r="L2081" s="699"/>
    </row>
    <row r="2082" spans="1:12" ht="20.25" customHeight="1" x14ac:dyDescent="0.25">
      <c r="A2082" s="700" t="s">
        <v>0</v>
      </c>
      <c r="B2082" s="701"/>
      <c r="C2082" s="701"/>
      <c r="D2082" s="702"/>
      <c r="E2082" s="702"/>
      <c r="F2082" s="702"/>
      <c r="G2082" s="702"/>
      <c r="H2082" s="702"/>
      <c r="I2082" s="702"/>
      <c r="J2082" s="702"/>
      <c r="K2082" s="702"/>
      <c r="L2082" s="703"/>
    </row>
    <row r="2083" spans="1:12" ht="20.25" customHeight="1" x14ac:dyDescent="0.25">
      <c r="A2083" s="700" t="s">
        <v>460</v>
      </c>
      <c r="B2083" s="701"/>
      <c r="C2083" s="701"/>
      <c r="D2083" s="702"/>
      <c r="E2083" s="702"/>
      <c r="F2083" s="702"/>
      <c r="G2083" s="702"/>
      <c r="H2083" s="702"/>
      <c r="I2083" s="702"/>
      <c r="J2083" s="702"/>
      <c r="K2083" s="702"/>
      <c r="L2083" s="703"/>
    </row>
    <row r="2084" spans="1:12" ht="20.25" customHeight="1" x14ac:dyDescent="0.25">
      <c r="A2084" s="700" t="s">
        <v>905</v>
      </c>
      <c r="B2084" s="701"/>
      <c r="C2084" s="701"/>
      <c r="D2084" s="702"/>
      <c r="E2084" s="702"/>
      <c r="F2084" s="702"/>
      <c r="G2084" s="702"/>
      <c r="H2084" s="702"/>
      <c r="I2084" s="702"/>
      <c r="J2084" s="702"/>
      <c r="K2084" s="702"/>
      <c r="L2084" s="703"/>
    </row>
    <row r="2085" spans="1:12" ht="20.25" customHeight="1" x14ac:dyDescent="0.25">
      <c r="A2085" s="700" t="s">
        <v>1</v>
      </c>
      <c r="B2085" s="701"/>
      <c r="C2085" s="701"/>
      <c r="D2085" s="702"/>
      <c r="E2085" s="702"/>
      <c r="F2085" s="702"/>
      <c r="G2085" s="702"/>
      <c r="H2085" s="702"/>
      <c r="I2085" s="702"/>
      <c r="J2085" s="702"/>
      <c r="K2085" s="702"/>
      <c r="L2085" s="703"/>
    </row>
    <row r="2086" spans="1:12" ht="20.25" customHeight="1" x14ac:dyDescent="0.25">
      <c r="A2086" s="704" t="s">
        <v>520</v>
      </c>
      <c r="B2086" s="705"/>
      <c r="C2086" s="705"/>
      <c r="D2086" s="702"/>
      <c r="E2086" s="702"/>
      <c r="F2086" s="702"/>
      <c r="G2086" s="702"/>
      <c r="H2086" s="702"/>
      <c r="I2086" s="702"/>
      <c r="J2086" s="702"/>
      <c r="K2086" s="702"/>
      <c r="L2086" s="703"/>
    </row>
    <row r="2087" spans="1:12" ht="15" customHeight="1" x14ac:dyDescent="0.25">
      <c r="A2087" s="704" t="s">
        <v>505</v>
      </c>
      <c r="B2087" s="705"/>
      <c r="C2087" s="705"/>
      <c r="D2087" s="706"/>
      <c r="E2087" s="706"/>
      <c r="F2087" s="706"/>
      <c r="G2087" s="706"/>
      <c r="H2087" s="706"/>
      <c r="I2087" s="706"/>
      <c r="J2087" s="706"/>
      <c r="K2087" s="706"/>
      <c r="L2087" s="707"/>
    </row>
    <row r="2088" spans="1:12" ht="15" customHeight="1" x14ac:dyDescent="0.25">
      <c r="A2088" s="704"/>
      <c r="B2088" s="705"/>
      <c r="C2088" s="705"/>
      <c r="D2088" s="706"/>
      <c r="E2088" s="706"/>
      <c r="F2088" s="706"/>
      <c r="G2088" s="706"/>
      <c r="H2088" s="706"/>
      <c r="I2088" s="706"/>
      <c r="J2088" s="706"/>
      <c r="K2088" s="706"/>
      <c r="L2088" s="707"/>
    </row>
    <row r="2089" spans="1:12" ht="15" customHeight="1" x14ac:dyDescent="0.25">
      <c r="A2089" s="704"/>
      <c r="B2089" s="705"/>
      <c r="C2089" s="705"/>
      <c r="D2089" s="706"/>
      <c r="E2089" s="706"/>
      <c r="F2089" s="706"/>
      <c r="G2089" s="706"/>
      <c r="H2089" s="706"/>
      <c r="I2089" s="706"/>
      <c r="J2089" s="706"/>
      <c r="K2089" s="706"/>
      <c r="L2089" s="707"/>
    </row>
    <row r="2090" spans="1:12" ht="19.149999999999999" customHeight="1" x14ac:dyDescent="0.25">
      <c r="A2090" s="761" t="s">
        <v>506</v>
      </c>
      <c r="B2090" s="762"/>
      <c r="C2090" s="762"/>
      <c r="D2090" s="762"/>
      <c r="E2090" s="763"/>
      <c r="F2090" s="764" t="s">
        <v>507</v>
      </c>
      <c r="G2090" s="763"/>
      <c r="H2090" s="764" t="s">
        <v>508</v>
      </c>
      <c r="I2090" s="762"/>
      <c r="J2090" s="762"/>
      <c r="K2090" s="762"/>
      <c r="L2090" s="765"/>
    </row>
    <row r="2091" spans="1:12" ht="30" customHeight="1" x14ac:dyDescent="0.25">
      <c r="A2091" s="749" t="s">
        <v>509</v>
      </c>
      <c r="B2091" s="750"/>
      <c r="C2091" s="750"/>
      <c r="D2091" s="750"/>
      <c r="E2091" s="750"/>
      <c r="F2091" s="751"/>
      <c r="G2091" s="752"/>
      <c r="H2091" s="712"/>
      <c r="I2091" s="713"/>
      <c r="J2091" s="713"/>
      <c r="K2091" s="714"/>
      <c r="L2091" s="715"/>
    </row>
    <row r="2092" spans="1:12" ht="30" customHeight="1" x14ac:dyDescent="0.25">
      <c r="A2092" s="749" t="s">
        <v>510</v>
      </c>
      <c r="B2092" s="750"/>
      <c r="C2092" s="750"/>
      <c r="D2092" s="750"/>
      <c r="E2092" s="750"/>
      <c r="F2092" s="710"/>
      <c r="G2092" s="711"/>
      <c r="H2092" s="753"/>
      <c r="I2092" s="754"/>
      <c r="J2092" s="754"/>
      <c r="K2092" s="754"/>
      <c r="L2092" s="755"/>
    </row>
    <row r="2093" spans="1:12" ht="30" customHeight="1" x14ac:dyDescent="0.25">
      <c r="A2093" s="749" t="s">
        <v>511</v>
      </c>
      <c r="B2093" s="750"/>
      <c r="C2093" s="750"/>
      <c r="D2093" s="750"/>
      <c r="E2093" s="750"/>
      <c r="F2093" s="710"/>
      <c r="G2093" s="711"/>
      <c r="H2093" s="712"/>
      <c r="I2093" s="713"/>
      <c r="J2093" s="713"/>
      <c r="K2093" s="714"/>
      <c r="L2093" s="715"/>
    </row>
    <row r="2094" spans="1:12" ht="30" customHeight="1" x14ac:dyDescent="0.25">
      <c r="A2094" s="756" t="s">
        <v>512</v>
      </c>
      <c r="B2094" s="757"/>
      <c r="C2094" s="757"/>
      <c r="D2094" s="757"/>
      <c r="E2094" s="757"/>
      <c r="F2094" s="710"/>
      <c r="G2094" s="711"/>
      <c r="H2094" s="758"/>
      <c r="I2094" s="713"/>
      <c r="J2094" s="713"/>
      <c r="K2094" s="714"/>
      <c r="L2094" s="715"/>
    </row>
    <row r="2095" spans="1:12" ht="30" customHeight="1" x14ac:dyDescent="0.25">
      <c r="A2095" s="759" t="s">
        <v>513</v>
      </c>
      <c r="B2095" s="760"/>
      <c r="C2095" s="760"/>
      <c r="D2095" s="760"/>
      <c r="E2095" s="760"/>
      <c r="F2095" s="710"/>
      <c r="G2095" s="711"/>
      <c r="H2095" s="758"/>
      <c r="I2095" s="713"/>
      <c r="J2095" s="713"/>
      <c r="K2095" s="714"/>
      <c r="L2095" s="715"/>
    </row>
    <row r="2096" spans="1:12" ht="30" customHeight="1" x14ac:dyDescent="0.25">
      <c r="A2096" s="708" t="s">
        <v>514</v>
      </c>
      <c r="B2096" s="709"/>
      <c r="C2096" s="709"/>
      <c r="D2096" s="709"/>
      <c r="E2096" s="709"/>
      <c r="F2096" s="710"/>
      <c r="G2096" s="711"/>
      <c r="H2096" s="712"/>
      <c r="I2096" s="713"/>
      <c r="J2096" s="713"/>
      <c r="K2096" s="714"/>
      <c r="L2096" s="715"/>
    </row>
    <row r="2097" spans="1:12" ht="30" customHeight="1" x14ac:dyDescent="0.25">
      <c r="A2097" s="708" t="s">
        <v>515</v>
      </c>
      <c r="B2097" s="709"/>
      <c r="C2097" s="709"/>
      <c r="D2097" s="709"/>
      <c r="E2097" s="709"/>
      <c r="F2097" s="710"/>
      <c r="G2097" s="711"/>
      <c r="H2097" s="712"/>
      <c r="I2097" s="713"/>
      <c r="J2097" s="713"/>
      <c r="K2097" s="714"/>
      <c r="L2097" s="715"/>
    </row>
    <row r="2098" spans="1:12" ht="30" customHeight="1" x14ac:dyDescent="0.25">
      <c r="A2098" s="708" t="s">
        <v>516</v>
      </c>
      <c r="B2098" s="709"/>
      <c r="C2098" s="709"/>
      <c r="D2098" s="709"/>
      <c r="E2098" s="709"/>
      <c r="F2098" s="710"/>
      <c r="G2098" s="711"/>
      <c r="H2098" s="716"/>
      <c r="I2098" s="717"/>
      <c r="J2098" s="717"/>
      <c r="K2098" s="717"/>
      <c r="L2098" s="718"/>
    </row>
    <row r="2099" spans="1:12" ht="30" customHeight="1" thickBot="1" x14ac:dyDescent="0.3">
      <c r="A2099" s="719" t="s">
        <v>517</v>
      </c>
      <c r="B2099" s="720"/>
      <c r="C2099" s="720"/>
      <c r="D2099" s="720"/>
      <c r="E2099" s="720"/>
      <c r="F2099" s="721"/>
      <c r="G2099" s="722"/>
      <c r="H2099" s="723"/>
      <c r="I2099" s="724"/>
      <c r="J2099" s="724"/>
      <c r="K2099" s="725"/>
      <c r="L2099" s="726"/>
    </row>
    <row r="2100" spans="1:12" ht="20.25" customHeight="1" x14ac:dyDescent="0.25">
      <c r="A2100" s="727" t="s">
        <v>518</v>
      </c>
      <c r="B2100" s="728"/>
      <c r="C2100" s="728"/>
      <c r="D2100" s="728"/>
      <c r="E2100" s="728"/>
      <c r="F2100" s="728"/>
      <c r="G2100" s="728"/>
      <c r="H2100" s="728"/>
      <c r="I2100" s="728"/>
      <c r="J2100" s="728"/>
      <c r="K2100" s="729"/>
      <c r="L2100" s="730"/>
    </row>
    <row r="2101" spans="1:12" ht="30" customHeight="1" x14ac:dyDescent="0.25">
      <c r="A2101" s="731"/>
      <c r="B2101" s="732"/>
      <c r="C2101" s="732"/>
      <c r="D2101" s="732"/>
      <c r="E2101" s="732"/>
      <c r="F2101" s="732"/>
      <c r="G2101" s="732"/>
      <c r="H2101" s="732"/>
      <c r="I2101" s="732"/>
      <c r="J2101" s="732"/>
      <c r="K2101" s="733"/>
      <c r="L2101" s="734"/>
    </row>
    <row r="2102" spans="1:12" ht="30" customHeight="1" thickBot="1" x14ac:dyDescent="0.3">
      <c r="A2102" s="735"/>
      <c r="B2102" s="736"/>
      <c r="C2102" s="736"/>
      <c r="D2102" s="736"/>
      <c r="E2102" s="736"/>
      <c r="F2102" s="736"/>
      <c r="G2102" s="736"/>
      <c r="H2102" s="736"/>
      <c r="I2102" s="736"/>
      <c r="J2102" s="736"/>
      <c r="K2102" s="737"/>
      <c r="L2102" s="738"/>
    </row>
    <row r="2103" spans="1:12" ht="19.149999999999999" customHeight="1" x14ac:dyDescent="0.25">
      <c r="A2103" s="739" t="s">
        <v>519</v>
      </c>
      <c r="B2103" s="740"/>
      <c r="C2103" s="740"/>
      <c r="D2103" s="740"/>
      <c r="E2103" s="741"/>
      <c r="F2103" s="741"/>
      <c r="G2103" s="741"/>
      <c r="H2103" s="741"/>
      <c r="I2103" s="741"/>
      <c r="J2103" s="741"/>
      <c r="K2103" s="742"/>
      <c r="L2103" s="743"/>
    </row>
    <row r="2104" spans="1:12" ht="19.149999999999999" customHeight="1" x14ac:dyDescent="0.25">
      <c r="A2104" s="744" t="s">
        <v>591</v>
      </c>
      <c r="B2104" s="745"/>
      <c r="C2104" s="745"/>
      <c r="D2104" s="745"/>
      <c r="E2104" s="674" t="s">
        <v>24</v>
      </c>
      <c r="F2104" s="676"/>
      <c r="G2104" s="676"/>
      <c r="H2104" s="676"/>
      <c r="I2104" s="677"/>
      <c r="J2104" s="680" t="s">
        <v>21</v>
      </c>
      <c r="K2104" s="746"/>
      <c r="L2104" s="682"/>
    </row>
    <row r="2105" spans="1:12" ht="19.149999999999999" customHeight="1" x14ac:dyDescent="0.25">
      <c r="A2105" s="747" t="s">
        <v>592</v>
      </c>
      <c r="B2105" s="748"/>
      <c r="C2105" s="748" t="s">
        <v>593</v>
      </c>
      <c r="D2105" s="748"/>
      <c r="E2105" s="675"/>
      <c r="F2105" s="678"/>
      <c r="G2105" s="678"/>
      <c r="H2105" s="678"/>
      <c r="I2105" s="679"/>
      <c r="J2105" s="681"/>
      <c r="K2105" s="678"/>
      <c r="L2105" s="683"/>
    </row>
    <row r="2106" spans="1:12" ht="19.149999999999999" customHeight="1" x14ac:dyDescent="0.25">
      <c r="A2106" s="668"/>
      <c r="B2106" s="669"/>
      <c r="C2106" s="670"/>
      <c r="D2106" s="671"/>
      <c r="E2106" s="674" t="s">
        <v>25</v>
      </c>
      <c r="F2106" s="676"/>
      <c r="G2106" s="676"/>
      <c r="H2106" s="676"/>
      <c r="I2106" s="677"/>
      <c r="J2106" s="680" t="s">
        <v>371</v>
      </c>
      <c r="K2106" s="676"/>
      <c r="L2106" s="682"/>
    </row>
    <row r="2107" spans="1:12" ht="19.149999999999999" customHeight="1" x14ac:dyDescent="0.25">
      <c r="A2107" s="668"/>
      <c r="B2107" s="669"/>
      <c r="C2107" s="672"/>
      <c r="D2107" s="673"/>
      <c r="E2107" s="675"/>
      <c r="F2107" s="678"/>
      <c r="G2107" s="678"/>
      <c r="H2107" s="678"/>
      <c r="I2107" s="679"/>
      <c r="J2107" s="681"/>
      <c r="K2107" s="678"/>
      <c r="L2107" s="683"/>
    </row>
    <row r="2108" spans="1:12" ht="19.149999999999999" customHeight="1" x14ac:dyDescent="0.25">
      <c r="A2108" s="684" t="s">
        <v>594</v>
      </c>
      <c r="B2108" s="687"/>
      <c r="C2108" s="688"/>
      <c r="D2108" s="688"/>
      <c r="E2108" s="688"/>
      <c r="F2108" s="688"/>
      <c r="G2108" s="688"/>
      <c r="H2108" s="688"/>
      <c r="I2108" s="688"/>
      <c r="J2108" s="688"/>
      <c r="K2108" s="688"/>
      <c r="L2108" s="689"/>
    </row>
    <row r="2109" spans="1:12" ht="19.149999999999999" customHeight="1" x14ac:dyDescent="0.25">
      <c r="A2109" s="685"/>
      <c r="B2109" s="688"/>
      <c r="C2109" s="688"/>
      <c r="D2109" s="688"/>
      <c r="E2109" s="688"/>
      <c r="F2109" s="688"/>
      <c r="G2109" s="688"/>
      <c r="H2109" s="688"/>
      <c r="I2109" s="688"/>
      <c r="J2109" s="688"/>
      <c r="K2109" s="688"/>
      <c r="L2109" s="689"/>
    </row>
    <row r="2110" spans="1:12" ht="19.149999999999999" customHeight="1" x14ac:dyDescent="0.25">
      <c r="A2110" s="685"/>
      <c r="B2110" s="688"/>
      <c r="C2110" s="688"/>
      <c r="D2110" s="688"/>
      <c r="E2110" s="688"/>
      <c r="F2110" s="688"/>
      <c r="G2110" s="688"/>
      <c r="H2110" s="688"/>
      <c r="I2110" s="688"/>
      <c r="J2110" s="688"/>
      <c r="K2110" s="688"/>
      <c r="L2110" s="689"/>
    </row>
    <row r="2111" spans="1:12" ht="19.149999999999999" customHeight="1" thickBot="1" x14ac:dyDescent="0.3">
      <c r="A2111" s="686"/>
      <c r="B2111" s="690"/>
      <c r="C2111" s="690"/>
      <c r="D2111" s="690"/>
      <c r="E2111" s="690"/>
      <c r="F2111" s="690"/>
      <c r="G2111" s="690"/>
      <c r="H2111" s="690"/>
      <c r="I2111" s="690"/>
      <c r="J2111" s="690"/>
      <c r="K2111" s="690"/>
      <c r="L2111" s="691"/>
    </row>
    <row r="2112" spans="1:12" ht="20.25" customHeight="1" thickBot="1" x14ac:dyDescent="0.3"/>
    <row r="2113" spans="1:12" ht="20.25" customHeight="1" thickBot="1" x14ac:dyDescent="0.3">
      <c r="A2113" s="692" t="s">
        <v>504</v>
      </c>
      <c r="B2113" s="693"/>
      <c r="C2113" s="693"/>
      <c r="D2113" s="693"/>
      <c r="E2113" s="693"/>
      <c r="F2113" s="693"/>
      <c r="G2113" s="693"/>
      <c r="H2113" s="693"/>
      <c r="I2113" s="693"/>
      <c r="J2113" s="693"/>
      <c r="K2113" s="693"/>
      <c r="L2113" s="694"/>
    </row>
    <row r="2114" spans="1:12" ht="25.15" customHeight="1" x14ac:dyDescent="0.25">
      <c r="A2114" s="168" t="s">
        <v>551</v>
      </c>
      <c r="B2114" s="695"/>
      <c r="C2114" s="696"/>
      <c r="D2114" s="697"/>
      <c r="E2114" s="698"/>
      <c r="F2114" s="698"/>
      <c r="G2114" s="698"/>
      <c r="H2114" s="698"/>
      <c r="I2114" s="698"/>
      <c r="J2114" s="698"/>
      <c r="K2114" s="698"/>
      <c r="L2114" s="699"/>
    </row>
    <row r="2115" spans="1:12" ht="20.25" customHeight="1" x14ac:dyDescent="0.25">
      <c r="A2115" s="700" t="s">
        <v>0</v>
      </c>
      <c r="B2115" s="701"/>
      <c r="C2115" s="701"/>
      <c r="D2115" s="702"/>
      <c r="E2115" s="702"/>
      <c r="F2115" s="702"/>
      <c r="G2115" s="702"/>
      <c r="H2115" s="702"/>
      <c r="I2115" s="702"/>
      <c r="J2115" s="702"/>
      <c r="K2115" s="702"/>
      <c r="L2115" s="703"/>
    </row>
    <row r="2116" spans="1:12" ht="20.25" customHeight="1" x14ac:dyDescent="0.25">
      <c r="A2116" s="700" t="s">
        <v>460</v>
      </c>
      <c r="B2116" s="701"/>
      <c r="C2116" s="701"/>
      <c r="D2116" s="702"/>
      <c r="E2116" s="702"/>
      <c r="F2116" s="702"/>
      <c r="G2116" s="702"/>
      <c r="H2116" s="702"/>
      <c r="I2116" s="702"/>
      <c r="J2116" s="702"/>
      <c r="K2116" s="702"/>
      <c r="L2116" s="703"/>
    </row>
    <row r="2117" spans="1:12" ht="20.25" customHeight="1" x14ac:dyDescent="0.25">
      <c r="A2117" s="700" t="s">
        <v>905</v>
      </c>
      <c r="B2117" s="701"/>
      <c r="C2117" s="701"/>
      <c r="D2117" s="702"/>
      <c r="E2117" s="702"/>
      <c r="F2117" s="702"/>
      <c r="G2117" s="702"/>
      <c r="H2117" s="702"/>
      <c r="I2117" s="702"/>
      <c r="J2117" s="702"/>
      <c r="K2117" s="702"/>
      <c r="L2117" s="703"/>
    </row>
    <row r="2118" spans="1:12" ht="20.25" customHeight="1" x14ac:dyDescent="0.25">
      <c r="A2118" s="700" t="s">
        <v>1</v>
      </c>
      <c r="B2118" s="701"/>
      <c r="C2118" s="701"/>
      <c r="D2118" s="702"/>
      <c r="E2118" s="702"/>
      <c r="F2118" s="702"/>
      <c r="G2118" s="702"/>
      <c r="H2118" s="702"/>
      <c r="I2118" s="702"/>
      <c r="J2118" s="702"/>
      <c r="K2118" s="702"/>
      <c r="L2118" s="703"/>
    </row>
    <row r="2119" spans="1:12" ht="20.25" customHeight="1" x14ac:dyDescent="0.25">
      <c r="A2119" s="704" t="s">
        <v>520</v>
      </c>
      <c r="B2119" s="705"/>
      <c r="C2119" s="705"/>
      <c r="D2119" s="702"/>
      <c r="E2119" s="702"/>
      <c r="F2119" s="702"/>
      <c r="G2119" s="702"/>
      <c r="H2119" s="702"/>
      <c r="I2119" s="702"/>
      <c r="J2119" s="702"/>
      <c r="K2119" s="702"/>
      <c r="L2119" s="703"/>
    </row>
    <row r="2120" spans="1:12" ht="15" customHeight="1" x14ac:dyDescent="0.25">
      <c r="A2120" s="704" t="s">
        <v>505</v>
      </c>
      <c r="B2120" s="705"/>
      <c r="C2120" s="705"/>
      <c r="D2120" s="706"/>
      <c r="E2120" s="706"/>
      <c r="F2120" s="706"/>
      <c r="G2120" s="706"/>
      <c r="H2120" s="706"/>
      <c r="I2120" s="706"/>
      <c r="J2120" s="706"/>
      <c r="K2120" s="706"/>
      <c r="L2120" s="707"/>
    </row>
    <row r="2121" spans="1:12" ht="15" customHeight="1" x14ac:dyDescent="0.25">
      <c r="A2121" s="704"/>
      <c r="B2121" s="705"/>
      <c r="C2121" s="705"/>
      <c r="D2121" s="706"/>
      <c r="E2121" s="706"/>
      <c r="F2121" s="706"/>
      <c r="G2121" s="706"/>
      <c r="H2121" s="706"/>
      <c r="I2121" s="706"/>
      <c r="J2121" s="706"/>
      <c r="K2121" s="706"/>
      <c r="L2121" s="707"/>
    </row>
    <row r="2122" spans="1:12" ht="15" customHeight="1" x14ac:dyDescent="0.25">
      <c r="A2122" s="704"/>
      <c r="B2122" s="705"/>
      <c r="C2122" s="705"/>
      <c r="D2122" s="706"/>
      <c r="E2122" s="706"/>
      <c r="F2122" s="706"/>
      <c r="G2122" s="706"/>
      <c r="H2122" s="706"/>
      <c r="I2122" s="706"/>
      <c r="J2122" s="706"/>
      <c r="K2122" s="706"/>
      <c r="L2122" s="707"/>
    </row>
    <row r="2123" spans="1:12" ht="19.149999999999999" customHeight="1" x14ac:dyDescent="0.25">
      <c r="A2123" s="761" t="s">
        <v>506</v>
      </c>
      <c r="B2123" s="762"/>
      <c r="C2123" s="762"/>
      <c r="D2123" s="762"/>
      <c r="E2123" s="763"/>
      <c r="F2123" s="764" t="s">
        <v>507</v>
      </c>
      <c r="G2123" s="763"/>
      <c r="H2123" s="764" t="s">
        <v>508</v>
      </c>
      <c r="I2123" s="762"/>
      <c r="J2123" s="762"/>
      <c r="K2123" s="762"/>
      <c r="L2123" s="765"/>
    </row>
    <row r="2124" spans="1:12" ht="30" customHeight="1" x14ac:dyDescent="0.25">
      <c r="A2124" s="749" t="s">
        <v>509</v>
      </c>
      <c r="B2124" s="750"/>
      <c r="C2124" s="750"/>
      <c r="D2124" s="750"/>
      <c r="E2124" s="750"/>
      <c r="F2124" s="751"/>
      <c r="G2124" s="752"/>
      <c r="H2124" s="712"/>
      <c r="I2124" s="713"/>
      <c r="J2124" s="713"/>
      <c r="K2124" s="714"/>
      <c r="L2124" s="715"/>
    </row>
    <row r="2125" spans="1:12" ht="30" customHeight="1" x14ac:dyDescent="0.25">
      <c r="A2125" s="749" t="s">
        <v>510</v>
      </c>
      <c r="B2125" s="750"/>
      <c r="C2125" s="750"/>
      <c r="D2125" s="750"/>
      <c r="E2125" s="750"/>
      <c r="F2125" s="710"/>
      <c r="G2125" s="711"/>
      <c r="H2125" s="753"/>
      <c r="I2125" s="754"/>
      <c r="J2125" s="754"/>
      <c r="K2125" s="754"/>
      <c r="L2125" s="755"/>
    </row>
    <row r="2126" spans="1:12" ht="30" customHeight="1" x14ac:dyDescent="0.25">
      <c r="A2126" s="749" t="s">
        <v>511</v>
      </c>
      <c r="B2126" s="750"/>
      <c r="C2126" s="750"/>
      <c r="D2126" s="750"/>
      <c r="E2126" s="750"/>
      <c r="F2126" s="710"/>
      <c r="G2126" s="711"/>
      <c r="H2126" s="712"/>
      <c r="I2126" s="713"/>
      <c r="J2126" s="713"/>
      <c r="K2126" s="714"/>
      <c r="L2126" s="715"/>
    </row>
    <row r="2127" spans="1:12" ht="30" customHeight="1" x14ac:dyDescent="0.25">
      <c r="A2127" s="756" t="s">
        <v>512</v>
      </c>
      <c r="B2127" s="757"/>
      <c r="C2127" s="757"/>
      <c r="D2127" s="757"/>
      <c r="E2127" s="757"/>
      <c r="F2127" s="710"/>
      <c r="G2127" s="711"/>
      <c r="H2127" s="758"/>
      <c r="I2127" s="713"/>
      <c r="J2127" s="713"/>
      <c r="K2127" s="714"/>
      <c r="L2127" s="715"/>
    </row>
    <row r="2128" spans="1:12" ht="30" customHeight="1" x14ac:dyDescent="0.25">
      <c r="A2128" s="759" t="s">
        <v>513</v>
      </c>
      <c r="B2128" s="760"/>
      <c r="C2128" s="760"/>
      <c r="D2128" s="760"/>
      <c r="E2128" s="760"/>
      <c r="F2128" s="710"/>
      <c r="G2128" s="711"/>
      <c r="H2128" s="758"/>
      <c r="I2128" s="713"/>
      <c r="J2128" s="713"/>
      <c r="K2128" s="714"/>
      <c r="L2128" s="715"/>
    </row>
    <row r="2129" spans="1:12" ht="30" customHeight="1" x14ac:dyDescent="0.25">
      <c r="A2129" s="708" t="s">
        <v>514</v>
      </c>
      <c r="B2129" s="709"/>
      <c r="C2129" s="709"/>
      <c r="D2129" s="709"/>
      <c r="E2129" s="709"/>
      <c r="F2129" s="710"/>
      <c r="G2129" s="711"/>
      <c r="H2129" s="712"/>
      <c r="I2129" s="713"/>
      <c r="J2129" s="713"/>
      <c r="K2129" s="714"/>
      <c r="L2129" s="715"/>
    </row>
    <row r="2130" spans="1:12" ht="30" customHeight="1" x14ac:dyDescent="0.25">
      <c r="A2130" s="708" t="s">
        <v>515</v>
      </c>
      <c r="B2130" s="709"/>
      <c r="C2130" s="709"/>
      <c r="D2130" s="709"/>
      <c r="E2130" s="709"/>
      <c r="F2130" s="710"/>
      <c r="G2130" s="711"/>
      <c r="H2130" s="712"/>
      <c r="I2130" s="713"/>
      <c r="J2130" s="713"/>
      <c r="K2130" s="714"/>
      <c r="L2130" s="715"/>
    </row>
    <row r="2131" spans="1:12" ht="30" customHeight="1" x14ac:dyDescent="0.25">
      <c r="A2131" s="708" t="s">
        <v>516</v>
      </c>
      <c r="B2131" s="709"/>
      <c r="C2131" s="709"/>
      <c r="D2131" s="709"/>
      <c r="E2131" s="709"/>
      <c r="F2131" s="710"/>
      <c r="G2131" s="711"/>
      <c r="H2131" s="716"/>
      <c r="I2131" s="717"/>
      <c r="J2131" s="717"/>
      <c r="K2131" s="717"/>
      <c r="L2131" s="718"/>
    </row>
    <row r="2132" spans="1:12" ht="30" customHeight="1" thickBot="1" x14ac:dyDescent="0.3">
      <c r="A2132" s="719" t="s">
        <v>517</v>
      </c>
      <c r="B2132" s="720"/>
      <c r="C2132" s="720"/>
      <c r="D2132" s="720"/>
      <c r="E2132" s="720"/>
      <c r="F2132" s="721"/>
      <c r="G2132" s="722"/>
      <c r="H2132" s="723"/>
      <c r="I2132" s="724"/>
      <c r="J2132" s="724"/>
      <c r="K2132" s="725"/>
      <c r="L2132" s="726"/>
    </row>
    <row r="2133" spans="1:12" ht="20.25" customHeight="1" x14ac:dyDescent="0.25">
      <c r="A2133" s="727" t="s">
        <v>518</v>
      </c>
      <c r="B2133" s="728"/>
      <c r="C2133" s="728"/>
      <c r="D2133" s="728"/>
      <c r="E2133" s="728"/>
      <c r="F2133" s="728"/>
      <c r="G2133" s="728"/>
      <c r="H2133" s="728"/>
      <c r="I2133" s="728"/>
      <c r="J2133" s="728"/>
      <c r="K2133" s="729"/>
      <c r="L2133" s="730"/>
    </row>
    <row r="2134" spans="1:12" ht="30" customHeight="1" x14ac:dyDescent="0.25">
      <c r="A2134" s="731"/>
      <c r="B2134" s="732"/>
      <c r="C2134" s="732"/>
      <c r="D2134" s="732"/>
      <c r="E2134" s="732"/>
      <c r="F2134" s="732"/>
      <c r="G2134" s="732"/>
      <c r="H2134" s="732"/>
      <c r="I2134" s="732"/>
      <c r="J2134" s="732"/>
      <c r="K2134" s="733"/>
      <c r="L2134" s="734"/>
    </row>
    <row r="2135" spans="1:12" ht="30" customHeight="1" thickBot="1" x14ac:dyDescent="0.3">
      <c r="A2135" s="735"/>
      <c r="B2135" s="736"/>
      <c r="C2135" s="736"/>
      <c r="D2135" s="736"/>
      <c r="E2135" s="736"/>
      <c r="F2135" s="736"/>
      <c r="G2135" s="736"/>
      <c r="H2135" s="736"/>
      <c r="I2135" s="736"/>
      <c r="J2135" s="736"/>
      <c r="K2135" s="737"/>
      <c r="L2135" s="738"/>
    </row>
    <row r="2136" spans="1:12" ht="19.149999999999999" customHeight="1" x14ac:dyDescent="0.25">
      <c r="A2136" s="739" t="s">
        <v>519</v>
      </c>
      <c r="B2136" s="740"/>
      <c r="C2136" s="740"/>
      <c r="D2136" s="740"/>
      <c r="E2136" s="741"/>
      <c r="F2136" s="741"/>
      <c r="G2136" s="741"/>
      <c r="H2136" s="741"/>
      <c r="I2136" s="741"/>
      <c r="J2136" s="741"/>
      <c r="K2136" s="742"/>
      <c r="L2136" s="743"/>
    </row>
    <row r="2137" spans="1:12" ht="19.149999999999999" customHeight="1" x14ac:dyDescent="0.25">
      <c r="A2137" s="744" t="s">
        <v>591</v>
      </c>
      <c r="B2137" s="745"/>
      <c r="C2137" s="745"/>
      <c r="D2137" s="745"/>
      <c r="E2137" s="674" t="s">
        <v>24</v>
      </c>
      <c r="F2137" s="676"/>
      <c r="G2137" s="676"/>
      <c r="H2137" s="676"/>
      <c r="I2137" s="677"/>
      <c r="J2137" s="680" t="s">
        <v>21</v>
      </c>
      <c r="K2137" s="746"/>
      <c r="L2137" s="682"/>
    </row>
    <row r="2138" spans="1:12" ht="19.149999999999999" customHeight="1" x14ac:dyDescent="0.25">
      <c r="A2138" s="747" t="s">
        <v>592</v>
      </c>
      <c r="B2138" s="748"/>
      <c r="C2138" s="748" t="s">
        <v>593</v>
      </c>
      <c r="D2138" s="748"/>
      <c r="E2138" s="675"/>
      <c r="F2138" s="678"/>
      <c r="G2138" s="678"/>
      <c r="H2138" s="678"/>
      <c r="I2138" s="679"/>
      <c r="J2138" s="681"/>
      <c r="K2138" s="678"/>
      <c r="L2138" s="683"/>
    </row>
    <row r="2139" spans="1:12" ht="19.149999999999999" customHeight="1" x14ac:dyDescent="0.25">
      <c r="A2139" s="668"/>
      <c r="B2139" s="669"/>
      <c r="C2139" s="670"/>
      <c r="D2139" s="671"/>
      <c r="E2139" s="674" t="s">
        <v>25</v>
      </c>
      <c r="F2139" s="676"/>
      <c r="G2139" s="676"/>
      <c r="H2139" s="676"/>
      <c r="I2139" s="677"/>
      <c r="J2139" s="680" t="s">
        <v>371</v>
      </c>
      <c r="K2139" s="676"/>
      <c r="L2139" s="682"/>
    </row>
    <row r="2140" spans="1:12" ht="19.149999999999999" customHeight="1" x14ac:dyDescent="0.25">
      <c r="A2140" s="668"/>
      <c r="B2140" s="669"/>
      <c r="C2140" s="672"/>
      <c r="D2140" s="673"/>
      <c r="E2140" s="675"/>
      <c r="F2140" s="678"/>
      <c r="G2140" s="678"/>
      <c r="H2140" s="678"/>
      <c r="I2140" s="679"/>
      <c r="J2140" s="681"/>
      <c r="K2140" s="678"/>
      <c r="L2140" s="683"/>
    </row>
    <row r="2141" spans="1:12" ht="19.149999999999999" customHeight="1" x14ac:dyDescent="0.25">
      <c r="A2141" s="684" t="s">
        <v>594</v>
      </c>
      <c r="B2141" s="687"/>
      <c r="C2141" s="688"/>
      <c r="D2141" s="688"/>
      <c r="E2141" s="688"/>
      <c r="F2141" s="688"/>
      <c r="G2141" s="688"/>
      <c r="H2141" s="688"/>
      <c r="I2141" s="688"/>
      <c r="J2141" s="688"/>
      <c r="K2141" s="688"/>
      <c r="L2141" s="689"/>
    </row>
    <row r="2142" spans="1:12" ht="19.149999999999999" customHeight="1" x14ac:dyDescent="0.25">
      <c r="A2142" s="685"/>
      <c r="B2142" s="688"/>
      <c r="C2142" s="688"/>
      <c r="D2142" s="688"/>
      <c r="E2142" s="688"/>
      <c r="F2142" s="688"/>
      <c r="G2142" s="688"/>
      <c r="H2142" s="688"/>
      <c r="I2142" s="688"/>
      <c r="J2142" s="688"/>
      <c r="K2142" s="688"/>
      <c r="L2142" s="689"/>
    </row>
    <row r="2143" spans="1:12" ht="19.149999999999999" customHeight="1" x14ac:dyDescent="0.25">
      <c r="A2143" s="685"/>
      <c r="B2143" s="688"/>
      <c r="C2143" s="688"/>
      <c r="D2143" s="688"/>
      <c r="E2143" s="688"/>
      <c r="F2143" s="688"/>
      <c r="G2143" s="688"/>
      <c r="H2143" s="688"/>
      <c r="I2143" s="688"/>
      <c r="J2143" s="688"/>
      <c r="K2143" s="688"/>
      <c r="L2143" s="689"/>
    </row>
    <row r="2144" spans="1:12" ht="19.149999999999999" customHeight="1" thickBot="1" x14ac:dyDescent="0.3">
      <c r="A2144" s="686"/>
      <c r="B2144" s="690"/>
      <c r="C2144" s="690"/>
      <c r="D2144" s="690"/>
      <c r="E2144" s="690"/>
      <c r="F2144" s="690"/>
      <c r="G2144" s="690"/>
      <c r="H2144" s="690"/>
      <c r="I2144" s="690"/>
      <c r="J2144" s="690"/>
      <c r="K2144" s="690"/>
      <c r="L2144" s="691"/>
    </row>
    <row r="2145" spans="1:12" ht="20.25" customHeight="1" thickBot="1" x14ac:dyDescent="0.3"/>
    <row r="2146" spans="1:12" ht="20.25" customHeight="1" thickBot="1" x14ac:dyDescent="0.3">
      <c r="A2146" s="692" t="s">
        <v>504</v>
      </c>
      <c r="B2146" s="693"/>
      <c r="C2146" s="693"/>
      <c r="D2146" s="693"/>
      <c r="E2146" s="693"/>
      <c r="F2146" s="693"/>
      <c r="G2146" s="693"/>
      <c r="H2146" s="693"/>
      <c r="I2146" s="693"/>
      <c r="J2146" s="693"/>
      <c r="K2146" s="693"/>
      <c r="L2146" s="694"/>
    </row>
    <row r="2147" spans="1:12" ht="25.15" customHeight="1" x14ac:dyDescent="0.25">
      <c r="A2147" s="168" t="s">
        <v>551</v>
      </c>
      <c r="B2147" s="695"/>
      <c r="C2147" s="696"/>
      <c r="D2147" s="697"/>
      <c r="E2147" s="698"/>
      <c r="F2147" s="698"/>
      <c r="G2147" s="698"/>
      <c r="H2147" s="698"/>
      <c r="I2147" s="698"/>
      <c r="J2147" s="698"/>
      <c r="K2147" s="698"/>
      <c r="L2147" s="699"/>
    </row>
    <row r="2148" spans="1:12" ht="20.25" customHeight="1" x14ac:dyDescent="0.25">
      <c r="A2148" s="700" t="s">
        <v>0</v>
      </c>
      <c r="B2148" s="701"/>
      <c r="C2148" s="701"/>
      <c r="D2148" s="702"/>
      <c r="E2148" s="702"/>
      <c r="F2148" s="702"/>
      <c r="G2148" s="702"/>
      <c r="H2148" s="702"/>
      <c r="I2148" s="702"/>
      <c r="J2148" s="702"/>
      <c r="K2148" s="702"/>
      <c r="L2148" s="703"/>
    </row>
    <row r="2149" spans="1:12" ht="20.25" customHeight="1" x14ac:dyDescent="0.25">
      <c r="A2149" s="700" t="s">
        <v>460</v>
      </c>
      <c r="B2149" s="701"/>
      <c r="C2149" s="701"/>
      <c r="D2149" s="702"/>
      <c r="E2149" s="702"/>
      <c r="F2149" s="702"/>
      <c r="G2149" s="702"/>
      <c r="H2149" s="702"/>
      <c r="I2149" s="702"/>
      <c r="J2149" s="702"/>
      <c r="K2149" s="702"/>
      <c r="L2149" s="703"/>
    </row>
    <row r="2150" spans="1:12" ht="20.25" customHeight="1" x14ac:dyDescent="0.25">
      <c r="A2150" s="700" t="s">
        <v>905</v>
      </c>
      <c r="B2150" s="701"/>
      <c r="C2150" s="701"/>
      <c r="D2150" s="702"/>
      <c r="E2150" s="702"/>
      <c r="F2150" s="702"/>
      <c r="G2150" s="702"/>
      <c r="H2150" s="702"/>
      <c r="I2150" s="702"/>
      <c r="J2150" s="702"/>
      <c r="K2150" s="702"/>
      <c r="L2150" s="703"/>
    </row>
    <row r="2151" spans="1:12" ht="20.25" customHeight="1" x14ac:dyDescent="0.25">
      <c r="A2151" s="700" t="s">
        <v>1</v>
      </c>
      <c r="B2151" s="701"/>
      <c r="C2151" s="701"/>
      <c r="D2151" s="702"/>
      <c r="E2151" s="702"/>
      <c r="F2151" s="702"/>
      <c r="G2151" s="702"/>
      <c r="H2151" s="702"/>
      <c r="I2151" s="702"/>
      <c r="J2151" s="702"/>
      <c r="K2151" s="702"/>
      <c r="L2151" s="703"/>
    </row>
    <row r="2152" spans="1:12" ht="20.25" customHeight="1" x14ac:dyDescent="0.25">
      <c r="A2152" s="704" t="s">
        <v>520</v>
      </c>
      <c r="B2152" s="705"/>
      <c r="C2152" s="705"/>
      <c r="D2152" s="702"/>
      <c r="E2152" s="702"/>
      <c r="F2152" s="702"/>
      <c r="G2152" s="702"/>
      <c r="H2152" s="702"/>
      <c r="I2152" s="702"/>
      <c r="J2152" s="702"/>
      <c r="K2152" s="702"/>
      <c r="L2152" s="703"/>
    </row>
    <row r="2153" spans="1:12" ht="15" customHeight="1" x14ac:dyDescent="0.25">
      <c r="A2153" s="704" t="s">
        <v>505</v>
      </c>
      <c r="B2153" s="705"/>
      <c r="C2153" s="705"/>
      <c r="D2153" s="706"/>
      <c r="E2153" s="706"/>
      <c r="F2153" s="706"/>
      <c r="G2153" s="706"/>
      <c r="H2153" s="706"/>
      <c r="I2153" s="706"/>
      <c r="J2153" s="706"/>
      <c r="K2153" s="706"/>
      <c r="L2153" s="707"/>
    </row>
    <row r="2154" spans="1:12" ht="15" customHeight="1" x14ac:dyDescent="0.25">
      <c r="A2154" s="704"/>
      <c r="B2154" s="705"/>
      <c r="C2154" s="705"/>
      <c r="D2154" s="706"/>
      <c r="E2154" s="706"/>
      <c r="F2154" s="706"/>
      <c r="G2154" s="706"/>
      <c r="H2154" s="706"/>
      <c r="I2154" s="706"/>
      <c r="J2154" s="706"/>
      <c r="K2154" s="706"/>
      <c r="L2154" s="707"/>
    </row>
    <row r="2155" spans="1:12" ht="15" customHeight="1" x14ac:dyDescent="0.25">
      <c r="A2155" s="704"/>
      <c r="B2155" s="705"/>
      <c r="C2155" s="705"/>
      <c r="D2155" s="706"/>
      <c r="E2155" s="706"/>
      <c r="F2155" s="706"/>
      <c r="G2155" s="706"/>
      <c r="H2155" s="706"/>
      <c r="I2155" s="706"/>
      <c r="J2155" s="706"/>
      <c r="K2155" s="706"/>
      <c r="L2155" s="707"/>
    </row>
    <row r="2156" spans="1:12" ht="19.149999999999999" customHeight="1" x14ac:dyDescent="0.25">
      <c r="A2156" s="761" t="s">
        <v>506</v>
      </c>
      <c r="B2156" s="762"/>
      <c r="C2156" s="762"/>
      <c r="D2156" s="762"/>
      <c r="E2156" s="763"/>
      <c r="F2156" s="764" t="s">
        <v>507</v>
      </c>
      <c r="G2156" s="763"/>
      <c r="H2156" s="764" t="s">
        <v>508</v>
      </c>
      <c r="I2156" s="762"/>
      <c r="J2156" s="762"/>
      <c r="K2156" s="762"/>
      <c r="L2156" s="765"/>
    </row>
    <row r="2157" spans="1:12" ht="30" customHeight="1" x14ac:dyDescent="0.25">
      <c r="A2157" s="749" t="s">
        <v>509</v>
      </c>
      <c r="B2157" s="750"/>
      <c r="C2157" s="750"/>
      <c r="D2157" s="750"/>
      <c r="E2157" s="750"/>
      <c r="F2157" s="751"/>
      <c r="G2157" s="752"/>
      <c r="H2157" s="712"/>
      <c r="I2157" s="713"/>
      <c r="J2157" s="713"/>
      <c r="K2157" s="714"/>
      <c r="L2157" s="715"/>
    </row>
    <row r="2158" spans="1:12" ht="30" customHeight="1" x14ac:dyDescent="0.25">
      <c r="A2158" s="749" t="s">
        <v>510</v>
      </c>
      <c r="B2158" s="750"/>
      <c r="C2158" s="750"/>
      <c r="D2158" s="750"/>
      <c r="E2158" s="750"/>
      <c r="F2158" s="710"/>
      <c r="G2158" s="711"/>
      <c r="H2158" s="753"/>
      <c r="I2158" s="754"/>
      <c r="J2158" s="754"/>
      <c r="K2158" s="754"/>
      <c r="L2158" s="755"/>
    </row>
    <row r="2159" spans="1:12" ht="30" customHeight="1" x14ac:dyDescent="0.25">
      <c r="A2159" s="749" t="s">
        <v>511</v>
      </c>
      <c r="B2159" s="750"/>
      <c r="C2159" s="750"/>
      <c r="D2159" s="750"/>
      <c r="E2159" s="750"/>
      <c r="F2159" s="710"/>
      <c r="G2159" s="711"/>
      <c r="H2159" s="712"/>
      <c r="I2159" s="713"/>
      <c r="J2159" s="713"/>
      <c r="K2159" s="714"/>
      <c r="L2159" s="715"/>
    </row>
    <row r="2160" spans="1:12" ht="30" customHeight="1" x14ac:dyDescent="0.25">
      <c r="A2160" s="756" t="s">
        <v>512</v>
      </c>
      <c r="B2160" s="757"/>
      <c r="C2160" s="757"/>
      <c r="D2160" s="757"/>
      <c r="E2160" s="757"/>
      <c r="F2160" s="710"/>
      <c r="G2160" s="711"/>
      <c r="H2160" s="758"/>
      <c r="I2160" s="713"/>
      <c r="J2160" s="713"/>
      <c r="K2160" s="714"/>
      <c r="L2160" s="715"/>
    </row>
    <row r="2161" spans="1:12" ht="30" customHeight="1" x14ac:dyDescent="0.25">
      <c r="A2161" s="759" t="s">
        <v>513</v>
      </c>
      <c r="B2161" s="760"/>
      <c r="C2161" s="760"/>
      <c r="D2161" s="760"/>
      <c r="E2161" s="760"/>
      <c r="F2161" s="710"/>
      <c r="G2161" s="711"/>
      <c r="H2161" s="758"/>
      <c r="I2161" s="713"/>
      <c r="J2161" s="713"/>
      <c r="K2161" s="714"/>
      <c r="L2161" s="715"/>
    </row>
    <row r="2162" spans="1:12" ht="30" customHeight="1" x14ac:dyDescent="0.25">
      <c r="A2162" s="708" t="s">
        <v>514</v>
      </c>
      <c r="B2162" s="709"/>
      <c r="C2162" s="709"/>
      <c r="D2162" s="709"/>
      <c r="E2162" s="709"/>
      <c r="F2162" s="710"/>
      <c r="G2162" s="711"/>
      <c r="H2162" s="712"/>
      <c r="I2162" s="713"/>
      <c r="J2162" s="713"/>
      <c r="K2162" s="714"/>
      <c r="L2162" s="715"/>
    </row>
    <row r="2163" spans="1:12" ht="30" customHeight="1" x14ac:dyDescent="0.25">
      <c r="A2163" s="708" t="s">
        <v>515</v>
      </c>
      <c r="B2163" s="709"/>
      <c r="C2163" s="709"/>
      <c r="D2163" s="709"/>
      <c r="E2163" s="709"/>
      <c r="F2163" s="710"/>
      <c r="G2163" s="711"/>
      <c r="H2163" s="712"/>
      <c r="I2163" s="713"/>
      <c r="J2163" s="713"/>
      <c r="K2163" s="714"/>
      <c r="L2163" s="715"/>
    </row>
    <row r="2164" spans="1:12" ht="30" customHeight="1" x14ac:dyDescent="0.25">
      <c r="A2164" s="708" t="s">
        <v>516</v>
      </c>
      <c r="B2164" s="709"/>
      <c r="C2164" s="709"/>
      <c r="D2164" s="709"/>
      <c r="E2164" s="709"/>
      <c r="F2164" s="710"/>
      <c r="G2164" s="711"/>
      <c r="H2164" s="716"/>
      <c r="I2164" s="717"/>
      <c r="J2164" s="717"/>
      <c r="K2164" s="717"/>
      <c r="L2164" s="718"/>
    </row>
    <row r="2165" spans="1:12" ht="30" customHeight="1" thickBot="1" x14ac:dyDescent="0.3">
      <c r="A2165" s="719" t="s">
        <v>517</v>
      </c>
      <c r="B2165" s="720"/>
      <c r="C2165" s="720"/>
      <c r="D2165" s="720"/>
      <c r="E2165" s="720"/>
      <c r="F2165" s="721"/>
      <c r="G2165" s="722"/>
      <c r="H2165" s="723"/>
      <c r="I2165" s="724"/>
      <c r="J2165" s="724"/>
      <c r="K2165" s="725"/>
      <c r="L2165" s="726"/>
    </row>
    <row r="2166" spans="1:12" ht="20.25" customHeight="1" x14ac:dyDescent="0.25">
      <c r="A2166" s="727" t="s">
        <v>518</v>
      </c>
      <c r="B2166" s="728"/>
      <c r="C2166" s="728"/>
      <c r="D2166" s="728"/>
      <c r="E2166" s="728"/>
      <c r="F2166" s="728"/>
      <c r="G2166" s="728"/>
      <c r="H2166" s="728"/>
      <c r="I2166" s="728"/>
      <c r="J2166" s="728"/>
      <c r="K2166" s="729"/>
      <c r="L2166" s="730"/>
    </row>
    <row r="2167" spans="1:12" ht="30" customHeight="1" x14ac:dyDescent="0.25">
      <c r="A2167" s="731"/>
      <c r="B2167" s="732"/>
      <c r="C2167" s="732"/>
      <c r="D2167" s="732"/>
      <c r="E2167" s="732"/>
      <c r="F2167" s="732"/>
      <c r="G2167" s="732"/>
      <c r="H2167" s="732"/>
      <c r="I2167" s="732"/>
      <c r="J2167" s="732"/>
      <c r="K2167" s="733"/>
      <c r="L2167" s="734"/>
    </row>
    <row r="2168" spans="1:12" ht="30" customHeight="1" thickBot="1" x14ac:dyDescent="0.3">
      <c r="A2168" s="735"/>
      <c r="B2168" s="736"/>
      <c r="C2168" s="736"/>
      <c r="D2168" s="736"/>
      <c r="E2168" s="736"/>
      <c r="F2168" s="736"/>
      <c r="G2168" s="736"/>
      <c r="H2168" s="736"/>
      <c r="I2168" s="736"/>
      <c r="J2168" s="736"/>
      <c r="K2168" s="737"/>
      <c r="L2168" s="738"/>
    </row>
    <row r="2169" spans="1:12" ht="19.149999999999999" customHeight="1" x14ac:dyDescent="0.25">
      <c r="A2169" s="739" t="s">
        <v>519</v>
      </c>
      <c r="B2169" s="740"/>
      <c r="C2169" s="740"/>
      <c r="D2169" s="740"/>
      <c r="E2169" s="741"/>
      <c r="F2169" s="741"/>
      <c r="G2169" s="741"/>
      <c r="H2169" s="741"/>
      <c r="I2169" s="741"/>
      <c r="J2169" s="741"/>
      <c r="K2169" s="742"/>
      <c r="L2169" s="743"/>
    </row>
    <row r="2170" spans="1:12" ht="19.149999999999999" customHeight="1" x14ac:dyDescent="0.25">
      <c r="A2170" s="744" t="s">
        <v>591</v>
      </c>
      <c r="B2170" s="745"/>
      <c r="C2170" s="745"/>
      <c r="D2170" s="745"/>
      <c r="E2170" s="674" t="s">
        <v>24</v>
      </c>
      <c r="F2170" s="676"/>
      <c r="G2170" s="676"/>
      <c r="H2170" s="676"/>
      <c r="I2170" s="677"/>
      <c r="J2170" s="680" t="s">
        <v>21</v>
      </c>
      <c r="K2170" s="746"/>
      <c r="L2170" s="682"/>
    </row>
    <row r="2171" spans="1:12" ht="19.149999999999999" customHeight="1" x14ac:dyDescent="0.25">
      <c r="A2171" s="747" t="s">
        <v>592</v>
      </c>
      <c r="B2171" s="748"/>
      <c r="C2171" s="748" t="s">
        <v>593</v>
      </c>
      <c r="D2171" s="748"/>
      <c r="E2171" s="675"/>
      <c r="F2171" s="678"/>
      <c r="G2171" s="678"/>
      <c r="H2171" s="678"/>
      <c r="I2171" s="679"/>
      <c r="J2171" s="681"/>
      <c r="K2171" s="678"/>
      <c r="L2171" s="683"/>
    </row>
    <row r="2172" spans="1:12" ht="19.149999999999999" customHeight="1" x14ac:dyDescent="0.25">
      <c r="A2172" s="668"/>
      <c r="B2172" s="669"/>
      <c r="C2172" s="670"/>
      <c r="D2172" s="671"/>
      <c r="E2172" s="674" t="s">
        <v>25</v>
      </c>
      <c r="F2172" s="676"/>
      <c r="G2172" s="676"/>
      <c r="H2172" s="676"/>
      <c r="I2172" s="677"/>
      <c r="J2172" s="680" t="s">
        <v>371</v>
      </c>
      <c r="K2172" s="676"/>
      <c r="L2172" s="682"/>
    </row>
    <row r="2173" spans="1:12" ht="19.149999999999999" customHeight="1" x14ac:dyDescent="0.25">
      <c r="A2173" s="668"/>
      <c r="B2173" s="669"/>
      <c r="C2173" s="672"/>
      <c r="D2173" s="673"/>
      <c r="E2173" s="675"/>
      <c r="F2173" s="678"/>
      <c r="G2173" s="678"/>
      <c r="H2173" s="678"/>
      <c r="I2173" s="679"/>
      <c r="J2173" s="681"/>
      <c r="K2173" s="678"/>
      <c r="L2173" s="683"/>
    </row>
    <row r="2174" spans="1:12" ht="19.149999999999999" customHeight="1" x14ac:dyDescent="0.25">
      <c r="A2174" s="684" t="s">
        <v>594</v>
      </c>
      <c r="B2174" s="687"/>
      <c r="C2174" s="688"/>
      <c r="D2174" s="688"/>
      <c r="E2174" s="688"/>
      <c r="F2174" s="688"/>
      <c r="G2174" s="688"/>
      <c r="H2174" s="688"/>
      <c r="I2174" s="688"/>
      <c r="J2174" s="688"/>
      <c r="K2174" s="688"/>
      <c r="L2174" s="689"/>
    </row>
    <row r="2175" spans="1:12" ht="19.149999999999999" customHeight="1" x14ac:dyDescent="0.25">
      <c r="A2175" s="685"/>
      <c r="B2175" s="688"/>
      <c r="C2175" s="688"/>
      <c r="D2175" s="688"/>
      <c r="E2175" s="688"/>
      <c r="F2175" s="688"/>
      <c r="G2175" s="688"/>
      <c r="H2175" s="688"/>
      <c r="I2175" s="688"/>
      <c r="J2175" s="688"/>
      <c r="K2175" s="688"/>
      <c r="L2175" s="689"/>
    </row>
    <row r="2176" spans="1:12" ht="19.149999999999999" customHeight="1" x14ac:dyDescent="0.25">
      <c r="A2176" s="685"/>
      <c r="B2176" s="688"/>
      <c r="C2176" s="688"/>
      <c r="D2176" s="688"/>
      <c r="E2176" s="688"/>
      <c r="F2176" s="688"/>
      <c r="G2176" s="688"/>
      <c r="H2176" s="688"/>
      <c r="I2176" s="688"/>
      <c r="J2176" s="688"/>
      <c r="K2176" s="688"/>
      <c r="L2176" s="689"/>
    </row>
    <row r="2177" spans="1:12" ht="19.149999999999999" customHeight="1" thickBot="1" x14ac:dyDescent="0.3">
      <c r="A2177" s="686"/>
      <c r="B2177" s="690"/>
      <c r="C2177" s="690"/>
      <c r="D2177" s="690"/>
      <c r="E2177" s="690"/>
      <c r="F2177" s="690"/>
      <c r="G2177" s="690"/>
      <c r="H2177" s="690"/>
      <c r="I2177" s="690"/>
      <c r="J2177" s="690"/>
      <c r="K2177" s="690"/>
      <c r="L2177" s="691"/>
    </row>
    <row r="2178" spans="1:12" ht="20.25" customHeight="1" thickBot="1" x14ac:dyDescent="0.3"/>
    <row r="2179" spans="1:12" ht="20.25" customHeight="1" thickBot="1" x14ac:dyDescent="0.3">
      <c r="A2179" s="692" t="s">
        <v>504</v>
      </c>
      <c r="B2179" s="693"/>
      <c r="C2179" s="693"/>
      <c r="D2179" s="693"/>
      <c r="E2179" s="693"/>
      <c r="F2179" s="693"/>
      <c r="G2179" s="693"/>
      <c r="H2179" s="693"/>
      <c r="I2179" s="693"/>
      <c r="J2179" s="693"/>
      <c r="K2179" s="693"/>
      <c r="L2179" s="694"/>
    </row>
    <row r="2180" spans="1:12" ht="25.15" customHeight="1" x14ac:dyDescent="0.25">
      <c r="A2180" s="168" t="s">
        <v>551</v>
      </c>
      <c r="B2180" s="695"/>
      <c r="C2180" s="696"/>
      <c r="D2180" s="697"/>
      <c r="E2180" s="698"/>
      <c r="F2180" s="698"/>
      <c r="G2180" s="698"/>
      <c r="H2180" s="698"/>
      <c r="I2180" s="698"/>
      <c r="J2180" s="698"/>
      <c r="K2180" s="698"/>
      <c r="L2180" s="699"/>
    </row>
    <row r="2181" spans="1:12" ht="20.25" customHeight="1" x14ac:dyDescent="0.25">
      <c r="A2181" s="700" t="s">
        <v>0</v>
      </c>
      <c r="B2181" s="701"/>
      <c r="C2181" s="701"/>
      <c r="D2181" s="702"/>
      <c r="E2181" s="702"/>
      <c r="F2181" s="702"/>
      <c r="G2181" s="702"/>
      <c r="H2181" s="702"/>
      <c r="I2181" s="702"/>
      <c r="J2181" s="702"/>
      <c r="K2181" s="702"/>
      <c r="L2181" s="703"/>
    </row>
    <row r="2182" spans="1:12" ht="20.25" customHeight="1" x14ac:dyDescent="0.25">
      <c r="A2182" s="700" t="s">
        <v>460</v>
      </c>
      <c r="B2182" s="701"/>
      <c r="C2182" s="701"/>
      <c r="D2182" s="702"/>
      <c r="E2182" s="702"/>
      <c r="F2182" s="702"/>
      <c r="G2182" s="702"/>
      <c r="H2182" s="702"/>
      <c r="I2182" s="702"/>
      <c r="J2182" s="702"/>
      <c r="K2182" s="702"/>
      <c r="L2182" s="703"/>
    </row>
    <row r="2183" spans="1:12" ht="20.25" customHeight="1" x14ac:dyDescent="0.25">
      <c r="A2183" s="700" t="s">
        <v>905</v>
      </c>
      <c r="B2183" s="701"/>
      <c r="C2183" s="701"/>
      <c r="D2183" s="702"/>
      <c r="E2183" s="702"/>
      <c r="F2183" s="702"/>
      <c r="G2183" s="702"/>
      <c r="H2183" s="702"/>
      <c r="I2183" s="702"/>
      <c r="J2183" s="702"/>
      <c r="K2183" s="702"/>
      <c r="L2183" s="703"/>
    </row>
    <row r="2184" spans="1:12" ht="20.25" customHeight="1" x14ac:dyDescent="0.25">
      <c r="A2184" s="700" t="s">
        <v>1</v>
      </c>
      <c r="B2184" s="701"/>
      <c r="C2184" s="701"/>
      <c r="D2184" s="702"/>
      <c r="E2184" s="702"/>
      <c r="F2184" s="702"/>
      <c r="G2184" s="702"/>
      <c r="H2184" s="702"/>
      <c r="I2184" s="702"/>
      <c r="J2184" s="702"/>
      <c r="K2184" s="702"/>
      <c r="L2184" s="703"/>
    </row>
    <row r="2185" spans="1:12" ht="20.25" customHeight="1" x14ac:dyDescent="0.25">
      <c r="A2185" s="704" t="s">
        <v>520</v>
      </c>
      <c r="B2185" s="705"/>
      <c r="C2185" s="705"/>
      <c r="D2185" s="702"/>
      <c r="E2185" s="702"/>
      <c r="F2185" s="702"/>
      <c r="G2185" s="702"/>
      <c r="H2185" s="702"/>
      <c r="I2185" s="702"/>
      <c r="J2185" s="702"/>
      <c r="K2185" s="702"/>
      <c r="L2185" s="703"/>
    </row>
    <row r="2186" spans="1:12" ht="15" customHeight="1" x14ac:dyDescent="0.25">
      <c r="A2186" s="704" t="s">
        <v>505</v>
      </c>
      <c r="B2186" s="705"/>
      <c r="C2186" s="705"/>
      <c r="D2186" s="706"/>
      <c r="E2186" s="706"/>
      <c r="F2186" s="706"/>
      <c r="G2186" s="706"/>
      <c r="H2186" s="706"/>
      <c r="I2186" s="706"/>
      <c r="J2186" s="706"/>
      <c r="K2186" s="706"/>
      <c r="L2186" s="707"/>
    </row>
    <row r="2187" spans="1:12" ht="15" customHeight="1" x14ac:dyDescent="0.25">
      <c r="A2187" s="704"/>
      <c r="B2187" s="705"/>
      <c r="C2187" s="705"/>
      <c r="D2187" s="706"/>
      <c r="E2187" s="706"/>
      <c r="F2187" s="706"/>
      <c r="G2187" s="706"/>
      <c r="H2187" s="706"/>
      <c r="I2187" s="706"/>
      <c r="J2187" s="706"/>
      <c r="K2187" s="706"/>
      <c r="L2187" s="707"/>
    </row>
    <row r="2188" spans="1:12" ht="15" customHeight="1" x14ac:dyDescent="0.25">
      <c r="A2188" s="704"/>
      <c r="B2188" s="705"/>
      <c r="C2188" s="705"/>
      <c r="D2188" s="706"/>
      <c r="E2188" s="706"/>
      <c r="F2188" s="706"/>
      <c r="G2188" s="706"/>
      <c r="H2188" s="706"/>
      <c r="I2188" s="706"/>
      <c r="J2188" s="706"/>
      <c r="K2188" s="706"/>
      <c r="L2188" s="707"/>
    </row>
    <row r="2189" spans="1:12" ht="19.149999999999999" customHeight="1" x14ac:dyDescent="0.25">
      <c r="A2189" s="761" t="s">
        <v>506</v>
      </c>
      <c r="B2189" s="762"/>
      <c r="C2189" s="762"/>
      <c r="D2189" s="762"/>
      <c r="E2189" s="763"/>
      <c r="F2189" s="764" t="s">
        <v>507</v>
      </c>
      <c r="G2189" s="763"/>
      <c r="H2189" s="764" t="s">
        <v>508</v>
      </c>
      <c r="I2189" s="762"/>
      <c r="J2189" s="762"/>
      <c r="K2189" s="762"/>
      <c r="L2189" s="765"/>
    </row>
    <row r="2190" spans="1:12" ht="30" customHeight="1" x14ac:dyDescent="0.25">
      <c r="A2190" s="749" t="s">
        <v>509</v>
      </c>
      <c r="B2190" s="750"/>
      <c r="C2190" s="750"/>
      <c r="D2190" s="750"/>
      <c r="E2190" s="750"/>
      <c r="F2190" s="751"/>
      <c r="G2190" s="752"/>
      <c r="H2190" s="712"/>
      <c r="I2190" s="713"/>
      <c r="J2190" s="713"/>
      <c r="K2190" s="714"/>
      <c r="L2190" s="715"/>
    </row>
    <row r="2191" spans="1:12" ht="30" customHeight="1" x14ac:dyDescent="0.25">
      <c r="A2191" s="749" t="s">
        <v>510</v>
      </c>
      <c r="B2191" s="750"/>
      <c r="C2191" s="750"/>
      <c r="D2191" s="750"/>
      <c r="E2191" s="750"/>
      <c r="F2191" s="710"/>
      <c r="G2191" s="711"/>
      <c r="H2191" s="753"/>
      <c r="I2191" s="754"/>
      <c r="J2191" s="754"/>
      <c r="K2191" s="754"/>
      <c r="L2191" s="755"/>
    </row>
    <row r="2192" spans="1:12" ht="30" customHeight="1" x14ac:dyDescent="0.25">
      <c r="A2192" s="749" t="s">
        <v>511</v>
      </c>
      <c r="B2192" s="750"/>
      <c r="C2192" s="750"/>
      <c r="D2192" s="750"/>
      <c r="E2192" s="750"/>
      <c r="F2192" s="710"/>
      <c r="G2192" s="711"/>
      <c r="H2192" s="712"/>
      <c r="I2192" s="713"/>
      <c r="J2192" s="713"/>
      <c r="K2192" s="714"/>
      <c r="L2192" s="715"/>
    </row>
    <row r="2193" spans="1:12" ht="30" customHeight="1" x14ac:dyDescent="0.25">
      <c r="A2193" s="756" t="s">
        <v>512</v>
      </c>
      <c r="B2193" s="757"/>
      <c r="C2193" s="757"/>
      <c r="D2193" s="757"/>
      <c r="E2193" s="757"/>
      <c r="F2193" s="710"/>
      <c r="G2193" s="711"/>
      <c r="H2193" s="758"/>
      <c r="I2193" s="713"/>
      <c r="J2193" s="713"/>
      <c r="K2193" s="714"/>
      <c r="L2193" s="715"/>
    </row>
    <row r="2194" spans="1:12" ht="30" customHeight="1" x14ac:dyDescent="0.25">
      <c r="A2194" s="759" t="s">
        <v>513</v>
      </c>
      <c r="B2194" s="760"/>
      <c r="C2194" s="760"/>
      <c r="D2194" s="760"/>
      <c r="E2194" s="760"/>
      <c r="F2194" s="710"/>
      <c r="G2194" s="711"/>
      <c r="H2194" s="758"/>
      <c r="I2194" s="713"/>
      <c r="J2194" s="713"/>
      <c r="K2194" s="714"/>
      <c r="L2194" s="715"/>
    </row>
    <row r="2195" spans="1:12" ht="30" customHeight="1" x14ac:dyDescent="0.25">
      <c r="A2195" s="708" t="s">
        <v>514</v>
      </c>
      <c r="B2195" s="709"/>
      <c r="C2195" s="709"/>
      <c r="D2195" s="709"/>
      <c r="E2195" s="709"/>
      <c r="F2195" s="710"/>
      <c r="G2195" s="711"/>
      <c r="H2195" s="712"/>
      <c r="I2195" s="713"/>
      <c r="J2195" s="713"/>
      <c r="K2195" s="714"/>
      <c r="L2195" s="715"/>
    </row>
    <row r="2196" spans="1:12" ht="30" customHeight="1" x14ac:dyDescent="0.25">
      <c r="A2196" s="708" t="s">
        <v>515</v>
      </c>
      <c r="B2196" s="709"/>
      <c r="C2196" s="709"/>
      <c r="D2196" s="709"/>
      <c r="E2196" s="709"/>
      <c r="F2196" s="710"/>
      <c r="G2196" s="711"/>
      <c r="H2196" s="712"/>
      <c r="I2196" s="713"/>
      <c r="J2196" s="713"/>
      <c r="K2196" s="714"/>
      <c r="L2196" s="715"/>
    </row>
    <row r="2197" spans="1:12" ht="30" customHeight="1" x14ac:dyDescent="0.25">
      <c r="A2197" s="708" t="s">
        <v>516</v>
      </c>
      <c r="B2197" s="709"/>
      <c r="C2197" s="709"/>
      <c r="D2197" s="709"/>
      <c r="E2197" s="709"/>
      <c r="F2197" s="710"/>
      <c r="G2197" s="711"/>
      <c r="H2197" s="716"/>
      <c r="I2197" s="717"/>
      <c r="J2197" s="717"/>
      <c r="K2197" s="717"/>
      <c r="L2197" s="718"/>
    </row>
    <row r="2198" spans="1:12" ht="30" customHeight="1" thickBot="1" x14ac:dyDescent="0.3">
      <c r="A2198" s="719" t="s">
        <v>517</v>
      </c>
      <c r="B2198" s="720"/>
      <c r="C2198" s="720"/>
      <c r="D2198" s="720"/>
      <c r="E2198" s="720"/>
      <c r="F2198" s="721"/>
      <c r="G2198" s="722"/>
      <c r="H2198" s="723"/>
      <c r="I2198" s="724"/>
      <c r="J2198" s="724"/>
      <c r="K2198" s="725"/>
      <c r="L2198" s="726"/>
    </row>
    <row r="2199" spans="1:12" ht="20.25" customHeight="1" x14ac:dyDescent="0.25">
      <c r="A2199" s="727" t="s">
        <v>518</v>
      </c>
      <c r="B2199" s="728"/>
      <c r="C2199" s="728"/>
      <c r="D2199" s="728"/>
      <c r="E2199" s="728"/>
      <c r="F2199" s="728"/>
      <c r="G2199" s="728"/>
      <c r="H2199" s="728"/>
      <c r="I2199" s="728"/>
      <c r="J2199" s="728"/>
      <c r="K2199" s="729"/>
      <c r="L2199" s="730"/>
    </row>
    <row r="2200" spans="1:12" ht="30" customHeight="1" x14ac:dyDescent="0.25">
      <c r="A2200" s="731"/>
      <c r="B2200" s="732"/>
      <c r="C2200" s="732"/>
      <c r="D2200" s="732"/>
      <c r="E2200" s="732"/>
      <c r="F2200" s="732"/>
      <c r="G2200" s="732"/>
      <c r="H2200" s="732"/>
      <c r="I2200" s="732"/>
      <c r="J2200" s="732"/>
      <c r="K2200" s="733"/>
      <c r="L2200" s="734"/>
    </row>
    <row r="2201" spans="1:12" ht="30" customHeight="1" thickBot="1" x14ac:dyDescent="0.3">
      <c r="A2201" s="735"/>
      <c r="B2201" s="736"/>
      <c r="C2201" s="736"/>
      <c r="D2201" s="736"/>
      <c r="E2201" s="736"/>
      <c r="F2201" s="736"/>
      <c r="G2201" s="736"/>
      <c r="H2201" s="736"/>
      <c r="I2201" s="736"/>
      <c r="J2201" s="736"/>
      <c r="K2201" s="737"/>
      <c r="L2201" s="738"/>
    </row>
    <row r="2202" spans="1:12" ht="19.149999999999999" customHeight="1" x14ac:dyDescent="0.25">
      <c r="A2202" s="739" t="s">
        <v>519</v>
      </c>
      <c r="B2202" s="740"/>
      <c r="C2202" s="740"/>
      <c r="D2202" s="740"/>
      <c r="E2202" s="741"/>
      <c r="F2202" s="741"/>
      <c r="G2202" s="741"/>
      <c r="H2202" s="741"/>
      <c r="I2202" s="741"/>
      <c r="J2202" s="741"/>
      <c r="K2202" s="742"/>
      <c r="L2202" s="743"/>
    </row>
    <row r="2203" spans="1:12" ht="19.149999999999999" customHeight="1" x14ac:dyDescent="0.25">
      <c r="A2203" s="744" t="s">
        <v>591</v>
      </c>
      <c r="B2203" s="745"/>
      <c r="C2203" s="745"/>
      <c r="D2203" s="745"/>
      <c r="E2203" s="674" t="s">
        <v>24</v>
      </c>
      <c r="F2203" s="676"/>
      <c r="G2203" s="676"/>
      <c r="H2203" s="676"/>
      <c r="I2203" s="677"/>
      <c r="J2203" s="680" t="s">
        <v>21</v>
      </c>
      <c r="K2203" s="746"/>
      <c r="L2203" s="682"/>
    </row>
    <row r="2204" spans="1:12" ht="19.149999999999999" customHeight="1" x14ac:dyDescent="0.25">
      <c r="A2204" s="747" t="s">
        <v>592</v>
      </c>
      <c r="B2204" s="748"/>
      <c r="C2204" s="748" t="s">
        <v>593</v>
      </c>
      <c r="D2204" s="748"/>
      <c r="E2204" s="675"/>
      <c r="F2204" s="678"/>
      <c r="G2204" s="678"/>
      <c r="H2204" s="678"/>
      <c r="I2204" s="679"/>
      <c r="J2204" s="681"/>
      <c r="K2204" s="678"/>
      <c r="L2204" s="683"/>
    </row>
    <row r="2205" spans="1:12" ht="19.149999999999999" customHeight="1" x14ac:dyDescent="0.25">
      <c r="A2205" s="668"/>
      <c r="B2205" s="669"/>
      <c r="C2205" s="670"/>
      <c r="D2205" s="671"/>
      <c r="E2205" s="674" t="s">
        <v>25</v>
      </c>
      <c r="F2205" s="676"/>
      <c r="G2205" s="676"/>
      <c r="H2205" s="676"/>
      <c r="I2205" s="677"/>
      <c r="J2205" s="680" t="s">
        <v>371</v>
      </c>
      <c r="K2205" s="676"/>
      <c r="L2205" s="682"/>
    </row>
    <row r="2206" spans="1:12" ht="19.149999999999999" customHeight="1" x14ac:dyDescent="0.25">
      <c r="A2206" s="668"/>
      <c r="B2206" s="669"/>
      <c r="C2206" s="672"/>
      <c r="D2206" s="673"/>
      <c r="E2206" s="675"/>
      <c r="F2206" s="678"/>
      <c r="G2206" s="678"/>
      <c r="H2206" s="678"/>
      <c r="I2206" s="679"/>
      <c r="J2206" s="681"/>
      <c r="K2206" s="678"/>
      <c r="L2206" s="683"/>
    </row>
    <row r="2207" spans="1:12" ht="19.149999999999999" customHeight="1" x14ac:dyDescent="0.25">
      <c r="A2207" s="684" t="s">
        <v>594</v>
      </c>
      <c r="B2207" s="687"/>
      <c r="C2207" s="688"/>
      <c r="D2207" s="688"/>
      <c r="E2207" s="688"/>
      <c r="F2207" s="688"/>
      <c r="G2207" s="688"/>
      <c r="H2207" s="688"/>
      <c r="I2207" s="688"/>
      <c r="J2207" s="688"/>
      <c r="K2207" s="688"/>
      <c r="L2207" s="689"/>
    </row>
    <row r="2208" spans="1:12" ht="19.149999999999999" customHeight="1" x14ac:dyDescent="0.25">
      <c r="A2208" s="685"/>
      <c r="B2208" s="688"/>
      <c r="C2208" s="688"/>
      <c r="D2208" s="688"/>
      <c r="E2208" s="688"/>
      <c r="F2208" s="688"/>
      <c r="G2208" s="688"/>
      <c r="H2208" s="688"/>
      <c r="I2208" s="688"/>
      <c r="J2208" s="688"/>
      <c r="K2208" s="688"/>
      <c r="L2208" s="689"/>
    </row>
    <row r="2209" spans="1:12" ht="19.149999999999999" customHeight="1" x14ac:dyDescent="0.25">
      <c r="A2209" s="685"/>
      <c r="B2209" s="688"/>
      <c r="C2209" s="688"/>
      <c r="D2209" s="688"/>
      <c r="E2209" s="688"/>
      <c r="F2209" s="688"/>
      <c r="G2209" s="688"/>
      <c r="H2209" s="688"/>
      <c r="I2209" s="688"/>
      <c r="J2209" s="688"/>
      <c r="K2209" s="688"/>
      <c r="L2209" s="689"/>
    </row>
    <row r="2210" spans="1:12" ht="19.149999999999999" customHeight="1" thickBot="1" x14ac:dyDescent="0.3">
      <c r="A2210" s="686"/>
      <c r="B2210" s="690"/>
      <c r="C2210" s="690"/>
      <c r="D2210" s="690"/>
      <c r="E2210" s="690"/>
      <c r="F2210" s="690"/>
      <c r="G2210" s="690"/>
      <c r="H2210" s="690"/>
      <c r="I2210" s="690"/>
      <c r="J2210" s="690"/>
      <c r="K2210" s="690"/>
      <c r="L2210" s="691"/>
    </row>
    <row r="2211" spans="1:12" ht="20.25" customHeight="1" thickBot="1" x14ac:dyDescent="0.3"/>
    <row r="2212" spans="1:12" ht="20.25" customHeight="1" thickBot="1" x14ac:dyDescent="0.3">
      <c r="A2212" s="692" t="s">
        <v>504</v>
      </c>
      <c r="B2212" s="693"/>
      <c r="C2212" s="693"/>
      <c r="D2212" s="693"/>
      <c r="E2212" s="693"/>
      <c r="F2212" s="693"/>
      <c r="G2212" s="693"/>
      <c r="H2212" s="693"/>
      <c r="I2212" s="693"/>
      <c r="J2212" s="693"/>
      <c r="K2212" s="693"/>
      <c r="L2212" s="694"/>
    </row>
    <row r="2213" spans="1:12" ht="25.15" customHeight="1" x14ac:dyDescent="0.25">
      <c r="A2213" s="168" t="s">
        <v>551</v>
      </c>
      <c r="B2213" s="695"/>
      <c r="C2213" s="696"/>
      <c r="D2213" s="697"/>
      <c r="E2213" s="698"/>
      <c r="F2213" s="698"/>
      <c r="G2213" s="698"/>
      <c r="H2213" s="698"/>
      <c r="I2213" s="698"/>
      <c r="J2213" s="698"/>
      <c r="K2213" s="698"/>
      <c r="L2213" s="699"/>
    </row>
    <row r="2214" spans="1:12" ht="20.25" customHeight="1" x14ac:dyDescent="0.25">
      <c r="A2214" s="700" t="s">
        <v>0</v>
      </c>
      <c r="B2214" s="701"/>
      <c r="C2214" s="701"/>
      <c r="D2214" s="702"/>
      <c r="E2214" s="702"/>
      <c r="F2214" s="702"/>
      <c r="G2214" s="702"/>
      <c r="H2214" s="702"/>
      <c r="I2214" s="702"/>
      <c r="J2214" s="702"/>
      <c r="K2214" s="702"/>
      <c r="L2214" s="703"/>
    </row>
    <row r="2215" spans="1:12" ht="20.25" customHeight="1" x14ac:dyDescent="0.25">
      <c r="A2215" s="700" t="s">
        <v>460</v>
      </c>
      <c r="B2215" s="701"/>
      <c r="C2215" s="701"/>
      <c r="D2215" s="702"/>
      <c r="E2215" s="702"/>
      <c r="F2215" s="702"/>
      <c r="G2215" s="702"/>
      <c r="H2215" s="702"/>
      <c r="I2215" s="702"/>
      <c r="J2215" s="702"/>
      <c r="K2215" s="702"/>
      <c r="L2215" s="703"/>
    </row>
    <row r="2216" spans="1:12" ht="20.25" customHeight="1" x14ac:dyDescent="0.25">
      <c r="A2216" s="700" t="s">
        <v>905</v>
      </c>
      <c r="B2216" s="701"/>
      <c r="C2216" s="701"/>
      <c r="D2216" s="702"/>
      <c r="E2216" s="702"/>
      <c r="F2216" s="702"/>
      <c r="G2216" s="702"/>
      <c r="H2216" s="702"/>
      <c r="I2216" s="702"/>
      <c r="J2216" s="702"/>
      <c r="K2216" s="702"/>
      <c r="L2216" s="703"/>
    </row>
    <row r="2217" spans="1:12" ht="20.25" customHeight="1" x14ac:dyDescent="0.25">
      <c r="A2217" s="700" t="s">
        <v>1</v>
      </c>
      <c r="B2217" s="701"/>
      <c r="C2217" s="701"/>
      <c r="D2217" s="702"/>
      <c r="E2217" s="702"/>
      <c r="F2217" s="702"/>
      <c r="G2217" s="702"/>
      <c r="H2217" s="702"/>
      <c r="I2217" s="702"/>
      <c r="J2217" s="702"/>
      <c r="K2217" s="702"/>
      <c r="L2217" s="703"/>
    </row>
    <row r="2218" spans="1:12" ht="20.25" customHeight="1" x14ac:dyDescent="0.25">
      <c r="A2218" s="704" t="s">
        <v>520</v>
      </c>
      <c r="B2218" s="705"/>
      <c r="C2218" s="705"/>
      <c r="D2218" s="702"/>
      <c r="E2218" s="702"/>
      <c r="F2218" s="702"/>
      <c r="G2218" s="702"/>
      <c r="H2218" s="702"/>
      <c r="I2218" s="702"/>
      <c r="J2218" s="702"/>
      <c r="K2218" s="702"/>
      <c r="L2218" s="703"/>
    </row>
    <row r="2219" spans="1:12" ht="15" customHeight="1" x14ac:dyDescent="0.25">
      <c r="A2219" s="704" t="s">
        <v>505</v>
      </c>
      <c r="B2219" s="705"/>
      <c r="C2219" s="705"/>
      <c r="D2219" s="706"/>
      <c r="E2219" s="706"/>
      <c r="F2219" s="706"/>
      <c r="G2219" s="706"/>
      <c r="H2219" s="706"/>
      <c r="I2219" s="706"/>
      <c r="J2219" s="706"/>
      <c r="K2219" s="706"/>
      <c r="L2219" s="707"/>
    </row>
    <row r="2220" spans="1:12" ht="15" customHeight="1" x14ac:dyDescent="0.25">
      <c r="A2220" s="704"/>
      <c r="B2220" s="705"/>
      <c r="C2220" s="705"/>
      <c r="D2220" s="706"/>
      <c r="E2220" s="706"/>
      <c r="F2220" s="706"/>
      <c r="G2220" s="706"/>
      <c r="H2220" s="706"/>
      <c r="I2220" s="706"/>
      <c r="J2220" s="706"/>
      <c r="K2220" s="706"/>
      <c r="L2220" s="707"/>
    </row>
    <row r="2221" spans="1:12" ht="15" customHeight="1" x14ac:dyDescent="0.25">
      <c r="A2221" s="704"/>
      <c r="B2221" s="705"/>
      <c r="C2221" s="705"/>
      <c r="D2221" s="706"/>
      <c r="E2221" s="706"/>
      <c r="F2221" s="706"/>
      <c r="G2221" s="706"/>
      <c r="H2221" s="706"/>
      <c r="I2221" s="706"/>
      <c r="J2221" s="706"/>
      <c r="K2221" s="706"/>
      <c r="L2221" s="707"/>
    </row>
    <row r="2222" spans="1:12" ht="19.149999999999999" customHeight="1" x14ac:dyDescent="0.25">
      <c r="A2222" s="761" t="s">
        <v>506</v>
      </c>
      <c r="B2222" s="762"/>
      <c r="C2222" s="762"/>
      <c r="D2222" s="762"/>
      <c r="E2222" s="763"/>
      <c r="F2222" s="764" t="s">
        <v>507</v>
      </c>
      <c r="G2222" s="763"/>
      <c r="H2222" s="764" t="s">
        <v>508</v>
      </c>
      <c r="I2222" s="762"/>
      <c r="J2222" s="762"/>
      <c r="K2222" s="762"/>
      <c r="L2222" s="765"/>
    </row>
    <row r="2223" spans="1:12" ht="30" customHeight="1" x14ac:dyDescent="0.25">
      <c r="A2223" s="749" t="s">
        <v>509</v>
      </c>
      <c r="B2223" s="750"/>
      <c r="C2223" s="750"/>
      <c r="D2223" s="750"/>
      <c r="E2223" s="750"/>
      <c r="F2223" s="751"/>
      <c r="G2223" s="752"/>
      <c r="H2223" s="712"/>
      <c r="I2223" s="713"/>
      <c r="J2223" s="713"/>
      <c r="K2223" s="714"/>
      <c r="L2223" s="715"/>
    </row>
    <row r="2224" spans="1:12" ht="30" customHeight="1" x14ac:dyDescent="0.25">
      <c r="A2224" s="749" t="s">
        <v>510</v>
      </c>
      <c r="B2224" s="750"/>
      <c r="C2224" s="750"/>
      <c r="D2224" s="750"/>
      <c r="E2224" s="750"/>
      <c r="F2224" s="710"/>
      <c r="G2224" s="711"/>
      <c r="H2224" s="753"/>
      <c r="I2224" s="754"/>
      <c r="J2224" s="754"/>
      <c r="K2224" s="754"/>
      <c r="L2224" s="755"/>
    </row>
    <row r="2225" spans="1:12" ht="30" customHeight="1" x14ac:dyDescent="0.25">
      <c r="A2225" s="749" t="s">
        <v>511</v>
      </c>
      <c r="B2225" s="750"/>
      <c r="C2225" s="750"/>
      <c r="D2225" s="750"/>
      <c r="E2225" s="750"/>
      <c r="F2225" s="710"/>
      <c r="G2225" s="711"/>
      <c r="H2225" s="712"/>
      <c r="I2225" s="713"/>
      <c r="J2225" s="713"/>
      <c r="K2225" s="714"/>
      <c r="L2225" s="715"/>
    </row>
    <row r="2226" spans="1:12" ht="30" customHeight="1" x14ac:dyDescent="0.25">
      <c r="A2226" s="756" t="s">
        <v>512</v>
      </c>
      <c r="B2226" s="757"/>
      <c r="C2226" s="757"/>
      <c r="D2226" s="757"/>
      <c r="E2226" s="757"/>
      <c r="F2226" s="710"/>
      <c r="G2226" s="711"/>
      <c r="H2226" s="758"/>
      <c r="I2226" s="713"/>
      <c r="J2226" s="713"/>
      <c r="K2226" s="714"/>
      <c r="L2226" s="715"/>
    </row>
    <row r="2227" spans="1:12" ht="30" customHeight="1" x14ac:dyDescent="0.25">
      <c r="A2227" s="759" t="s">
        <v>513</v>
      </c>
      <c r="B2227" s="760"/>
      <c r="C2227" s="760"/>
      <c r="D2227" s="760"/>
      <c r="E2227" s="760"/>
      <c r="F2227" s="710"/>
      <c r="G2227" s="711"/>
      <c r="H2227" s="758"/>
      <c r="I2227" s="713"/>
      <c r="J2227" s="713"/>
      <c r="K2227" s="714"/>
      <c r="L2227" s="715"/>
    </row>
    <row r="2228" spans="1:12" ht="30" customHeight="1" x14ac:dyDescent="0.25">
      <c r="A2228" s="708" t="s">
        <v>514</v>
      </c>
      <c r="B2228" s="709"/>
      <c r="C2228" s="709"/>
      <c r="D2228" s="709"/>
      <c r="E2228" s="709"/>
      <c r="F2228" s="710"/>
      <c r="G2228" s="711"/>
      <c r="H2228" s="712"/>
      <c r="I2228" s="713"/>
      <c r="J2228" s="713"/>
      <c r="K2228" s="714"/>
      <c r="L2228" s="715"/>
    </row>
    <row r="2229" spans="1:12" ht="30" customHeight="1" x14ac:dyDescent="0.25">
      <c r="A2229" s="708" t="s">
        <v>515</v>
      </c>
      <c r="B2229" s="709"/>
      <c r="C2229" s="709"/>
      <c r="D2229" s="709"/>
      <c r="E2229" s="709"/>
      <c r="F2229" s="710"/>
      <c r="G2229" s="711"/>
      <c r="H2229" s="712"/>
      <c r="I2229" s="713"/>
      <c r="J2229" s="713"/>
      <c r="K2229" s="714"/>
      <c r="L2229" s="715"/>
    </row>
    <row r="2230" spans="1:12" ht="30" customHeight="1" x14ac:dyDescent="0.25">
      <c r="A2230" s="708" t="s">
        <v>516</v>
      </c>
      <c r="B2230" s="709"/>
      <c r="C2230" s="709"/>
      <c r="D2230" s="709"/>
      <c r="E2230" s="709"/>
      <c r="F2230" s="710"/>
      <c r="G2230" s="711"/>
      <c r="H2230" s="716"/>
      <c r="I2230" s="717"/>
      <c r="J2230" s="717"/>
      <c r="K2230" s="717"/>
      <c r="L2230" s="718"/>
    </row>
    <row r="2231" spans="1:12" ht="30" customHeight="1" thickBot="1" x14ac:dyDescent="0.3">
      <c r="A2231" s="719" t="s">
        <v>517</v>
      </c>
      <c r="B2231" s="720"/>
      <c r="C2231" s="720"/>
      <c r="D2231" s="720"/>
      <c r="E2231" s="720"/>
      <c r="F2231" s="721"/>
      <c r="G2231" s="722"/>
      <c r="H2231" s="723"/>
      <c r="I2231" s="724"/>
      <c r="J2231" s="724"/>
      <c r="K2231" s="725"/>
      <c r="L2231" s="726"/>
    </row>
    <row r="2232" spans="1:12" ht="20.25" customHeight="1" x14ac:dyDescent="0.25">
      <c r="A2232" s="727" t="s">
        <v>518</v>
      </c>
      <c r="B2232" s="728"/>
      <c r="C2232" s="728"/>
      <c r="D2232" s="728"/>
      <c r="E2232" s="728"/>
      <c r="F2232" s="728"/>
      <c r="G2232" s="728"/>
      <c r="H2232" s="728"/>
      <c r="I2232" s="728"/>
      <c r="J2232" s="728"/>
      <c r="K2232" s="729"/>
      <c r="L2232" s="730"/>
    </row>
    <row r="2233" spans="1:12" ht="30" customHeight="1" x14ac:dyDescent="0.25">
      <c r="A2233" s="731"/>
      <c r="B2233" s="732"/>
      <c r="C2233" s="732"/>
      <c r="D2233" s="732"/>
      <c r="E2233" s="732"/>
      <c r="F2233" s="732"/>
      <c r="G2233" s="732"/>
      <c r="H2233" s="732"/>
      <c r="I2233" s="732"/>
      <c r="J2233" s="732"/>
      <c r="K2233" s="733"/>
      <c r="L2233" s="734"/>
    </row>
    <row r="2234" spans="1:12" ht="30" customHeight="1" thickBot="1" x14ac:dyDescent="0.3">
      <c r="A2234" s="735"/>
      <c r="B2234" s="736"/>
      <c r="C2234" s="736"/>
      <c r="D2234" s="736"/>
      <c r="E2234" s="736"/>
      <c r="F2234" s="736"/>
      <c r="G2234" s="736"/>
      <c r="H2234" s="736"/>
      <c r="I2234" s="736"/>
      <c r="J2234" s="736"/>
      <c r="K2234" s="737"/>
      <c r="L2234" s="738"/>
    </row>
    <row r="2235" spans="1:12" ht="19.149999999999999" customHeight="1" x14ac:dyDescent="0.25">
      <c r="A2235" s="739" t="s">
        <v>519</v>
      </c>
      <c r="B2235" s="740"/>
      <c r="C2235" s="740"/>
      <c r="D2235" s="740"/>
      <c r="E2235" s="741"/>
      <c r="F2235" s="741"/>
      <c r="G2235" s="741"/>
      <c r="H2235" s="741"/>
      <c r="I2235" s="741"/>
      <c r="J2235" s="741"/>
      <c r="K2235" s="742"/>
      <c r="L2235" s="743"/>
    </row>
    <row r="2236" spans="1:12" ht="19.149999999999999" customHeight="1" x14ac:dyDescent="0.25">
      <c r="A2236" s="744" t="s">
        <v>591</v>
      </c>
      <c r="B2236" s="745"/>
      <c r="C2236" s="745"/>
      <c r="D2236" s="745"/>
      <c r="E2236" s="674" t="s">
        <v>24</v>
      </c>
      <c r="F2236" s="676"/>
      <c r="G2236" s="676"/>
      <c r="H2236" s="676"/>
      <c r="I2236" s="677"/>
      <c r="J2236" s="680" t="s">
        <v>21</v>
      </c>
      <c r="K2236" s="746"/>
      <c r="L2236" s="682"/>
    </row>
    <row r="2237" spans="1:12" ht="19.149999999999999" customHeight="1" x14ac:dyDescent="0.25">
      <c r="A2237" s="747" t="s">
        <v>592</v>
      </c>
      <c r="B2237" s="748"/>
      <c r="C2237" s="748" t="s">
        <v>593</v>
      </c>
      <c r="D2237" s="748"/>
      <c r="E2237" s="675"/>
      <c r="F2237" s="678"/>
      <c r="G2237" s="678"/>
      <c r="H2237" s="678"/>
      <c r="I2237" s="679"/>
      <c r="J2237" s="681"/>
      <c r="K2237" s="678"/>
      <c r="L2237" s="683"/>
    </row>
    <row r="2238" spans="1:12" ht="19.149999999999999" customHeight="1" x14ac:dyDescent="0.25">
      <c r="A2238" s="668"/>
      <c r="B2238" s="669"/>
      <c r="C2238" s="670"/>
      <c r="D2238" s="671"/>
      <c r="E2238" s="674" t="s">
        <v>25</v>
      </c>
      <c r="F2238" s="676"/>
      <c r="G2238" s="676"/>
      <c r="H2238" s="676"/>
      <c r="I2238" s="677"/>
      <c r="J2238" s="680" t="s">
        <v>371</v>
      </c>
      <c r="K2238" s="676"/>
      <c r="L2238" s="682"/>
    </row>
    <row r="2239" spans="1:12" ht="19.149999999999999" customHeight="1" x14ac:dyDescent="0.25">
      <c r="A2239" s="668"/>
      <c r="B2239" s="669"/>
      <c r="C2239" s="672"/>
      <c r="D2239" s="673"/>
      <c r="E2239" s="675"/>
      <c r="F2239" s="678"/>
      <c r="G2239" s="678"/>
      <c r="H2239" s="678"/>
      <c r="I2239" s="679"/>
      <c r="J2239" s="681"/>
      <c r="K2239" s="678"/>
      <c r="L2239" s="683"/>
    </row>
    <row r="2240" spans="1:12" ht="19.149999999999999" customHeight="1" x14ac:dyDescent="0.25">
      <c r="A2240" s="684" t="s">
        <v>594</v>
      </c>
      <c r="B2240" s="687"/>
      <c r="C2240" s="688"/>
      <c r="D2240" s="688"/>
      <c r="E2240" s="688"/>
      <c r="F2240" s="688"/>
      <c r="G2240" s="688"/>
      <c r="H2240" s="688"/>
      <c r="I2240" s="688"/>
      <c r="J2240" s="688"/>
      <c r="K2240" s="688"/>
      <c r="L2240" s="689"/>
    </row>
    <row r="2241" spans="1:12" ht="19.149999999999999" customHeight="1" x14ac:dyDescent="0.25">
      <c r="A2241" s="685"/>
      <c r="B2241" s="688"/>
      <c r="C2241" s="688"/>
      <c r="D2241" s="688"/>
      <c r="E2241" s="688"/>
      <c r="F2241" s="688"/>
      <c r="G2241" s="688"/>
      <c r="H2241" s="688"/>
      <c r="I2241" s="688"/>
      <c r="J2241" s="688"/>
      <c r="K2241" s="688"/>
      <c r="L2241" s="689"/>
    </row>
    <row r="2242" spans="1:12" ht="19.149999999999999" customHeight="1" x14ac:dyDescent="0.25">
      <c r="A2242" s="685"/>
      <c r="B2242" s="688"/>
      <c r="C2242" s="688"/>
      <c r="D2242" s="688"/>
      <c r="E2242" s="688"/>
      <c r="F2242" s="688"/>
      <c r="G2242" s="688"/>
      <c r="H2242" s="688"/>
      <c r="I2242" s="688"/>
      <c r="J2242" s="688"/>
      <c r="K2242" s="688"/>
      <c r="L2242" s="689"/>
    </row>
    <row r="2243" spans="1:12" ht="19.149999999999999" customHeight="1" thickBot="1" x14ac:dyDescent="0.3">
      <c r="A2243" s="686"/>
      <c r="B2243" s="690"/>
      <c r="C2243" s="690"/>
      <c r="D2243" s="690"/>
      <c r="E2243" s="690"/>
      <c r="F2243" s="690"/>
      <c r="G2243" s="690"/>
      <c r="H2243" s="690"/>
      <c r="I2243" s="690"/>
      <c r="J2243" s="690"/>
      <c r="K2243" s="690"/>
      <c r="L2243" s="691"/>
    </row>
    <row r="2244" spans="1:12" ht="20.25" customHeight="1" thickBot="1" x14ac:dyDescent="0.3"/>
    <row r="2245" spans="1:12" ht="20.25" customHeight="1" thickBot="1" x14ac:dyDescent="0.3">
      <c r="A2245" s="692" t="s">
        <v>504</v>
      </c>
      <c r="B2245" s="693"/>
      <c r="C2245" s="693"/>
      <c r="D2245" s="693"/>
      <c r="E2245" s="693"/>
      <c r="F2245" s="693"/>
      <c r="G2245" s="693"/>
      <c r="H2245" s="693"/>
      <c r="I2245" s="693"/>
      <c r="J2245" s="693"/>
      <c r="K2245" s="693"/>
      <c r="L2245" s="694"/>
    </row>
    <row r="2246" spans="1:12" ht="25.15" customHeight="1" x14ac:dyDescent="0.25">
      <c r="A2246" s="168" t="s">
        <v>551</v>
      </c>
      <c r="B2246" s="695"/>
      <c r="C2246" s="696"/>
      <c r="D2246" s="697"/>
      <c r="E2246" s="698"/>
      <c r="F2246" s="698"/>
      <c r="G2246" s="698"/>
      <c r="H2246" s="698"/>
      <c r="I2246" s="698"/>
      <c r="J2246" s="698"/>
      <c r="K2246" s="698"/>
      <c r="L2246" s="699"/>
    </row>
    <row r="2247" spans="1:12" ht="20.25" customHeight="1" x14ac:dyDescent="0.25">
      <c r="A2247" s="700" t="s">
        <v>0</v>
      </c>
      <c r="B2247" s="701"/>
      <c r="C2247" s="701"/>
      <c r="D2247" s="702"/>
      <c r="E2247" s="702"/>
      <c r="F2247" s="702"/>
      <c r="G2247" s="702"/>
      <c r="H2247" s="702"/>
      <c r="I2247" s="702"/>
      <c r="J2247" s="702"/>
      <c r="K2247" s="702"/>
      <c r="L2247" s="703"/>
    </row>
    <row r="2248" spans="1:12" ht="20.25" customHeight="1" x14ac:dyDescent="0.25">
      <c r="A2248" s="700" t="s">
        <v>460</v>
      </c>
      <c r="B2248" s="701"/>
      <c r="C2248" s="701"/>
      <c r="D2248" s="702"/>
      <c r="E2248" s="702"/>
      <c r="F2248" s="702"/>
      <c r="G2248" s="702"/>
      <c r="H2248" s="702"/>
      <c r="I2248" s="702"/>
      <c r="J2248" s="702"/>
      <c r="K2248" s="702"/>
      <c r="L2248" s="703"/>
    </row>
    <row r="2249" spans="1:12" ht="20.25" customHeight="1" x14ac:dyDescent="0.25">
      <c r="A2249" s="700" t="s">
        <v>905</v>
      </c>
      <c r="B2249" s="701"/>
      <c r="C2249" s="701"/>
      <c r="D2249" s="702"/>
      <c r="E2249" s="702"/>
      <c r="F2249" s="702"/>
      <c r="G2249" s="702"/>
      <c r="H2249" s="702"/>
      <c r="I2249" s="702"/>
      <c r="J2249" s="702"/>
      <c r="K2249" s="702"/>
      <c r="L2249" s="703"/>
    </row>
    <row r="2250" spans="1:12" ht="20.25" customHeight="1" x14ac:dyDescent="0.25">
      <c r="A2250" s="700" t="s">
        <v>1</v>
      </c>
      <c r="B2250" s="701"/>
      <c r="C2250" s="701"/>
      <c r="D2250" s="702"/>
      <c r="E2250" s="702"/>
      <c r="F2250" s="702"/>
      <c r="G2250" s="702"/>
      <c r="H2250" s="702"/>
      <c r="I2250" s="702"/>
      <c r="J2250" s="702"/>
      <c r="K2250" s="702"/>
      <c r="L2250" s="703"/>
    </row>
    <row r="2251" spans="1:12" ht="20.25" customHeight="1" x14ac:dyDescent="0.25">
      <c r="A2251" s="704" t="s">
        <v>520</v>
      </c>
      <c r="B2251" s="705"/>
      <c r="C2251" s="705"/>
      <c r="D2251" s="702"/>
      <c r="E2251" s="702"/>
      <c r="F2251" s="702"/>
      <c r="G2251" s="702"/>
      <c r="H2251" s="702"/>
      <c r="I2251" s="702"/>
      <c r="J2251" s="702"/>
      <c r="K2251" s="702"/>
      <c r="L2251" s="703"/>
    </row>
    <row r="2252" spans="1:12" ht="15" customHeight="1" x14ac:dyDescent="0.25">
      <c r="A2252" s="704" t="s">
        <v>505</v>
      </c>
      <c r="B2252" s="705"/>
      <c r="C2252" s="705"/>
      <c r="D2252" s="706"/>
      <c r="E2252" s="706"/>
      <c r="F2252" s="706"/>
      <c r="G2252" s="706"/>
      <c r="H2252" s="706"/>
      <c r="I2252" s="706"/>
      <c r="J2252" s="706"/>
      <c r="K2252" s="706"/>
      <c r="L2252" s="707"/>
    </row>
    <row r="2253" spans="1:12" ht="15" customHeight="1" x14ac:dyDescent="0.25">
      <c r="A2253" s="704"/>
      <c r="B2253" s="705"/>
      <c r="C2253" s="705"/>
      <c r="D2253" s="706"/>
      <c r="E2253" s="706"/>
      <c r="F2253" s="706"/>
      <c r="G2253" s="706"/>
      <c r="H2253" s="706"/>
      <c r="I2253" s="706"/>
      <c r="J2253" s="706"/>
      <c r="K2253" s="706"/>
      <c r="L2253" s="707"/>
    </row>
    <row r="2254" spans="1:12" ht="15" customHeight="1" x14ac:dyDescent="0.25">
      <c r="A2254" s="704"/>
      <c r="B2254" s="705"/>
      <c r="C2254" s="705"/>
      <c r="D2254" s="706"/>
      <c r="E2254" s="706"/>
      <c r="F2254" s="706"/>
      <c r="G2254" s="706"/>
      <c r="H2254" s="706"/>
      <c r="I2254" s="706"/>
      <c r="J2254" s="706"/>
      <c r="K2254" s="706"/>
      <c r="L2254" s="707"/>
    </row>
    <row r="2255" spans="1:12" ht="19.149999999999999" customHeight="1" x14ac:dyDescent="0.25">
      <c r="A2255" s="761" t="s">
        <v>506</v>
      </c>
      <c r="B2255" s="762"/>
      <c r="C2255" s="762"/>
      <c r="D2255" s="762"/>
      <c r="E2255" s="763"/>
      <c r="F2255" s="764" t="s">
        <v>507</v>
      </c>
      <c r="G2255" s="763"/>
      <c r="H2255" s="764" t="s">
        <v>508</v>
      </c>
      <c r="I2255" s="762"/>
      <c r="J2255" s="762"/>
      <c r="K2255" s="762"/>
      <c r="L2255" s="765"/>
    </row>
    <row r="2256" spans="1:12" ht="30" customHeight="1" x14ac:dyDescent="0.25">
      <c r="A2256" s="749" t="s">
        <v>509</v>
      </c>
      <c r="B2256" s="750"/>
      <c r="C2256" s="750"/>
      <c r="D2256" s="750"/>
      <c r="E2256" s="750"/>
      <c r="F2256" s="751"/>
      <c r="G2256" s="752"/>
      <c r="H2256" s="712"/>
      <c r="I2256" s="713"/>
      <c r="J2256" s="713"/>
      <c r="K2256" s="714"/>
      <c r="L2256" s="715"/>
    </row>
    <row r="2257" spans="1:12" ht="30" customHeight="1" x14ac:dyDescent="0.25">
      <c r="A2257" s="749" t="s">
        <v>510</v>
      </c>
      <c r="B2257" s="750"/>
      <c r="C2257" s="750"/>
      <c r="D2257" s="750"/>
      <c r="E2257" s="750"/>
      <c r="F2257" s="710"/>
      <c r="G2257" s="711"/>
      <c r="H2257" s="753"/>
      <c r="I2257" s="754"/>
      <c r="J2257" s="754"/>
      <c r="K2257" s="754"/>
      <c r="L2257" s="755"/>
    </row>
    <row r="2258" spans="1:12" ht="30" customHeight="1" x14ac:dyDescent="0.25">
      <c r="A2258" s="749" t="s">
        <v>511</v>
      </c>
      <c r="B2258" s="750"/>
      <c r="C2258" s="750"/>
      <c r="D2258" s="750"/>
      <c r="E2258" s="750"/>
      <c r="F2258" s="710"/>
      <c r="G2258" s="711"/>
      <c r="H2258" s="712"/>
      <c r="I2258" s="713"/>
      <c r="J2258" s="713"/>
      <c r="K2258" s="714"/>
      <c r="L2258" s="715"/>
    </row>
    <row r="2259" spans="1:12" ht="30" customHeight="1" x14ac:dyDescent="0.25">
      <c r="A2259" s="756" t="s">
        <v>512</v>
      </c>
      <c r="B2259" s="757"/>
      <c r="C2259" s="757"/>
      <c r="D2259" s="757"/>
      <c r="E2259" s="757"/>
      <c r="F2259" s="710"/>
      <c r="G2259" s="711"/>
      <c r="H2259" s="758"/>
      <c r="I2259" s="713"/>
      <c r="J2259" s="713"/>
      <c r="K2259" s="714"/>
      <c r="L2259" s="715"/>
    </row>
    <row r="2260" spans="1:12" ht="30" customHeight="1" x14ac:dyDescent="0.25">
      <c r="A2260" s="759" t="s">
        <v>513</v>
      </c>
      <c r="B2260" s="760"/>
      <c r="C2260" s="760"/>
      <c r="D2260" s="760"/>
      <c r="E2260" s="760"/>
      <c r="F2260" s="710"/>
      <c r="G2260" s="711"/>
      <c r="H2260" s="758"/>
      <c r="I2260" s="713"/>
      <c r="J2260" s="713"/>
      <c r="K2260" s="714"/>
      <c r="L2260" s="715"/>
    </row>
    <row r="2261" spans="1:12" ht="30" customHeight="1" x14ac:dyDescent="0.25">
      <c r="A2261" s="708" t="s">
        <v>514</v>
      </c>
      <c r="B2261" s="709"/>
      <c r="C2261" s="709"/>
      <c r="D2261" s="709"/>
      <c r="E2261" s="709"/>
      <c r="F2261" s="710"/>
      <c r="G2261" s="711"/>
      <c r="H2261" s="712"/>
      <c r="I2261" s="713"/>
      <c r="J2261" s="713"/>
      <c r="K2261" s="714"/>
      <c r="L2261" s="715"/>
    </row>
    <row r="2262" spans="1:12" ht="30" customHeight="1" x14ac:dyDescent="0.25">
      <c r="A2262" s="708" t="s">
        <v>515</v>
      </c>
      <c r="B2262" s="709"/>
      <c r="C2262" s="709"/>
      <c r="D2262" s="709"/>
      <c r="E2262" s="709"/>
      <c r="F2262" s="710"/>
      <c r="G2262" s="711"/>
      <c r="H2262" s="712"/>
      <c r="I2262" s="713"/>
      <c r="J2262" s="713"/>
      <c r="K2262" s="714"/>
      <c r="L2262" s="715"/>
    </row>
    <row r="2263" spans="1:12" ht="30" customHeight="1" x14ac:dyDescent="0.25">
      <c r="A2263" s="708" t="s">
        <v>516</v>
      </c>
      <c r="B2263" s="709"/>
      <c r="C2263" s="709"/>
      <c r="D2263" s="709"/>
      <c r="E2263" s="709"/>
      <c r="F2263" s="710"/>
      <c r="G2263" s="711"/>
      <c r="H2263" s="716"/>
      <c r="I2263" s="717"/>
      <c r="J2263" s="717"/>
      <c r="K2263" s="717"/>
      <c r="L2263" s="718"/>
    </row>
    <row r="2264" spans="1:12" ht="30" customHeight="1" thickBot="1" x14ac:dyDescent="0.3">
      <c r="A2264" s="719" t="s">
        <v>517</v>
      </c>
      <c r="B2264" s="720"/>
      <c r="C2264" s="720"/>
      <c r="D2264" s="720"/>
      <c r="E2264" s="720"/>
      <c r="F2264" s="721"/>
      <c r="G2264" s="722"/>
      <c r="H2264" s="723"/>
      <c r="I2264" s="724"/>
      <c r="J2264" s="724"/>
      <c r="K2264" s="725"/>
      <c r="L2264" s="726"/>
    </row>
    <row r="2265" spans="1:12" ht="20.25" customHeight="1" x14ac:dyDescent="0.25">
      <c r="A2265" s="727" t="s">
        <v>518</v>
      </c>
      <c r="B2265" s="728"/>
      <c r="C2265" s="728"/>
      <c r="D2265" s="728"/>
      <c r="E2265" s="728"/>
      <c r="F2265" s="728"/>
      <c r="G2265" s="728"/>
      <c r="H2265" s="728"/>
      <c r="I2265" s="728"/>
      <c r="J2265" s="728"/>
      <c r="K2265" s="729"/>
      <c r="L2265" s="730"/>
    </row>
    <row r="2266" spans="1:12" ht="30" customHeight="1" x14ac:dyDescent="0.25">
      <c r="A2266" s="731"/>
      <c r="B2266" s="732"/>
      <c r="C2266" s="732"/>
      <c r="D2266" s="732"/>
      <c r="E2266" s="732"/>
      <c r="F2266" s="732"/>
      <c r="G2266" s="732"/>
      <c r="H2266" s="732"/>
      <c r="I2266" s="732"/>
      <c r="J2266" s="732"/>
      <c r="K2266" s="733"/>
      <c r="L2266" s="734"/>
    </row>
    <row r="2267" spans="1:12" ht="30" customHeight="1" thickBot="1" x14ac:dyDescent="0.3">
      <c r="A2267" s="735"/>
      <c r="B2267" s="736"/>
      <c r="C2267" s="736"/>
      <c r="D2267" s="736"/>
      <c r="E2267" s="736"/>
      <c r="F2267" s="736"/>
      <c r="G2267" s="736"/>
      <c r="H2267" s="736"/>
      <c r="I2267" s="736"/>
      <c r="J2267" s="736"/>
      <c r="K2267" s="737"/>
      <c r="L2267" s="738"/>
    </row>
    <row r="2268" spans="1:12" ht="19.149999999999999" customHeight="1" x14ac:dyDescent="0.25">
      <c r="A2268" s="739" t="s">
        <v>519</v>
      </c>
      <c r="B2268" s="740"/>
      <c r="C2268" s="740"/>
      <c r="D2268" s="740"/>
      <c r="E2268" s="741"/>
      <c r="F2268" s="741"/>
      <c r="G2268" s="741"/>
      <c r="H2268" s="741"/>
      <c r="I2268" s="741"/>
      <c r="J2268" s="741"/>
      <c r="K2268" s="742"/>
      <c r="L2268" s="743"/>
    </row>
    <row r="2269" spans="1:12" ht="19.149999999999999" customHeight="1" x14ac:dyDescent="0.25">
      <c r="A2269" s="744" t="s">
        <v>591</v>
      </c>
      <c r="B2269" s="745"/>
      <c r="C2269" s="745"/>
      <c r="D2269" s="745"/>
      <c r="E2269" s="674" t="s">
        <v>24</v>
      </c>
      <c r="F2269" s="676"/>
      <c r="G2269" s="676"/>
      <c r="H2269" s="676"/>
      <c r="I2269" s="677"/>
      <c r="J2269" s="680" t="s">
        <v>21</v>
      </c>
      <c r="K2269" s="746"/>
      <c r="L2269" s="682"/>
    </row>
    <row r="2270" spans="1:12" ht="19.149999999999999" customHeight="1" x14ac:dyDescent="0.25">
      <c r="A2270" s="747" t="s">
        <v>592</v>
      </c>
      <c r="B2270" s="748"/>
      <c r="C2270" s="748" t="s">
        <v>593</v>
      </c>
      <c r="D2270" s="748"/>
      <c r="E2270" s="675"/>
      <c r="F2270" s="678"/>
      <c r="G2270" s="678"/>
      <c r="H2270" s="678"/>
      <c r="I2270" s="679"/>
      <c r="J2270" s="681"/>
      <c r="K2270" s="678"/>
      <c r="L2270" s="683"/>
    </row>
    <row r="2271" spans="1:12" ht="19.149999999999999" customHeight="1" x14ac:dyDescent="0.25">
      <c r="A2271" s="668"/>
      <c r="B2271" s="669"/>
      <c r="C2271" s="670"/>
      <c r="D2271" s="671"/>
      <c r="E2271" s="674" t="s">
        <v>25</v>
      </c>
      <c r="F2271" s="676"/>
      <c r="G2271" s="676"/>
      <c r="H2271" s="676"/>
      <c r="I2271" s="677"/>
      <c r="J2271" s="680" t="s">
        <v>371</v>
      </c>
      <c r="K2271" s="676"/>
      <c r="L2271" s="682"/>
    </row>
    <row r="2272" spans="1:12" ht="19.149999999999999" customHeight="1" x14ac:dyDescent="0.25">
      <c r="A2272" s="668"/>
      <c r="B2272" s="669"/>
      <c r="C2272" s="672"/>
      <c r="D2272" s="673"/>
      <c r="E2272" s="675"/>
      <c r="F2272" s="678"/>
      <c r="G2272" s="678"/>
      <c r="H2272" s="678"/>
      <c r="I2272" s="679"/>
      <c r="J2272" s="681"/>
      <c r="K2272" s="678"/>
      <c r="L2272" s="683"/>
    </row>
    <row r="2273" spans="1:12" ht="19.149999999999999" customHeight="1" x14ac:dyDescent="0.25">
      <c r="A2273" s="684" t="s">
        <v>594</v>
      </c>
      <c r="B2273" s="687"/>
      <c r="C2273" s="688"/>
      <c r="D2273" s="688"/>
      <c r="E2273" s="688"/>
      <c r="F2273" s="688"/>
      <c r="G2273" s="688"/>
      <c r="H2273" s="688"/>
      <c r="I2273" s="688"/>
      <c r="J2273" s="688"/>
      <c r="K2273" s="688"/>
      <c r="L2273" s="689"/>
    </row>
    <row r="2274" spans="1:12" ht="19.149999999999999" customHeight="1" x14ac:dyDescent="0.25">
      <c r="A2274" s="685"/>
      <c r="B2274" s="688"/>
      <c r="C2274" s="688"/>
      <c r="D2274" s="688"/>
      <c r="E2274" s="688"/>
      <c r="F2274" s="688"/>
      <c r="G2274" s="688"/>
      <c r="H2274" s="688"/>
      <c r="I2274" s="688"/>
      <c r="J2274" s="688"/>
      <c r="K2274" s="688"/>
      <c r="L2274" s="689"/>
    </row>
    <row r="2275" spans="1:12" ht="19.149999999999999" customHeight="1" x14ac:dyDescent="0.25">
      <c r="A2275" s="685"/>
      <c r="B2275" s="688"/>
      <c r="C2275" s="688"/>
      <c r="D2275" s="688"/>
      <c r="E2275" s="688"/>
      <c r="F2275" s="688"/>
      <c r="G2275" s="688"/>
      <c r="H2275" s="688"/>
      <c r="I2275" s="688"/>
      <c r="J2275" s="688"/>
      <c r="K2275" s="688"/>
      <c r="L2275" s="689"/>
    </row>
    <row r="2276" spans="1:12" ht="19.149999999999999" customHeight="1" thickBot="1" x14ac:dyDescent="0.3">
      <c r="A2276" s="686"/>
      <c r="B2276" s="690"/>
      <c r="C2276" s="690"/>
      <c r="D2276" s="690"/>
      <c r="E2276" s="690"/>
      <c r="F2276" s="690"/>
      <c r="G2276" s="690"/>
      <c r="H2276" s="690"/>
      <c r="I2276" s="690"/>
      <c r="J2276" s="690"/>
      <c r="K2276" s="690"/>
      <c r="L2276" s="691"/>
    </row>
    <row r="2277" spans="1:12" ht="20.25" customHeight="1" thickBot="1" x14ac:dyDescent="0.3"/>
    <row r="2278" spans="1:12" ht="20.25" customHeight="1" thickBot="1" x14ac:dyDescent="0.3">
      <c r="A2278" s="692" t="s">
        <v>504</v>
      </c>
      <c r="B2278" s="693"/>
      <c r="C2278" s="693"/>
      <c r="D2278" s="693"/>
      <c r="E2278" s="693"/>
      <c r="F2278" s="693"/>
      <c r="G2278" s="693"/>
      <c r="H2278" s="693"/>
      <c r="I2278" s="693"/>
      <c r="J2278" s="693"/>
      <c r="K2278" s="693"/>
      <c r="L2278" s="694"/>
    </row>
    <row r="2279" spans="1:12" ht="25.15" customHeight="1" x14ac:dyDescent="0.25">
      <c r="A2279" s="168" t="s">
        <v>551</v>
      </c>
      <c r="B2279" s="695"/>
      <c r="C2279" s="696"/>
      <c r="D2279" s="697"/>
      <c r="E2279" s="698"/>
      <c r="F2279" s="698"/>
      <c r="G2279" s="698"/>
      <c r="H2279" s="698"/>
      <c r="I2279" s="698"/>
      <c r="J2279" s="698"/>
      <c r="K2279" s="698"/>
      <c r="L2279" s="699"/>
    </row>
    <row r="2280" spans="1:12" ht="20.25" customHeight="1" x14ac:dyDescent="0.25">
      <c r="A2280" s="700" t="s">
        <v>0</v>
      </c>
      <c r="B2280" s="701"/>
      <c r="C2280" s="701"/>
      <c r="D2280" s="702"/>
      <c r="E2280" s="702"/>
      <c r="F2280" s="702"/>
      <c r="G2280" s="702"/>
      <c r="H2280" s="702"/>
      <c r="I2280" s="702"/>
      <c r="J2280" s="702"/>
      <c r="K2280" s="702"/>
      <c r="L2280" s="703"/>
    </row>
    <row r="2281" spans="1:12" ht="20.25" customHeight="1" x14ac:dyDescent="0.25">
      <c r="A2281" s="700" t="s">
        <v>460</v>
      </c>
      <c r="B2281" s="701"/>
      <c r="C2281" s="701"/>
      <c r="D2281" s="702"/>
      <c r="E2281" s="702"/>
      <c r="F2281" s="702"/>
      <c r="G2281" s="702"/>
      <c r="H2281" s="702"/>
      <c r="I2281" s="702"/>
      <c r="J2281" s="702"/>
      <c r="K2281" s="702"/>
      <c r="L2281" s="703"/>
    </row>
    <row r="2282" spans="1:12" ht="20.25" customHeight="1" x14ac:dyDescent="0.25">
      <c r="A2282" s="700" t="s">
        <v>905</v>
      </c>
      <c r="B2282" s="701"/>
      <c r="C2282" s="701"/>
      <c r="D2282" s="702"/>
      <c r="E2282" s="702"/>
      <c r="F2282" s="702"/>
      <c r="G2282" s="702"/>
      <c r="H2282" s="702"/>
      <c r="I2282" s="702"/>
      <c r="J2282" s="702"/>
      <c r="K2282" s="702"/>
      <c r="L2282" s="703"/>
    </row>
    <row r="2283" spans="1:12" ht="20.25" customHeight="1" x14ac:dyDescent="0.25">
      <c r="A2283" s="700" t="s">
        <v>1</v>
      </c>
      <c r="B2283" s="701"/>
      <c r="C2283" s="701"/>
      <c r="D2283" s="702"/>
      <c r="E2283" s="702"/>
      <c r="F2283" s="702"/>
      <c r="G2283" s="702"/>
      <c r="H2283" s="702"/>
      <c r="I2283" s="702"/>
      <c r="J2283" s="702"/>
      <c r="K2283" s="702"/>
      <c r="L2283" s="703"/>
    </row>
    <row r="2284" spans="1:12" ht="20.25" customHeight="1" x14ac:dyDescent="0.25">
      <c r="A2284" s="704" t="s">
        <v>520</v>
      </c>
      <c r="B2284" s="705"/>
      <c r="C2284" s="705"/>
      <c r="D2284" s="702"/>
      <c r="E2284" s="702"/>
      <c r="F2284" s="702"/>
      <c r="G2284" s="702"/>
      <c r="H2284" s="702"/>
      <c r="I2284" s="702"/>
      <c r="J2284" s="702"/>
      <c r="K2284" s="702"/>
      <c r="L2284" s="703"/>
    </row>
    <row r="2285" spans="1:12" ht="15" customHeight="1" x14ac:dyDescent="0.25">
      <c r="A2285" s="704" t="s">
        <v>505</v>
      </c>
      <c r="B2285" s="705"/>
      <c r="C2285" s="705"/>
      <c r="D2285" s="706"/>
      <c r="E2285" s="706"/>
      <c r="F2285" s="706"/>
      <c r="G2285" s="706"/>
      <c r="H2285" s="706"/>
      <c r="I2285" s="706"/>
      <c r="J2285" s="706"/>
      <c r="K2285" s="706"/>
      <c r="L2285" s="707"/>
    </row>
    <row r="2286" spans="1:12" ht="15" customHeight="1" x14ac:dyDescent="0.25">
      <c r="A2286" s="704"/>
      <c r="B2286" s="705"/>
      <c r="C2286" s="705"/>
      <c r="D2286" s="706"/>
      <c r="E2286" s="706"/>
      <c r="F2286" s="706"/>
      <c r="G2286" s="706"/>
      <c r="H2286" s="706"/>
      <c r="I2286" s="706"/>
      <c r="J2286" s="706"/>
      <c r="K2286" s="706"/>
      <c r="L2286" s="707"/>
    </row>
    <row r="2287" spans="1:12" ht="15" customHeight="1" x14ac:dyDescent="0.25">
      <c r="A2287" s="704"/>
      <c r="B2287" s="705"/>
      <c r="C2287" s="705"/>
      <c r="D2287" s="706"/>
      <c r="E2287" s="706"/>
      <c r="F2287" s="706"/>
      <c r="G2287" s="706"/>
      <c r="H2287" s="706"/>
      <c r="I2287" s="706"/>
      <c r="J2287" s="706"/>
      <c r="K2287" s="706"/>
      <c r="L2287" s="707"/>
    </row>
    <row r="2288" spans="1:12" ht="19.149999999999999" customHeight="1" x14ac:dyDescent="0.25">
      <c r="A2288" s="761" t="s">
        <v>506</v>
      </c>
      <c r="B2288" s="762"/>
      <c r="C2288" s="762"/>
      <c r="D2288" s="762"/>
      <c r="E2288" s="763"/>
      <c r="F2288" s="764" t="s">
        <v>507</v>
      </c>
      <c r="G2288" s="763"/>
      <c r="H2288" s="764" t="s">
        <v>508</v>
      </c>
      <c r="I2288" s="762"/>
      <c r="J2288" s="762"/>
      <c r="K2288" s="762"/>
      <c r="L2288" s="765"/>
    </row>
    <row r="2289" spans="1:12" ht="30" customHeight="1" x14ac:dyDescent="0.25">
      <c r="A2289" s="749" t="s">
        <v>509</v>
      </c>
      <c r="B2289" s="750"/>
      <c r="C2289" s="750"/>
      <c r="D2289" s="750"/>
      <c r="E2289" s="750"/>
      <c r="F2289" s="751"/>
      <c r="G2289" s="752"/>
      <c r="H2289" s="712"/>
      <c r="I2289" s="713"/>
      <c r="J2289" s="713"/>
      <c r="K2289" s="714"/>
      <c r="L2289" s="715"/>
    </row>
    <row r="2290" spans="1:12" ht="30" customHeight="1" x14ac:dyDescent="0.25">
      <c r="A2290" s="749" t="s">
        <v>510</v>
      </c>
      <c r="B2290" s="750"/>
      <c r="C2290" s="750"/>
      <c r="D2290" s="750"/>
      <c r="E2290" s="750"/>
      <c r="F2290" s="710"/>
      <c r="G2290" s="711"/>
      <c r="H2290" s="753"/>
      <c r="I2290" s="754"/>
      <c r="J2290" s="754"/>
      <c r="K2290" s="754"/>
      <c r="L2290" s="755"/>
    </row>
    <row r="2291" spans="1:12" ht="30" customHeight="1" x14ac:dyDescent="0.25">
      <c r="A2291" s="749" t="s">
        <v>511</v>
      </c>
      <c r="B2291" s="750"/>
      <c r="C2291" s="750"/>
      <c r="D2291" s="750"/>
      <c r="E2291" s="750"/>
      <c r="F2291" s="710"/>
      <c r="G2291" s="711"/>
      <c r="H2291" s="712"/>
      <c r="I2291" s="713"/>
      <c r="J2291" s="713"/>
      <c r="K2291" s="714"/>
      <c r="L2291" s="715"/>
    </row>
    <row r="2292" spans="1:12" ht="30" customHeight="1" x14ac:dyDescent="0.25">
      <c r="A2292" s="756" t="s">
        <v>512</v>
      </c>
      <c r="B2292" s="757"/>
      <c r="C2292" s="757"/>
      <c r="D2292" s="757"/>
      <c r="E2292" s="757"/>
      <c r="F2292" s="710"/>
      <c r="G2292" s="711"/>
      <c r="H2292" s="758"/>
      <c r="I2292" s="713"/>
      <c r="J2292" s="713"/>
      <c r="K2292" s="714"/>
      <c r="L2292" s="715"/>
    </row>
    <row r="2293" spans="1:12" ht="30" customHeight="1" x14ac:dyDescent="0.25">
      <c r="A2293" s="759" t="s">
        <v>513</v>
      </c>
      <c r="B2293" s="760"/>
      <c r="C2293" s="760"/>
      <c r="D2293" s="760"/>
      <c r="E2293" s="760"/>
      <c r="F2293" s="710"/>
      <c r="G2293" s="711"/>
      <c r="H2293" s="758"/>
      <c r="I2293" s="713"/>
      <c r="J2293" s="713"/>
      <c r="K2293" s="714"/>
      <c r="L2293" s="715"/>
    </row>
    <row r="2294" spans="1:12" ht="30" customHeight="1" x14ac:dyDescent="0.25">
      <c r="A2294" s="708" t="s">
        <v>514</v>
      </c>
      <c r="B2294" s="709"/>
      <c r="C2294" s="709"/>
      <c r="D2294" s="709"/>
      <c r="E2294" s="709"/>
      <c r="F2294" s="710"/>
      <c r="G2294" s="711"/>
      <c r="H2294" s="712"/>
      <c r="I2294" s="713"/>
      <c r="J2294" s="713"/>
      <c r="K2294" s="714"/>
      <c r="L2294" s="715"/>
    </row>
    <row r="2295" spans="1:12" ht="30" customHeight="1" x14ac:dyDescent="0.25">
      <c r="A2295" s="708" t="s">
        <v>515</v>
      </c>
      <c r="B2295" s="709"/>
      <c r="C2295" s="709"/>
      <c r="D2295" s="709"/>
      <c r="E2295" s="709"/>
      <c r="F2295" s="710"/>
      <c r="G2295" s="711"/>
      <c r="H2295" s="712"/>
      <c r="I2295" s="713"/>
      <c r="J2295" s="713"/>
      <c r="K2295" s="714"/>
      <c r="L2295" s="715"/>
    </row>
    <row r="2296" spans="1:12" ht="30" customHeight="1" x14ac:dyDescent="0.25">
      <c r="A2296" s="708" t="s">
        <v>516</v>
      </c>
      <c r="B2296" s="709"/>
      <c r="C2296" s="709"/>
      <c r="D2296" s="709"/>
      <c r="E2296" s="709"/>
      <c r="F2296" s="710"/>
      <c r="G2296" s="711"/>
      <c r="H2296" s="716"/>
      <c r="I2296" s="717"/>
      <c r="J2296" s="717"/>
      <c r="K2296" s="717"/>
      <c r="L2296" s="718"/>
    </row>
    <row r="2297" spans="1:12" ht="30" customHeight="1" thickBot="1" x14ac:dyDescent="0.3">
      <c r="A2297" s="719" t="s">
        <v>517</v>
      </c>
      <c r="B2297" s="720"/>
      <c r="C2297" s="720"/>
      <c r="D2297" s="720"/>
      <c r="E2297" s="720"/>
      <c r="F2297" s="721"/>
      <c r="G2297" s="722"/>
      <c r="H2297" s="723"/>
      <c r="I2297" s="724"/>
      <c r="J2297" s="724"/>
      <c r="K2297" s="725"/>
      <c r="L2297" s="726"/>
    </row>
    <row r="2298" spans="1:12" ht="20.25" customHeight="1" x14ac:dyDescent="0.25">
      <c r="A2298" s="727" t="s">
        <v>518</v>
      </c>
      <c r="B2298" s="728"/>
      <c r="C2298" s="728"/>
      <c r="D2298" s="728"/>
      <c r="E2298" s="728"/>
      <c r="F2298" s="728"/>
      <c r="G2298" s="728"/>
      <c r="H2298" s="728"/>
      <c r="I2298" s="728"/>
      <c r="J2298" s="728"/>
      <c r="K2298" s="729"/>
      <c r="L2298" s="730"/>
    </row>
    <row r="2299" spans="1:12" ht="30" customHeight="1" x14ac:dyDescent="0.25">
      <c r="A2299" s="731"/>
      <c r="B2299" s="732"/>
      <c r="C2299" s="732"/>
      <c r="D2299" s="732"/>
      <c r="E2299" s="732"/>
      <c r="F2299" s="732"/>
      <c r="G2299" s="732"/>
      <c r="H2299" s="732"/>
      <c r="I2299" s="732"/>
      <c r="J2299" s="732"/>
      <c r="K2299" s="733"/>
      <c r="L2299" s="734"/>
    </row>
    <row r="2300" spans="1:12" ht="30" customHeight="1" thickBot="1" x14ac:dyDescent="0.3">
      <c r="A2300" s="735"/>
      <c r="B2300" s="736"/>
      <c r="C2300" s="736"/>
      <c r="D2300" s="736"/>
      <c r="E2300" s="736"/>
      <c r="F2300" s="736"/>
      <c r="G2300" s="736"/>
      <c r="H2300" s="736"/>
      <c r="I2300" s="736"/>
      <c r="J2300" s="736"/>
      <c r="K2300" s="737"/>
      <c r="L2300" s="738"/>
    </row>
    <row r="2301" spans="1:12" ht="19.149999999999999" customHeight="1" x14ac:dyDescent="0.25">
      <c r="A2301" s="739" t="s">
        <v>519</v>
      </c>
      <c r="B2301" s="740"/>
      <c r="C2301" s="740"/>
      <c r="D2301" s="740"/>
      <c r="E2301" s="741"/>
      <c r="F2301" s="741"/>
      <c r="G2301" s="741"/>
      <c r="H2301" s="741"/>
      <c r="I2301" s="741"/>
      <c r="J2301" s="741"/>
      <c r="K2301" s="742"/>
      <c r="L2301" s="743"/>
    </row>
    <row r="2302" spans="1:12" ht="19.149999999999999" customHeight="1" x14ac:dyDescent="0.25">
      <c r="A2302" s="744" t="s">
        <v>591</v>
      </c>
      <c r="B2302" s="745"/>
      <c r="C2302" s="745"/>
      <c r="D2302" s="745"/>
      <c r="E2302" s="674" t="s">
        <v>24</v>
      </c>
      <c r="F2302" s="676"/>
      <c r="G2302" s="676"/>
      <c r="H2302" s="676"/>
      <c r="I2302" s="677"/>
      <c r="J2302" s="680" t="s">
        <v>21</v>
      </c>
      <c r="K2302" s="746"/>
      <c r="L2302" s="682"/>
    </row>
    <row r="2303" spans="1:12" ht="19.149999999999999" customHeight="1" x14ac:dyDescent="0.25">
      <c r="A2303" s="747" t="s">
        <v>592</v>
      </c>
      <c r="B2303" s="748"/>
      <c r="C2303" s="748" t="s">
        <v>593</v>
      </c>
      <c r="D2303" s="748"/>
      <c r="E2303" s="675"/>
      <c r="F2303" s="678"/>
      <c r="G2303" s="678"/>
      <c r="H2303" s="678"/>
      <c r="I2303" s="679"/>
      <c r="J2303" s="681"/>
      <c r="K2303" s="678"/>
      <c r="L2303" s="683"/>
    </row>
    <row r="2304" spans="1:12" ht="19.149999999999999" customHeight="1" x14ac:dyDescent="0.25">
      <c r="A2304" s="668"/>
      <c r="B2304" s="669"/>
      <c r="C2304" s="670"/>
      <c r="D2304" s="671"/>
      <c r="E2304" s="674" t="s">
        <v>25</v>
      </c>
      <c r="F2304" s="676"/>
      <c r="G2304" s="676"/>
      <c r="H2304" s="676"/>
      <c r="I2304" s="677"/>
      <c r="J2304" s="680" t="s">
        <v>371</v>
      </c>
      <c r="K2304" s="676"/>
      <c r="L2304" s="682"/>
    </row>
    <row r="2305" spans="1:12" ht="19.149999999999999" customHeight="1" x14ac:dyDescent="0.25">
      <c r="A2305" s="668"/>
      <c r="B2305" s="669"/>
      <c r="C2305" s="672"/>
      <c r="D2305" s="673"/>
      <c r="E2305" s="675"/>
      <c r="F2305" s="678"/>
      <c r="G2305" s="678"/>
      <c r="H2305" s="678"/>
      <c r="I2305" s="679"/>
      <c r="J2305" s="681"/>
      <c r="K2305" s="678"/>
      <c r="L2305" s="683"/>
    </row>
    <row r="2306" spans="1:12" ht="19.149999999999999" customHeight="1" x14ac:dyDescent="0.25">
      <c r="A2306" s="684" t="s">
        <v>594</v>
      </c>
      <c r="B2306" s="687"/>
      <c r="C2306" s="688"/>
      <c r="D2306" s="688"/>
      <c r="E2306" s="688"/>
      <c r="F2306" s="688"/>
      <c r="G2306" s="688"/>
      <c r="H2306" s="688"/>
      <c r="I2306" s="688"/>
      <c r="J2306" s="688"/>
      <c r="K2306" s="688"/>
      <c r="L2306" s="689"/>
    </row>
    <row r="2307" spans="1:12" ht="19.149999999999999" customHeight="1" x14ac:dyDescent="0.25">
      <c r="A2307" s="685"/>
      <c r="B2307" s="688"/>
      <c r="C2307" s="688"/>
      <c r="D2307" s="688"/>
      <c r="E2307" s="688"/>
      <c r="F2307" s="688"/>
      <c r="G2307" s="688"/>
      <c r="H2307" s="688"/>
      <c r="I2307" s="688"/>
      <c r="J2307" s="688"/>
      <c r="K2307" s="688"/>
      <c r="L2307" s="689"/>
    </row>
    <row r="2308" spans="1:12" ht="19.149999999999999" customHeight="1" x14ac:dyDescent="0.25">
      <c r="A2308" s="685"/>
      <c r="B2308" s="688"/>
      <c r="C2308" s="688"/>
      <c r="D2308" s="688"/>
      <c r="E2308" s="688"/>
      <c r="F2308" s="688"/>
      <c r="G2308" s="688"/>
      <c r="H2308" s="688"/>
      <c r="I2308" s="688"/>
      <c r="J2308" s="688"/>
      <c r="K2308" s="688"/>
      <c r="L2308" s="689"/>
    </row>
    <row r="2309" spans="1:12" ht="19.149999999999999" customHeight="1" thickBot="1" x14ac:dyDescent="0.3">
      <c r="A2309" s="686"/>
      <c r="B2309" s="690"/>
      <c r="C2309" s="690"/>
      <c r="D2309" s="690"/>
      <c r="E2309" s="690"/>
      <c r="F2309" s="690"/>
      <c r="G2309" s="690"/>
      <c r="H2309" s="690"/>
      <c r="I2309" s="690"/>
      <c r="J2309" s="690"/>
      <c r="K2309" s="690"/>
      <c r="L2309" s="691"/>
    </row>
    <row r="2310" spans="1:12" ht="20.25" customHeight="1" thickBot="1" x14ac:dyDescent="0.3"/>
    <row r="2311" spans="1:12" ht="20.25" customHeight="1" thickBot="1" x14ac:dyDescent="0.3">
      <c r="A2311" s="692" t="s">
        <v>504</v>
      </c>
      <c r="B2311" s="693"/>
      <c r="C2311" s="693"/>
      <c r="D2311" s="693"/>
      <c r="E2311" s="693"/>
      <c r="F2311" s="693"/>
      <c r="G2311" s="693"/>
      <c r="H2311" s="693"/>
      <c r="I2311" s="693"/>
      <c r="J2311" s="693"/>
      <c r="K2311" s="693"/>
      <c r="L2311" s="694"/>
    </row>
    <row r="2312" spans="1:12" ht="25.15" customHeight="1" x14ac:dyDescent="0.25">
      <c r="A2312" s="168" t="s">
        <v>551</v>
      </c>
      <c r="B2312" s="695"/>
      <c r="C2312" s="696"/>
      <c r="D2312" s="697"/>
      <c r="E2312" s="698"/>
      <c r="F2312" s="698"/>
      <c r="G2312" s="698"/>
      <c r="H2312" s="698"/>
      <c r="I2312" s="698"/>
      <c r="J2312" s="698"/>
      <c r="K2312" s="698"/>
      <c r="L2312" s="699"/>
    </row>
    <row r="2313" spans="1:12" ht="20.25" customHeight="1" x14ac:dyDescent="0.25">
      <c r="A2313" s="700" t="s">
        <v>0</v>
      </c>
      <c r="B2313" s="701"/>
      <c r="C2313" s="701"/>
      <c r="D2313" s="702"/>
      <c r="E2313" s="702"/>
      <c r="F2313" s="702"/>
      <c r="G2313" s="702"/>
      <c r="H2313" s="702"/>
      <c r="I2313" s="702"/>
      <c r="J2313" s="702"/>
      <c r="K2313" s="702"/>
      <c r="L2313" s="703"/>
    </row>
    <row r="2314" spans="1:12" ht="20.25" customHeight="1" x14ac:dyDescent="0.25">
      <c r="A2314" s="700" t="s">
        <v>460</v>
      </c>
      <c r="B2314" s="701"/>
      <c r="C2314" s="701"/>
      <c r="D2314" s="702"/>
      <c r="E2314" s="702"/>
      <c r="F2314" s="702"/>
      <c r="G2314" s="702"/>
      <c r="H2314" s="702"/>
      <c r="I2314" s="702"/>
      <c r="J2314" s="702"/>
      <c r="K2314" s="702"/>
      <c r="L2314" s="703"/>
    </row>
    <row r="2315" spans="1:12" ht="20.25" customHeight="1" x14ac:dyDescent="0.25">
      <c r="A2315" s="700" t="s">
        <v>905</v>
      </c>
      <c r="B2315" s="701"/>
      <c r="C2315" s="701"/>
      <c r="D2315" s="702"/>
      <c r="E2315" s="702"/>
      <c r="F2315" s="702"/>
      <c r="G2315" s="702"/>
      <c r="H2315" s="702"/>
      <c r="I2315" s="702"/>
      <c r="J2315" s="702"/>
      <c r="K2315" s="702"/>
      <c r="L2315" s="703"/>
    </row>
    <row r="2316" spans="1:12" ht="20.25" customHeight="1" x14ac:dyDescent="0.25">
      <c r="A2316" s="700" t="s">
        <v>1</v>
      </c>
      <c r="B2316" s="701"/>
      <c r="C2316" s="701"/>
      <c r="D2316" s="702"/>
      <c r="E2316" s="702"/>
      <c r="F2316" s="702"/>
      <c r="G2316" s="702"/>
      <c r="H2316" s="702"/>
      <c r="I2316" s="702"/>
      <c r="J2316" s="702"/>
      <c r="K2316" s="702"/>
      <c r="L2316" s="703"/>
    </row>
    <row r="2317" spans="1:12" ht="20.25" customHeight="1" x14ac:dyDescent="0.25">
      <c r="A2317" s="704" t="s">
        <v>520</v>
      </c>
      <c r="B2317" s="705"/>
      <c r="C2317" s="705"/>
      <c r="D2317" s="702"/>
      <c r="E2317" s="702"/>
      <c r="F2317" s="702"/>
      <c r="G2317" s="702"/>
      <c r="H2317" s="702"/>
      <c r="I2317" s="702"/>
      <c r="J2317" s="702"/>
      <c r="K2317" s="702"/>
      <c r="L2317" s="703"/>
    </row>
    <row r="2318" spans="1:12" ht="15" customHeight="1" x14ac:dyDescent="0.25">
      <c r="A2318" s="704" t="s">
        <v>505</v>
      </c>
      <c r="B2318" s="705"/>
      <c r="C2318" s="705"/>
      <c r="D2318" s="706"/>
      <c r="E2318" s="706"/>
      <c r="F2318" s="706"/>
      <c r="G2318" s="706"/>
      <c r="H2318" s="706"/>
      <c r="I2318" s="706"/>
      <c r="J2318" s="706"/>
      <c r="K2318" s="706"/>
      <c r="L2318" s="707"/>
    </row>
    <row r="2319" spans="1:12" ht="15" customHeight="1" x14ac:dyDescent="0.25">
      <c r="A2319" s="704"/>
      <c r="B2319" s="705"/>
      <c r="C2319" s="705"/>
      <c r="D2319" s="706"/>
      <c r="E2319" s="706"/>
      <c r="F2319" s="706"/>
      <c r="G2319" s="706"/>
      <c r="H2319" s="706"/>
      <c r="I2319" s="706"/>
      <c r="J2319" s="706"/>
      <c r="K2319" s="706"/>
      <c r="L2319" s="707"/>
    </row>
    <row r="2320" spans="1:12" ht="15" customHeight="1" x14ac:dyDescent="0.25">
      <c r="A2320" s="704"/>
      <c r="B2320" s="705"/>
      <c r="C2320" s="705"/>
      <c r="D2320" s="706"/>
      <c r="E2320" s="706"/>
      <c r="F2320" s="706"/>
      <c r="G2320" s="706"/>
      <c r="H2320" s="706"/>
      <c r="I2320" s="706"/>
      <c r="J2320" s="706"/>
      <c r="K2320" s="706"/>
      <c r="L2320" s="707"/>
    </row>
    <row r="2321" spans="1:12" ht="19.149999999999999" customHeight="1" x14ac:dyDescent="0.25">
      <c r="A2321" s="761" t="s">
        <v>506</v>
      </c>
      <c r="B2321" s="762"/>
      <c r="C2321" s="762"/>
      <c r="D2321" s="762"/>
      <c r="E2321" s="763"/>
      <c r="F2321" s="764" t="s">
        <v>507</v>
      </c>
      <c r="G2321" s="763"/>
      <c r="H2321" s="764" t="s">
        <v>508</v>
      </c>
      <c r="I2321" s="762"/>
      <c r="J2321" s="762"/>
      <c r="K2321" s="762"/>
      <c r="L2321" s="765"/>
    </row>
    <row r="2322" spans="1:12" ht="30" customHeight="1" x14ac:dyDescent="0.25">
      <c r="A2322" s="749" t="s">
        <v>509</v>
      </c>
      <c r="B2322" s="750"/>
      <c r="C2322" s="750"/>
      <c r="D2322" s="750"/>
      <c r="E2322" s="750"/>
      <c r="F2322" s="751"/>
      <c r="G2322" s="752"/>
      <c r="H2322" s="712"/>
      <c r="I2322" s="713"/>
      <c r="J2322" s="713"/>
      <c r="K2322" s="714"/>
      <c r="L2322" s="715"/>
    </row>
    <row r="2323" spans="1:12" ht="30" customHeight="1" x14ac:dyDescent="0.25">
      <c r="A2323" s="749" t="s">
        <v>510</v>
      </c>
      <c r="B2323" s="750"/>
      <c r="C2323" s="750"/>
      <c r="D2323" s="750"/>
      <c r="E2323" s="750"/>
      <c r="F2323" s="710"/>
      <c r="G2323" s="711"/>
      <c r="H2323" s="753"/>
      <c r="I2323" s="754"/>
      <c r="J2323" s="754"/>
      <c r="K2323" s="754"/>
      <c r="L2323" s="755"/>
    </row>
    <row r="2324" spans="1:12" ht="30" customHeight="1" x14ac:dyDescent="0.25">
      <c r="A2324" s="749" t="s">
        <v>511</v>
      </c>
      <c r="B2324" s="750"/>
      <c r="C2324" s="750"/>
      <c r="D2324" s="750"/>
      <c r="E2324" s="750"/>
      <c r="F2324" s="710"/>
      <c r="G2324" s="711"/>
      <c r="H2324" s="712"/>
      <c r="I2324" s="713"/>
      <c r="J2324" s="713"/>
      <c r="K2324" s="714"/>
      <c r="L2324" s="715"/>
    </row>
    <row r="2325" spans="1:12" ht="30" customHeight="1" x14ac:dyDescent="0.25">
      <c r="A2325" s="756" t="s">
        <v>512</v>
      </c>
      <c r="B2325" s="757"/>
      <c r="C2325" s="757"/>
      <c r="D2325" s="757"/>
      <c r="E2325" s="757"/>
      <c r="F2325" s="710"/>
      <c r="G2325" s="711"/>
      <c r="H2325" s="758"/>
      <c r="I2325" s="713"/>
      <c r="J2325" s="713"/>
      <c r="K2325" s="714"/>
      <c r="L2325" s="715"/>
    </row>
    <row r="2326" spans="1:12" ht="30" customHeight="1" x14ac:dyDescent="0.25">
      <c r="A2326" s="759" t="s">
        <v>513</v>
      </c>
      <c r="B2326" s="760"/>
      <c r="C2326" s="760"/>
      <c r="D2326" s="760"/>
      <c r="E2326" s="760"/>
      <c r="F2326" s="710"/>
      <c r="G2326" s="711"/>
      <c r="H2326" s="758"/>
      <c r="I2326" s="713"/>
      <c r="J2326" s="713"/>
      <c r="K2326" s="714"/>
      <c r="L2326" s="715"/>
    </row>
    <row r="2327" spans="1:12" ht="30" customHeight="1" x14ac:dyDescent="0.25">
      <c r="A2327" s="708" t="s">
        <v>514</v>
      </c>
      <c r="B2327" s="709"/>
      <c r="C2327" s="709"/>
      <c r="D2327" s="709"/>
      <c r="E2327" s="709"/>
      <c r="F2327" s="710"/>
      <c r="G2327" s="711"/>
      <c r="H2327" s="712"/>
      <c r="I2327" s="713"/>
      <c r="J2327" s="713"/>
      <c r="K2327" s="714"/>
      <c r="L2327" s="715"/>
    </row>
    <row r="2328" spans="1:12" ht="30" customHeight="1" x14ac:dyDescent="0.25">
      <c r="A2328" s="708" t="s">
        <v>515</v>
      </c>
      <c r="B2328" s="709"/>
      <c r="C2328" s="709"/>
      <c r="D2328" s="709"/>
      <c r="E2328" s="709"/>
      <c r="F2328" s="710"/>
      <c r="G2328" s="711"/>
      <c r="H2328" s="712"/>
      <c r="I2328" s="713"/>
      <c r="J2328" s="713"/>
      <c r="K2328" s="714"/>
      <c r="L2328" s="715"/>
    </row>
    <row r="2329" spans="1:12" ht="30" customHeight="1" x14ac:dyDescent="0.25">
      <c r="A2329" s="708" t="s">
        <v>516</v>
      </c>
      <c r="B2329" s="709"/>
      <c r="C2329" s="709"/>
      <c r="D2329" s="709"/>
      <c r="E2329" s="709"/>
      <c r="F2329" s="710"/>
      <c r="G2329" s="711"/>
      <c r="H2329" s="716"/>
      <c r="I2329" s="717"/>
      <c r="J2329" s="717"/>
      <c r="K2329" s="717"/>
      <c r="L2329" s="718"/>
    </row>
    <row r="2330" spans="1:12" ht="30" customHeight="1" thickBot="1" x14ac:dyDescent="0.3">
      <c r="A2330" s="719" t="s">
        <v>517</v>
      </c>
      <c r="B2330" s="720"/>
      <c r="C2330" s="720"/>
      <c r="D2330" s="720"/>
      <c r="E2330" s="720"/>
      <c r="F2330" s="721"/>
      <c r="G2330" s="722"/>
      <c r="H2330" s="723"/>
      <c r="I2330" s="724"/>
      <c r="J2330" s="724"/>
      <c r="K2330" s="725"/>
      <c r="L2330" s="726"/>
    </row>
    <row r="2331" spans="1:12" ht="20.25" customHeight="1" x14ac:dyDescent="0.25">
      <c r="A2331" s="727" t="s">
        <v>518</v>
      </c>
      <c r="B2331" s="728"/>
      <c r="C2331" s="728"/>
      <c r="D2331" s="728"/>
      <c r="E2331" s="728"/>
      <c r="F2331" s="728"/>
      <c r="G2331" s="728"/>
      <c r="H2331" s="728"/>
      <c r="I2331" s="728"/>
      <c r="J2331" s="728"/>
      <c r="K2331" s="729"/>
      <c r="L2331" s="730"/>
    </row>
    <row r="2332" spans="1:12" ht="30" customHeight="1" x14ac:dyDescent="0.25">
      <c r="A2332" s="731"/>
      <c r="B2332" s="732"/>
      <c r="C2332" s="732"/>
      <c r="D2332" s="732"/>
      <c r="E2332" s="732"/>
      <c r="F2332" s="732"/>
      <c r="G2332" s="732"/>
      <c r="H2332" s="732"/>
      <c r="I2332" s="732"/>
      <c r="J2332" s="732"/>
      <c r="K2332" s="733"/>
      <c r="L2332" s="734"/>
    </row>
    <row r="2333" spans="1:12" ht="30" customHeight="1" thickBot="1" x14ac:dyDescent="0.3">
      <c r="A2333" s="735"/>
      <c r="B2333" s="736"/>
      <c r="C2333" s="736"/>
      <c r="D2333" s="736"/>
      <c r="E2333" s="736"/>
      <c r="F2333" s="736"/>
      <c r="G2333" s="736"/>
      <c r="H2333" s="736"/>
      <c r="I2333" s="736"/>
      <c r="J2333" s="736"/>
      <c r="K2333" s="737"/>
      <c r="L2333" s="738"/>
    </row>
    <row r="2334" spans="1:12" ht="19.149999999999999" customHeight="1" x14ac:dyDescent="0.25">
      <c r="A2334" s="739" t="s">
        <v>519</v>
      </c>
      <c r="B2334" s="740"/>
      <c r="C2334" s="740"/>
      <c r="D2334" s="740"/>
      <c r="E2334" s="741"/>
      <c r="F2334" s="741"/>
      <c r="G2334" s="741"/>
      <c r="H2334" s="741"/>
      <c r="I2334" s="741"/>
      <c r="J2334" s="741"/>
      <c r="K2334" s="742"/>
      <c r="L2334" s="743"/>
    </row>
    <row r="2335" spans="1:12" ht="19.149999999999999" customHeight="1" x14ac:dyDescent="0.25">
      <c r="A2335" s="744" t="s">
        <v>591</v>
      </c>
      <c r="B2335" s="745"/>
      <c r="C2335" s="745"/>
      <c r="D2335" s="745"/>
      <c r="E2335" s="674" t="s">
        <v>24</v>
      </c>
      <c r="F2335" s="676"/>
      <c r="G2335" s="676"/>
      <c r="H2335" s="676"/>
      <c r="I2335" s="677"/>
      <c r="J2335" s="680" t="s">
        <v>21</v>
      </c>
      <c r="K2335" s="746"/>
      <c r="L2335" s="682"/>
    </row>
    <row r="2336" spans="1:12" ht="19.149999999999999" customHeight="1" x14ac:dyDescent="0.25">
      <c r="A2336" s="747" t="s">
        <v>592</v>
      </c>
      <c r="B2336" s="748"/>
      <c r="C2336" s="748" t="s">
        <v>593</v>
      </c>
      <c r="D2336" s="748"/>
      <c r="E2336" s="675"/>
      <c r="F2336" s="678"/>
      <c r="G2336" s="678"/>
      <c r="H2336" s="678"/>
      <c r="I2336" s="679"/>
      <c r="J2336" s="681"/>
      <c r="K2336" s="678"/>
      <c r="L2336" s="683"/>
    </row>
    <row r="2337" spans="1:12" ht="19.149999999999999" customHeight="1" x14ac:dyDescent="0.25">
      <c r="A2337" s="668"/>
      <c r="B2337" s="669"/>
      <c r="C2337" s="670"/>
      <c r="D2337" s="671"/>
      <c r="E2337" s="674" t="s">
        <v>25</v>
      </c>
      <c r="F2337" s="676"/>
      <c r="G2337" s="676"/>
      <c r="H2337" s="676"/>
      <c r="I2337" s="677"/>
      <c r="J2337" s="680" t="s">
        <v>371</v>
      </c>
      <c r="K2337" s="676"/>
      <c r="L2337" s="682"/>
    </row>
    <row r="2338" spans="1:12" ht="19.149999999999999" customHeight="1" x14ac:dyDescent="0.25">
      <c r="A2338" s="668"/>
      <c r="B2338" s="669"/>
      <c r="C2338" s="672"/>
      <c r="D2338" s="673"/>
      <c r="E2338" s="675"/>
      <c r="F2338" s="678"/>
      <c r="G2338" s="678"/>
      <c r="H2338" s="678"/>
      <c r="I2338" s="679"/>
      <c r="J2338" s="681"/>
      <c r="K2338" s="678"/>
      <c r="L2338" s="683"/>
    </row>
    <row r="2339" spans="1:12" ht="19.149999999999999" customHeight="1" x14ac:dyDescent="0.25">
      <c r="A2339" s="684" t="s">
        <v>594</v>
      </c>
      <c r="B2339" s="687"/>
      <c r="C2339" s="688"/>
      <c r="D2339" s="688"/>
      <c r="E2339" s="688"/>
      <c r="F2339" s="688"/>
      <c r="G2339" s="688"/>
      <c r="H2339" s="688"/>
      <c r="I2339" s="688"/>
      <c r="J2339" s="688"/>
      <c r="K2339" s="688"/>
      <c r="L2339" s="689"/>
    </row>
    <row r="2340" spans="1:12" ht="19.149999999999999" customHeight="1" x14ac:dyDescent="0.25">
      <c r="A2340" s="685"/>
      <c r="B2340" s="688"/>
      <c r="C2340" s="688"/>
      <c r="D2340" s="688"/>
      <c r="E2340" s="688"/>
      <c r="F2340" s="688"/>
      <c r="G2340" s="688"/>
      <c r="H2340" s="688"/>
      <c r="I2340" s="688"/>
      <c r="J2340" s="688"/>
      <c r="K2340" s="688"/>
      <c r="L2340" s="689"/>
    </row>
    <row r="2341" spans="1:12" ht="19.149999999999999" customHeight="1" x14ac:dyDescent="0.25">
      <c r="A2341" s="685"/>
      <c r="B2341" s="688"/>
      <c r="C2341" s="688"/>
      <c r="D2341" s="688"/>
      <c r="E2341" s="688"/>
      <c r="F2341" s="688"/>
      <c r="G2341" s="688"/>
      <c r="H2341" s="688"/>
      <c r="I2341" s="688"/>
      <c r="J2341" s="688"/>
      <c r="K2341" s="688"/>
      <c r="L2341" s="689"/>
    </row>
    <row r="2342" spans="1:12" ht="19.149999999999999" customHeight="1" thickBot="1" x14ac:dyDescent="0.3">
      <c r="A2342" s="686"/>
      <c r="B2342" s="690"/>
      <c r="C2342" s="690"/>
      <c r="D2342" s="690"/>
      <c r="E2342" s="690"/>
      <c r="F2342" s="690"/>
      <c r="G2342" s="690"/>
      <c r="H2342" s="690"/>
      <c r="I2342" s="690"/>
      <c r="J2342" s="690"/>
      <c r="K2342" s="690"/>
      <c r="L2342" s="691"/>
    </row>
    <row r="2343" spans="1:12" ht="20.25" customHeight="1" thickBot="1" x14ac:dyDescent="0.3"/>
    <row r="2344" spans="1:12" ht="20.25" customHeight="1" thickBot="1" x14ac:dyDescent="0.3">
      <c r="A2344" s="692" t="s">
        <v>504</v>
      </c>
      <c r="B2344" s="693"/>
      <c r="C2344" s="693"/>
      <c r="D2344" s="693"/>
      <c r="E2344" s="693"/>
      <c r="F2344" s="693"/>
      <c r="G2344" s="693"/>
      <c r="H2344" s="693"/>
      <c r="I2344" s="693"/>
      <c r="J2344" s="693"/>
      <c r="K2344" s="693"/>
      <c r="L2344" s="694"/>
    </row>
    <row r="2345" spans="1:12" ht="25.15" customHeight="1" x14ac:dyDescent="0.25">
      <c r="A2345" s="168" t="s">
        <v>551</v>
      </c>
      <c r="B2345" s="695"/>
      <c r="C2345" s="696"/>
      <c r="D2345" s="697"/>
      <c r="E2345" s="698"/>
      <c r="F2345" s="698"/>
      <c r="G2345" s="698"/>
      <c r="H2345" s="698"/>
      <c r="I2345" s="698"/>
      <c r="J2345" s="698"/>
      <c r="K2345" s="698"/>
      <c r="L2345" s="699"/>
    </row>
    <row r="2346" spans="1:12" ht="20.25" customHeight="1" x14ac:dyDescent="0.25">
      <c r="A2346" s="700" t="s">
        <v>0</v>
      </c>
      <c r="B2346" s="701"/>
      <c r="C2346" s="701"/>
      <c r="D2346" s="702"/>
      <c r="E2346" s="702"/>
      <c r="F2346" s="702"/>
      <c r="G2346" s="702"/>
      <c r="H2346" s="702"/>
      <c r="I2346" s="702"/>
      <c r="J2346" s="702"/>
      <c r="K2346" s="702"/>
      <c r="L2346" s="703"/>
    </row>
    <row r="2347" spans="1:12" ht="20.25" customHeight="1" x14ac:dyDescent="0.25">
      <c r="A2347" s="700" t="s">
        <v>460</v>
      </c>
      <c r="B2347" s="701"/>
      <c r="C2347" s="701"/>
      <c r="D2347" s="702"/>
      <c r="E2347" s="702"/>
      <c r="F2347" s="702"/>
      <c r="G2347" s="702"/>
      <c r="H2347" s="702"/>
      <c r="I2347" s="702"/>
      <c r="J2347" s="702"/>
      <c r="K2347" s="702"/>
      <c r="L2347" s="703"/>
    </row>
    <row r="2348" spans="1:12" ht="20.25" customHeight="1" x14ac:dyDescent="0.25">
      <c r="A2348" s="700" t="s">
        <v>905</v>
      </c>
      <c r="B2348" s="701"/>
      <c r="C2348" s="701"/>
      <c r="D2348" s="702"/>
      <c r="E2348" s="702"/>
      <c r="F2348" s="702"/>
      <c r="G2348" s="702"/>
      <c r="H2348" s="702"/>
      <c r="I2348" s="702"/>
      <c r="J2348" s="702"/>
      <c r="K2348" s="702"/>
      <c r="L2348" s="703"/>
    </row>
    <row r="2349" spans="1:12" ht="20.25" customHeight="1" x14ac:dyDescent="0.25">
      <c r="A2349" s="700" t="s">
        <v>1</v>
      </c>
      <c r="B2349" s="701"/>
      <c r="C2349" s="701"/>
      <c r="D2349" s="702"/>
      <c r="E2349" s="702"/>
      <c r="F2349" s="702"/>
      <c r="G2349" s="702"/>
      <c r="H2349" s="702"/>
      <c r="I2349" s="702"/>
      <c r="J2349" s="702"/>
      <c r="K2349" s="702"/>
      <c r="L2349" s="703"/>
    </row>
    <row r="2350" spans="1:12" ht="20.25" customHeight="1" x14ac:dyDescent="0.25">
      <c r="A2350" s="704" t="s">
        <v>520</v>
      </c>
      <c r="B2350" s="705"/>
      <c r="C2350" s="705"/>
      <c r="D2350" s="702"/>
      <c r="E2350" s="702"/>
      <c r="F2350" s="702"/>
      <c r="G2350" s="702"/>
      <c r="H2350" s="702"/>
      <c r="I2350" s="702"/>
      <c r="J2350" s="702"/>
      <c r="K2350" s="702"/>
      <c r="L2350" s="703"/>
    </row>
    <row r="2351" spans="1:12" ht="15" customHeight="1" x14ac:dyDescent="0.25">
      <c r="A2351" s="704" t="s">
        <v>505</v>
      </c>
      <c r="B2351" s="705"/>
      <c r="C2351" s="705"/>
      <c r="D2351" s="706"/>
      <c r="E2351" s="706"/>
      <c r="F2351" s="706"/>
      <c r="G2351" s="706"/>
      <c r="H2351" s="706"/>
      <c r="I2351" s="706"/>
      <c r="J2351" s="706"/>
      <c r="K2351" s="706"/>
      <c r="L2351" s="707"/>
    </row>
    <row r="2352" spans="1:12" ht="15" customHeight="1" x14ac:dyDescent="0.25">
      <c r="A2352" s="704"/>
      <c r="B2352" s="705"/>
      <c r="C2352" s="705"/>
      <c r="D2352" s="706"/>
      <c r="E2352" s="706"/>
      <c r="F2352" s="706"/>
      <c r="G2352" s="706"/>
      <c r="H2352" s="706"/>
      <c r="I2352" s="706"/>
      <c r="J2352" s="706"/>
      <c r="K2352" s="706"/>
      <c r="L2352" s="707"/>
    </row>
    <row r="2353" spans="1:12" ht="15" customHeight="1" x14ac:dyDescent="0.25">
      <c r="A2353" s="704"/>
      <c r="B2353" s="705"/>
      <c r="C2353" s="705"/>
      <c r="D2353" s="706"/>
      <c r="E2353" s="706"/>
      <c r="F2353" s="706"/>
      <c r="G2353" s="706"/>
      <c r="H2353" s="706"/>
      <c r="I2353" s="706"/>
      <c r="J2353" s="706"/>
      <c r="K2353" s="706"/>
      <c r="L2353" s="707"/>
    </row>
    <row r="2354" spans="1:12" ht="19.149999999999999" customHeight="1" x14ac:dyDescent="0.25">
      <c r="A2354" s="761" t="s">
        <v>506</v>
      </c>
      <c r="B2354" s="762"/>
      <c r="C2354" s="762"/>
      <c r="D2354" s="762"/>
      <c r="E2354" s="763"/>
      <c r="F2354" s="764" t="s">
        <v>507</v>
      </c>
      <c r="G2354" s="763"/>
      <c r="H2354" s="764" t="s">
        <v>508</v>
      </c>
      <c r="I2354" s="762"/>
      <c r="J2354" s="762"/>
      <c r="K2354" s="762"/>
      <c r="L2354" s="765"/>
    </row>
    <row r="2355" spans="1:12" ht="30" customHeight="1" x14ac:dyDescent="0.25">
      <c r="A2355" s="749" t="s">
        <v>509</v>
      </c>
      <c r="B2355" s="750"/>
      <c r="C2355" s="750"/>
      <c r="D2355" s="750"/>
      <c r="E2355" s="750"/>
      <c r="F2355" s="751"/>
      <c r="G2355" s="752"/>
      <c r="H2355" s="712"/>
      <c r="I2355" s="713"/>
      <c r="J2355" s="713"/>
      <c r="K2355" s="714"/>
      <c r="L2355" s="715"/>
    </row>
    <row r="2356" spans="1:12" ht="30" customHeight="1" x14ac:dyDescent="0.25">
      <c r="A2356" s="749" t="s">
        <v>510</v>
      </c>
      <c r="B2356" s="750"/>
      <c r="C2356" s="750"/>
      <c r="D2356" s="750"/>
      <c r="E2356" s="750"/>
      <c r="F2356" s="710"/>
      <c r="G2356" s="711"/>
      <c r="H2356" s="753"/>
      <c r="I2356" s="754"/>
      <c r="J2356" s="754"/>
      <c r="K2356" s="754"/>
      <c r="L2356" s="755"/>
    </row>
    <row r="2357" spans="1:12" ht="30" customHeight="1" x14ac:dyDescent="0.25">
      <c r="A2357" s="749" t="s">
        <v>511</v>
      </c>
      <c r="B2357" s="750"/>
      <c r="C2357" s="750"/>
      <c r="D2357" s="750"/>
      <c r="E2357" s="750"/>
      <c r="F2357" s="710"/>
      <c r="G2357" s="711"/>
      <c r="H2357" s="712"/>
      <c r="I2357" s="713"/>
      <c r="J2357" s="713"/>
      <c r="K2357" s="714"/>
      <c r="L2357" s="715"/>
    </row>
    <row r="2358" spans="1:12" ht="30" customHeight="1" x14ac:dyDescent="0.25">
      <c r="A2358" s="756" t="s">
        <v>512</v>
      </c>
      <c r="B2358" s="757"/>
      <c r="C2358" s="757"/>
      <c r="D2358" s="757"/>
      <c r="E2358" s="757"/>
      <c r="F2358" s="710"/>
      <c r="G2358" s="711"/>
      <c r="H2358" s="758"/>
      <c r="I2358" s="713"/>
      <c r="J2358" s="713"/>
      <c r="K2358" s="714"/>
      <c r="L2358" s="715"/>
    </row>
    <row r="2359" spans="1:12" ht="30" customHeight="1" x14ac:dyDescent="0.25">
      <c r="A2359" s="759" t="s">
        <v>513</v>
      </c>
      <c r="B2359" s="760"/>
      <c r="C2359" s="760"/>
      <c r="D2359" s="760"/>
      <c r="E2359" s="760"/>
      <c r="F2359" s="710"/>
      <c r="G2359" s="711"/>
      <c r="H2359" s="758"/>
      <c r="I2359" s="713"/>
      <c r="J2359" s="713"/>
      <c r="K2359" s="714"/>
      <c r="L2359" s="715"/>
    </row>
    <row r="2360" spans="1:12" ht="30" customHeight="1" x14ac:dyDescent="0.25">
      <c r="A2360" s="708" t="s">
        <v>514</v>
      </c>
      <c r="B2360" s="709"/>
      <c r="C2360" s="709"/>
      <c r="D2360" s="709"/>
      <c r="E2360" s="709"/>
      <c r="F2360" s="710"/>
      <c r="G2360" s="711"/>
      <c r="H2360" s="712"/>
      <c r="I2360" s="713"/>
      <c r="J2360" s="713"/>
      <c r="K2360" s="714"/>
      <c r="L2360" s="715"/>
    </row>
    <row r="2361" spans="1:12" ht="30" customHeight="1" x14ac:dyDescent="0.25">
      <c r="A2361" s="708" t="s">
        <v>515</v>
      </c>
      <c r="B2361" s="709"/>
      <c r="C2361" s="709"/>
      <c r="D2361" s="709"/>
      <c r="E2361" s="709"/>
      <c r="F2361" s="710"/>
      <c r="G2361" s="711"/>
      <c r="H2361" s="712"/>
      <c r="I2361" s="713"/>
      <c r="J2361" s="713"/>
      <c r="K2361" s="714"/>
      <c r="L2361" s="715"/>
    </row>
    <row r="2362" spans="1:12" ht="30" customHeight="1" x14ac:dyDescent="0.25">
      <c r="A2362" s="708" t="s">
        <v>516</v>
      </c>
      <c r="B2362" s="709"/>
      <c r="C2362" s="709"/>
      <c r="D2362" s="709"/>
      <c r="E2362" s="709"/>
      <c r="F2362" s="710"/>
      <c r="G2362" s="711"/>
      <c r="H2362" s="716"/>
      <c r="I2362" s="717"/>
      <c r="J2362" s="717"/>
      <c r="K2362" s="717"/>
      <c r="L2362" s="718"/>
    </row>
    <row r="2363" spans="1:12" ht="30" customHeight="1" thickBot="1" x14ac:dyDescent="0.3">
      <c r="A2363" s="719" t="s">
        <v>517</v>
      </c>
      <c r="B2363" s="720"/>
      <c r="C2363" s="720"/>
      <c r="D2363" s="720"/>
      <c r="E2363" s="720"/>
      <c r="F2363" s="721"/>
      <c r="G2363" s="722"/>
      <c r="H2363" s="723"/>
      <c r="I2363" s="724"/>
      <c r="J2363" s="724"/>
      <c r="K2363" s="725"/>
      <c r="L2363" s="726"/>
    </row>
    <row r="2364" spans="1:12" ht="20.25" customHeight="1" x14ac:dyDescent="0.25">
      <c r="A2364" s="727" t="s">
        <v>518</v>
      </c>
      <c r="B2364" s="728"/>
      <c r="C2364" s="728"/>
      <c r="D2364" s="728"/>
      <c r="E2364" s="728"/>
      <c r="F2364" s="728"/>
      <c r="G2364" s="728"/>
      <c r="H2364" s="728"/>
      <c r="I2364" s="728"/>
      <c r="J2364" s="728"/>
      <c r="K2364" s="729"/>
      <c r="L2364" s="730"/>
    </row>
    <row r="2365" spans="1:12" ht="30" customHeight="1" x14ac:dyDescent="0.25">
      <c r="A2365" s="731"/>
      <c r="B2365" s="732"/>
      <c r="C2365" s="732"/>
      <c r="D2365" s="732"/>
      <c r="E2365" s="732"/>
      <c r="F2365" s="732"/>
      <c r="G2365" s="732"/>
      <c r="H2365" s="732"/>
      <c r="I2365" s="732"/>
      <c r="J2365" s="732"/>
      <c r="K2365" s="733"/>
      <c r="L2365" s="734"/>
    </row>
    <row r="2366" spans="1:12" ht="30" customHeight="1" thickBot="1" x14ac:dyDescent="0.3">
      <c r="A2366" s="735"/>
      <c r="B2366" s="736"/>
      <c r="C2366" s="736"/>
      <c r="D2366" s="736"/>
      <c r="E2366" s="736"/>
      <c r="F2366" s="736"/>
      <c r="G2366" s="736"/>
      <c r="H2366" s="736"/>
      <c r="I2366" s="736"/>
      <c r="J2366" s="736"/>
      <c r="K2366" s="737"/>
      <c r="L2366" s="738"/>
    </row>
    <row r="2367" spans="1:12" ht="19.149999999999999" customHeight="1" x14ac:dyDescent="0.25">
      <c r="A2367" s="739" t="s">
        <v>519</v>
      </c>
      <c r="B2367" s="740"/>
      <c r="C2367" s="740"/>
      <c r="D2367" s="740"/>
      <c r="E2367" s="741"/>
      <c r="F2367" s="741"/>
      <c r="G2367" s="741"/>
      <c r="H2367" s="741"/>
      <c r="I2367" s="741"/>
      <c r="J2367" s="741"/>
      <c r="K2367" s="742"/>
      <c r="L2367" s="743"/>
    </row>
    <row r="2368" spans="1:12" ht="19.149999999999999" customHeight="1" x14ac:dyDescent="0.25">
      <c r="A2368" s="744" t="s">
        <v>591</v>
      </c>
      <c r="B2368" s="745"/>
      <c r="C2368" s="745"/>
      <c r="D2368" s="745"/>
      <c r="E2368" s="674" t="s">
        <v>24</v>
      </c>
      <c r="F2368" s="676"/>
      <c r="G2368" s="676"/>
      <c r="H2368" s="676"/>
      <c r="I2368" s="677"/>
      <c r="J2368" s="680" t="s">
        <v>21</v>
      </c>
      <c r="K2368" s="746"/>
      <c r="L2368" s="682"/>
    </row>
    <row r="2369" spans="1:12" ht="19.149999999999999" customHeight="1" x14ac:dyDescent="0.25">
      <c r="A2369" s="747" t="s">
        <v>592</v>
      </c>
      <c r="B2369" s="748"/>
      <c r="C2369" s="748" t="s">
        <v>593</v>
      </c>
      <c r="D2369" s="748"/>
      <c r="E2369" s="675"/>
      <c r="F2369" s="678"/>
      <c r="G2369" s="678"/>
      <c r="H2369" s="678"/>
      <c r="I2369" s="679"/>
      <c r="J2369" s="681"/>
      <c r="K2369" s="678"/>
      <c r="L2369" s="683"/>
    </row>
    <row r="2370" spans="1:12" ht="19.149999999999999" customHeight="1" x14ac:dyDescent="0.25">
      <c r="A2370" s="668"/>
      <c r="B2370" s="669"/>
      <c r="C2370" s="670"/>
      <c r="D2370" s="671"/>
      <c r="E2370" s="674" t="s">
        <v>25</v>
      </c>
      <c r="F2370" s="676"/>
      <c r="G2370" s="676"/>
      <c r="H2370" s="676"/>
      <c r="I2370" s="677"/>
      <c r="J2370" s="680" t="s">
        <v>371</v>
      </c>
      <c r="K2370" s="676"/>
      <c r="L2370" s="682"/>
    </row>
    <row r="2371" spans="1:12" ht="19.149999999999999" customHeight="1" x14ac:dyDescent="0.25">
      <c r="A2371" s="668"/>
      <c r="B2371" s="669"/>
      <c r="C2371" s="672"/>
      <c r="D2371" s="673"/>
      <c r="E2371" s="675"/>
      <c r="F2371" s="678"/>
      <c r="G2371" s="678"/>
      <c r="H2371" s="678"/>
      <c r="I2371" s="679"/>
      <c r="J2371" s="681"/>
      <c r="K2371" s="678"/>
      <c r="L2371" s="683"/>
    </row>
    <row r="2372" spans="1:12" ht="19.149999999999999" customHeight="1" x14ac:dyDescent="0.25">
      <c r="A2372" s="684" t="s">
        <v>594</v>
      </c>
      <c r="B2372" s="687"/>
      <c r="C2372" s="688"/>
      <c r="D2372" s="688"/>
      <c r="E2372" s="688"/>
      <c r="F2372" s="688"/>
      <c r="G2372" s="688"/>
      <c r="H2372" s="688"/>
      <c r="I2372" s="688"/>
      <c r="J2372" s="688"/>
      <c r="K2372" s="688"/>
      <c r="L2372" s="689"/>
    </row>
    <row r="2373" spans="1:12" ht="19.149999999999999" customHeight="1" x14ac:dyDescent="0.25">
      <c r="A2373" s="685"/>
      <c r="B2373" s="688"/>
      <c r="C2373" s="688"/>
      <c r="D2373" s="688"/>
      <c r="E2373" s="688"/>
      <c r="F2373" s="688"/>
      <c r="G2373" s="688"/>
      <c r="H2373" s="688"/>
      <c r="I2373" s="688"/>
      <c r="J2373" s="688"/>
      <c r="K2373" s="688"/>
      <c r="L2373" s="689"/>
    </row>
    <row r="2374" spans="1:12" ht="19.149999999999999" customHeight="1" x14ac:dyDescent="0.25">
      <c r="A2374" s="685"/>
      <c r="B2374" s="688"/>
      <c r="C2374" s="688"/>
      <c r="D2374" s="688"/>
      <c r="E2374" s="688"/>
      <c r="F2374" s="688"/>
      <c r="G2374" s="688"/>
      <c r="H2374" s="688"/>
      <c r="I2374" s="688"/>
      <c r="J2374" s="688"/>
      <c r="K2374" s="688"/>
      <c r="L2374" s="689"/>
    </row>
    <row r="2375" spans="1:12" ht="19.149999999999999" customHeight="1" thickBot="1" x14ac:dyDescent="0.3">
      <c r="A2375" s="686"/>
      <c r="B2375" s="690"/>
      <c r="C2375" s="690"/>
      <c r="D2375" s="690"/>
      <c r="E2375" s="690"/>
      <c r="F2375" s="690"/>
      <c r="G2375" s="690"/>
      <c r="H2375" s="690"/>
      <c r="I2375" s="690"/>
      <c r="J2375" s="690"/>
      <c r="K2375" s="690"/>
      <c r="L2375" s="691"/>
    </row>
    <row r="2376" spans="1:12" ht="20.25" customHeight="1" thickBot="1" x14ac:dyDescent="0.3"/>
    <row r="2377" spans="1:12" ht="20.25" customHeight="1" thickBot="1" x14ac:dyDescent="0.3">
      <c r="A2377" s="692" t="s">
        <v>504</v>
      </c>
      <c r="B2377" s="693"/>
      <c r="C2377" s="693"/>
      <c r="D2377" s="693"/>
      <c r="E2377" s="693"/>
      <c r="F2377" s="693"/>
      <c r="G2377" s="693"/>
      <c r="H2377" s="693"/>
      <c r="I2377" s="693"/>
      <c r="J2377" s="693"/>
      <c r="K2377" s="693"/>
      <c r="L2377" s="694"/>
    </row>
    <row r="2378" spans="1:12" ht="25.15" customHeight="1" x14ac:dyDescent="0.25">
      <c r="A2378" s="168" t="s">
        <v>551</v>
      </c>
      <c r="B2378" s="695"/>
      <c r="C2378" s="696"/>
      <c r="D2378" s="697"/>
      <c r="E2378" s="698"/>
      <c r="F2378" s="698"/>
      <c r="G2378" s="698"/>
      <c r="H2378" s="698"/>
      <c r="I2378" s="698"/>
      <c r="J2378" s="698"/>
      <c r="K2378" s="698"/>
      <c r="L2378" s="699"/>
    </row>
    <row r="2379" spans="1:12" ht="20.25" customHeight="1" x14ac:dyDescent="0.25">
      <c r="A2379" s="700" t="s">
        <v>0</v>
      </c>
      <c r="B2379" s="701"/>
      <c r="C2379" s="701"/>
      <c r="D2379" s="702"/>
      <c r="E2379" s="702"/>
      <c r="F2379" s="702"/>
      <c r="G2379" s="702"/>
      <c r="H2379" s="702"/>
      <c r="I2379" s="702"/>
      <c r="J2379" s="702"/>
      <c r="K2379" s="702"/>
      <c r="L2379" s="703"/>
    </row>
    <row r="2380" spans="1:12" ht="20.25" customHeight="1" x14ac:dyDescent="0.25">
      <c r="A2380" s="700" t="s">
        <v>460</v>
      </c>
      <c r="B2380" s="701"/>
      <c r="C2380" s="701"/>
      <c r="D2380" s="702"/>
      <c r="E2380" s="702"/>
      <c r="F2380" s="702"/>
      <c r="G2380" s="702"/>
      <c r="H2380" s="702"/>
      <c r="I2380" s="702"/>
      <c r="J2380" s="702"/>
      <c r="K2380" s="702"/>
      <c r="L2380" s="703"/>
    </row>
    <row r="2381" spans="1:12" ht="20.25" customHeight="1" x14ac:dyDescent="0.25">
      <c r="A2381" s="700" t="s">
        <v>905</v>
      </c>
      <c r="B2381" s="701"/>
      <c r="C2381" s="701"/>
      <c r="D2381" s="702"/>
      <c r="E2381" s="702"/>
      <c r="F2381" s="702"/>
      <c r="G2381" s="702"/>
      <c r="H2381" s="702"/>
      <c r="I2381" s="702"/>
      <c r="J2381" s="702"/>
      <c r="K2381" s="702"/>
      <c r="L2381" s="703"/>
    </row>
    <row r="2382" spans="1:12" ht="20.25" customHeight="1" x14ac:dyDescent="0.25">
      <c r="A2382" s="700" t="s">
        <v>1</v>
      </c>
      <c r="B2382" s="701"/>
      <c r="C2382" s="701"/>
      <c r="D2382" s="702"/>
      <c r="E2382" s="702"/>
      <c r="F2382" s="702"/>
      <c r="G2382" s="702"/>
      <c r="H2382" s="702"/>
      <c r="I2382" s="702"/>
      <c r="J2382" s="702"/>
      <c r="K2382" s="702"/>
      <c r="L2382" s="703"/>
    </row>
    <row r="2383" spans="1:12" ht="20.25" customHeight="1" x14ac:dyDescent="0.25">
      <c r="A2383" s="704" t="s">
        <v>520</v>
      </c>
      <c r="B2383" s="705"/>
      <c r="C2383" s="705"/>
      <c r="D2383" s="702"/>
      <c r="E2383" s="702"/>
      <c r="F2383" s="702"/>
      <c r="G2383" s="702"/>
      <c r="H2383" s="702"/>
      <c r="I2383" s="702"/>
      <c r="J2383" s="702"/>
      <c r="K2383" s="702"/>
      <c r="L2383" s="703"/>
    </row>
    <row r="2384" spans="1:12" ht="15" customHeight="1" x14ac:dyDescent="0.25">
      <c r="A2384" s="704" t="s">
        <v>505</v>
      </c>
      <c r="B2384" s="705"/>
      <c r="C2384" s="705"/>
      <c r="D2384" s="706"/>
      <c r="E2384" s="706"/>
      <c r="F2384" s="706"/>
      <c r="G2384" s="706"/>
      <c r="H2384" s="706"/>
      <c r="I2384" s="706"/>
      <c r="J2384" s="706"/>
      <c r="K2384" s="706"/>
      <c r="L2384" s="707"/>
    </row>
    <row r="2385" spans="1:12" ht="15" customHeight="1" x14ac:dyDescent="0.25">
      <c r="A2385" s="704"/>
      <c r="B2385" s="705"/>
      <c r="C2385" s="705"/>
      <c r="D2385" s="706"/>
      <c r="E2385" s="706"/>
      <c r="F2385" s="706"/>
      <c r="G2385" s="706"/>
      <c r="H2385" s="706"/>
      <c r="I2385" s="706"/>
      <c r="J2385" s="706"/>
      <c r="K2385" s="706"/>
      <c r="L2385" s="707"/>
    </row>
    <row r="2386" spans="1:12" ht="15" customHeight="1" x14ac:dyDescent="0.25">
      <c r="A2386" s="704"/>
      <c r="B2386" s="705"/>
      <c r="C2386" s="705"/>
      <c r="D2386" s="706"/>
      <c r="E2386" s="706"/>
      <c r="F2386" s="706"/>
      <c r="G2386" s="706"/>
      <c r="H2386" s="706"/>
      <c r="I2386" s="706"/>
      <c r="J2386" s="706"/>
      <c r="K2386" s="706"/>
      <c r="L2386" s="707"/>
    </row>
    <row r="2387" spans="1:12" ht="19.149999999999999" customHeight="1" x14ac:dyDescent="0.25">
      <c r="A2387" s="761" t="s">
        <v>506</v>
      </c>
      <c r="B2387" s="762"/>
      <c r="C2387" s="762"/>
      <c r="D2387" s="762"/>
      <c r="E2387" s="763"/>
      <c r="F2387" s="764" t="s">
        <v>507</v>
      </c>
      <c r="G2387" s="763"/>
      <c r="H2387" s="764" t="s">
        <v>508</v>
      </c>
      <c r="I2387" s="762"/>
      <c r="J2387" s="762"/>
      <c r="K2387" s="762"/>
      <c r="L2387" s="765"/>
    </row>
    <row r="2388" spans="1:12" ht="30" customHeight="1" x14ac:dyDescent="0.25">
      <c r="A2388" s="749" t="s">
        <v>509</v>
      </c>
      <c r="B2388" s="750"/>
      <c r="C2388" s="750"/>
      <c r="D2388" s="750"/>
      <c r="E2388" s="750"/>
      <c r="F2388" s="751"/>
      <c r="G2388" s="752"/>
      <c r="H2388" s="712"/>
      <c r="I2388" s="713"/>
      <c r="J2388" s="713"/>
      <c r="K2388" s="714"/>
      <c r="L2388" s="715"/>
    </row>
    <row r="2389" spans="1:12" ht="30" customHeight="1" x14ac:dyDescent="0.25">
      <c r="A2389" s="749" t="s">
        <v>510</v>
      </c>
      <c r="B2389" s="750"/>
      <c r="C2389" s="750"/>
      <c r="D2389" s="750"/>
      <c r="E2389" s="750"/>
      <c r="F2389" s="710"/>
      <c r="G2389" s="711"/>
      <c r="H2389" s="753"/>
      <c r="I2389" s="754"/>
      <c r="J2389" s="754"/>
      <c r="K2389" s="754"/>
      <c r="L2389" s="755"/>
    </row>
    <row r="2390" spans="1:12" ht="30" customHeight="1" x14ac:dyDescent="0.25">
      <c r="A2390" s="749" t="s">
        <v>511</v>
      </c>
      <c r="B2390" s="750"/>
      <c r="C2390" s="750"/>
      <c r="D2390" s="750"/>
      <c r="E2390" s="750"/>
      <c r="F2390" s="710"/>
      <c r="G2390" s="711"/>
      <c r="H2390" s="712"/>
      <c r="I2390" s="713"/>
      <c r="J2390" s="713"/>
      <c r="K2390" s="714"/>
      <c r="L2390" s="715"/>
    </row>
    <row r="2391" spans="1:12" ht="30" customHeight="1" x14ac:dyDescent="0.25">
      <c r="A2391" s="756" t="s">
        <v>512</v>
      </c>
      <c r="B2391" s="757"/>
      <c r="C2391" s="757"/>
      <c r="D2391" s="757"/>
      <c r="E2391" s="757"/>
      <c r="F2391" s="710"/>
      <c r="G2391" s="711"/>
      <c r="H2391" s="758"/>
      <c r="I2391" s="713"/>
      <c r="J2391" s="713"/>
      <c r="K2391" s="714"/>
      <c r="L2391" s="715"/>
    </row>
    <row r="2392" spans="1:12" ht="30" customHeight="1" x14ac:dyDescent="0.25">
      <c r="A2392" s="759" t="s">
        <v>513</v>
      </c>
      <c r="B2392" s="760"/>
      <c r="C2392" s="760"/>
      <c r="D2392" s="760"/>
      <c r="E2392" s="760"/>
      <c r="F2392" s="710"/>
      <c r="G2392" s="711"/>
      <c r="H2392" s="758"/>
      <c r="I2392" s="713"/>
      <c r="J2392" s="713"/>
      <c r="K2392" s="714"/>
      <c r="L2392" s="715"/>
    </row>
    <row r="2393" spans="1:12" ht="30" customHeight="1" x14ac:dyDescent="0.25">
      <c r="A2393" s="708" t="s">
        <v>514</v>
      </c>
      <c r="B2393" s="709"/>
      <c r="C2393" s="709"/>
      <c r="D2393" s="709"/>
      <c r="E2393" s="709"/>
      <c r="F2393" s="710"/>
      <c r="G2393" s="711"/>
      <c r="H2393" s="712"/>
      <c r="I2393" s="713"/>
      <c r="J2393" s="713"/>
      <c r="K2393" s="714"/>
      <c r="L2393" s="715"/>
    </row>
    <row r="2394" spans="1:12" ht="30" customHeight="1" x14ac:dyDescent="0.25">
      <c r="A2394" s="708" t="s">
        <v>515</v>
      </c>
      <c r="B2394" s="709"/>
      <c r="C2394" s="709"/>
      <c r="D2394" s="709"/>
      <c r="E2394" s="709"/>
      <c r="F2394" s="710"/>
      <c r="G2394" s="711"/>
      <c r="H2394" s="712"/>
      <c r="I2394" s="713"/>
      <c r="J2394" s="713"/>
      <c r="K2394" s="714"/>
      <c r="L2394" s="715"/>
    </row>
    <row r="2395" spans="1:12" ht="30" customHeight="1" x14ac:dyDescent="0.25">
      <c r="A2395" s="708" t="s">
        <v>516</v>
      </c>
      <c r="B2395" s="709"/>
      <c r="C2395" s="709"/>
      <c r="D2395" s="709"/>
      <c r="E2395" s="709"/>
      <c r="F2395" s="710"/>
      <c r="G2395" s="711"/>
      <c r="H2395" s="716"/>
      <c r="I2395" s="717"/>
      <c r="J2395" s="717"/>
      <c r="K2395" s="717"/>
      <c r="L2395" s="718"/>
    </row>
    <row r="2396" spans="1:12" ht="30" customHeight="1" thickBot="1" x14ac:dyDescent="0.3">
      <c r="A2396" s="719" t="s">
        <v>517</v>
      </c>
      <c r="B2396" s="720"/>
      <c r="C2396" s="720"/>
      <c r="D2396" s="720"/>
      <c r="E2396" s="720"/>
      <c r="F2396" s="721"/>
      <c r="G2396" s="722"/>
      <c r="H2396" s="723"/>
      <c r="I2396" s="724"/>
      <c r="J2396" s="724"/>
      <c r="K2396" s="725"/>
      <c r="L2396" s="726"/>
    </row>
    <row r="2397" spans="1:12" ht="20.25" customHeight="1" x14ac:dyDescent="0.25">
      <c r="A2397" s="727" t="s">
        <v>518</v>
      </c>
      <c r="B2397" s="728"/>
      <c r="C2397" s="728"/>
      <c r="D2397" s="728"/>
      <c r="E2397" s="728"/>
      <c r="F2397" s="728"/>
      <c r="G2397" s="728"/>
      <c r="H2397" s="728"/>
      <c r="I2397" s="728"/>
      <c r="J2397" s="728"/>
      <c r="K2397" s="729"/>
      <c r="L2397" s="730"/>
    </row>
    <row r="2398" spans="1:12" ht="30" customHeight="1" x14ac:dyDescent="0.25">
      <c r="A2398" s="731"/>
      <c r="B2398" s="732"/>
      <c r="C2398" s="732"/>
      <c r="D2398" s="732"/>
      <c r="E2398" s="732"/>
      <c r="F2398" s="732"/>
      <c r="G2398" s="732"/>
      <c r="H2398" s="732"/>
      <c r="I2398" s="732"/>
      <c r="J2398" s="732"/>
      <c r="K2398" s="733"/>
      <c r="L2398" s="734"/>
    </row>
    <row r="2399" spans="1:12" ht="30" customHeight="1" thickBot="1" x14ac:dyDescent="0.3">
      <c r="A2399" s="735"/>
      <c r="B2399" s="736"/>
      <c r="C2399" s="736"/>
      <c r="D2399" s="736"/>
      <c r="E2399" s="736"/>
      <c r="F2399" s="736"/>
      <c r="G2399" s="736"/>
      <c r="H2399" s="736"/>
      <c r="I2399" s="736"/>
      <c r="J2399" s="736"/>
      <c r="K2399" s="737"/>
      <c r="L2399" s="738"/>
    </row>
    <row r="2400" spans="1:12" ht="19.149999999999999" customHeight="1" x14ac:dyDescent="0.25">
      <c r="A2400" s="739" t="s">
        <v>519</v>
      </c>
      <c r="B2400" s="740"/>
      <c r="C2400" s="740"/>
      <c r="D2400" s="740"/>
      <c r="E2400" s="741"/>
      <c r="F2400" s="741"/>
      <c r="G2400" s="741"/>
      <c r="H2400" s="741"/>
      <c r="I2400" s="741"/>
      <c r="J2400" s="741"/>
      <c r="K2400" s="742"/>
      <c r="L2400" s="743"/>
    </row>
    <row r="2401" spans="1:12" ht="19.149999999999999" customHeight="1" x14ac:dyDescent="0.25">
      <c r="A2401" s="744" t="s">
        <v>591</v>
      </c>
      <c r="B2401" s="745"/>
      <c r="C2401" s="745"/>
      <c r="D2401" s="745"/>
      <c r="E2401" s="674" t="s">
        <v>24</v>
      </c>
      <c r="F2401" s="676"/>
      <c r="G2401" s="676"/>
      <c r="H2401" s="676"/>
      <c r="I2401" s="677"/>
      <c r="J2401" s="680" t="s">
        <v>21</v>
      </c>
      <c r="K2401" s="746"/>
      <c r="L2401" s="682"/>
    </row>
    <row r="2402" spans="1:12" ht="19.149999999999999" customHeight="1" x14ac:dyDescent="0.25">
      <c r="A2402" s="747" t="s">
        <v>592</v>
      </c>
      <c r="B2402" s="748"/>
      <c r="C2402" s="748" t="s">
        <v>593</v>
      </c>
      <c r="D2402" s="748"/>
      <c r="E2402" s="675"/>
      <c r="F2402" s="678"/>
      <c r="G2402" s="678"/>
      <c r="H2402" s="678"/>
      <c r="I2402" s="679"/>
      <c r="J2402" s="681"/>
      <c r="K2402" s="678"/>
      <c r="L2402" s="683"/>
    </row>
    <row r="2403" spans="1:12" ht="19.149999999999999" customHeight="1" x14ac:dyDescent="0.25">
      <c r="A2403" s="668"/>
      <c r="B2403" s="669"/>
      <c r="C2403" s="670"/>
      <c r="D2403" s="671"/>
      <c r="E2403" s="674" t="s">
        <v>25</v>
      </c>
      <c r="F2403" s="676"/>
      <c r="G2403" s="676"/>
      <c r="H2403" s="676"/>
      <c r="I2403" s="677"/>
      <c r="J2403" s="680" t="s">
        <v>371</v>
      </c>
      <c r="K2403" s="676"/>
      <c r="L2403" s="682"/>
    </row>
    <row r="2404" spans="1:12" ht="19.149999999999999" customHeight="1" x14ac:dyDescent="0.25">
      <c r="A2404" s="668"/>
      <c r="B2404" s="669"/>
      <c r="C2404" s="672"/>
      <c r="D2404" s="673"/>
      <c r="E2404" s="675"/>
      <c r="F2404" s="678"/>
      <c r="G2404" s="678"/>
      <c r="H2404" s="678"/>
      <c r="I2404" s="679"/>
      <c r="J2404" s="681"/>
      <c r="K2404" s="678"/>
      <c r="L2404" s="683"/>
    </row>
    <row r="2405" spans="1:12" ht="19.149999999999999" customHeight="1" x14ac:dyDescent="0.25">
      <c r="A2405" s="684" t="s">
        <v>594</v>
      </c>
      <c r="B2405" s="687"/>
      <c r="C2405" s="688"/>
      <c r="D2405" s="688"/>
      <c r="E2405" s="688"/>
      <c r="F2405" s="688"/>
      <c r="G2405" s="688"/>
      <c r="H2405" s="688"/>
      <c r="I2405" s="688"/>
      <c r="J2405" s="688"/>
      <c r="K2405" s="688"/>
      <c r="L2405" s="689"/>
    </row>
    <row r="2406" spans="1:12" ht="19.149999999999999" customHeight="1" x14ac:dyDescent="0.25">
      <c r="A2406" s="685"/>
      <c r="B2406" s="688"/>
      <c r="C2406" s="688"/>
      <c r="D2406" s="688"/>
      <c r="E2406" s="688"/>
      <c r="F2406" s="688"/>
      <c r="G2406" s="688"/>
      <c r="H2406" s="688"/>
      <c r="I2406" s="688"/>
      <c r="J2406" s="688"/>
      <c r="K2406" s="688"/>
      <c r="L2406" s="689"/>
    </row>
    <row r="2407" spans="1:12" ht="19.149999999999999" customHeight="1" x14ac:dyDescent="0.25">
      <c r="A2407" s="685"/>
      <c r="B2407" s="688"/>
      <c r="C2407" s="688"/>
      <c r="D2407" s="688"/>
      <c r="E2407" s="688"/>
      <c r="F2407" s="688"/>
      <c r="G2407" s="688"/>
      <c r="H2407" s="688"/>
      <c r="I2407" s="688"/>
      <c r="J2407" s="688"/>
      <c r="K2407" s="688"/>
      <c r="L2407" s="689"/>
    </row>
    <row r="2408" spans="1:12" ht="19.149999999999999" customHeight="1" thickBot="1" x14ac:dyDescent="0.3">
      <c r="A2408" s="686"/>
      <c r="B2408" s="690"/>
      <c r="C2408" s="690"/>
      <c r="D2408" s="690"/>
      <c r="E2408" s="690"/>
      <c r="F2408" s="690"/>
      <c r="G2408" s="690"/>
      <c r="H2408" s="690"/>
      <c r="I2408" s="690"/>
      <c r="J2408" s="690"/>
      <c r="K2408" s="690"/>
      <c r="L2408" s="691"/>
    </row>
    <row r="2409" spans="1:12" ht="20.25" customHeight="1" thickBot="1" x14ac:dyDescent="0.3"/>
    <row r="2410" spans="1:12" ht="20.25" customHeight="1" thickBot="1" x14ac:dyDescent="0.3">
      <c r="A2410" s="692" t="s">
        <v>504</v>
      </c>
      <c r="B2410" s="693"/>
      <c r="C2410" s="693"/>
      <c r="D2410" s="693"/>
      <c r="E2410" s="693"/>
      <c r="F2410" s="693"/>
      <c r="G2410" s="693"/>
      <c r="H2410" s="693"/>
      <c r="I2410" s="693"/>
      <c r="J2410" s="693"/>
      <c r="K2410" s="693"/>
      <c r="L2410" s="694"/>
    </row>
    <row r="2411" spans="1:12" ht="25.15" customHeight="1" x14ac:dyDescent="0.25">
      <c r="A2411" s="168" t="s">
        <v>551</v>
      </c>
      <c r="B2411" s="695"/>
      <c r="C2411" s="696"/>
      <c r="D2411" s="697"/>
      <c r="E2411" s="698"/>
      <c r="F2411" s="698"/>
      <c r="G2411" s="698"/>
      <c r="H2411" s="698"/>
      <c r="I2411" s="698"/>
      <c r="J2411" s="698"/>
      <c r="K2411" s="698"/>
      <c r="L2411" s="699"/>
    </row>
    <row r="2412" spans="1:12" ht="20.25" customHeight="1" x14ac:dyDescent="0.25">
      <c r="A2412" s="700" t="s">
        <v>0</v>
      </c>
      <c r="B2412" s="701"/>
      <c r="C2412" s="701"/>
      <c r="D2412" s="702"/>
      <c r="E2412" s="702"/>
      <c r="F2412" s="702"/>
      <c r="G2412" s="702"/>
      <c r="H2412" s="702"/>
      <c r="I2412" s="702"/>
      <c r="J2412" s="702"/>
      <c r="K2412" s="702"/>
      <c r="L2412" s="703"/>
    </row>
    <row r="2413" spans="1:12" ht="20.25" customHeight="1" x14ac:dyDescent="0.25">
      <c r="A2413" s="700" t="s">
        <v>460</v>
      </c>
      <c r="B2413" s="701"/>
      <c r="C2413" s="701"/>
      <c r="D2413" s="702"/>
      <c r="E2413" s="702"/>
      <c r="F2413" s="702"/>
      <c r="G2413" s="702"/>
      <c r="H2413" s="702"/>
      <c r="I2413" s="702"/>
      <c r="J2413" s="702"/>
      <c r="K2413" s="702"/>
      <c r="L2413" s="703"/>
    </row>
    <row r="2414" spans="1:12" ht="20.25" customHeight="1" x14ac:dyDescent="0.25">
      <c r="A2414" s="700" t="s">
        <v>905</v>
      </c>
      <c r="B2414" s="701"/>
      <c r="C2414" s="701"/>
      <c r="D2414" s="702"/>
      <c r="E2414" s="702"/>
      <c r="F2414" s="702"/>
      <c r="G2414" s="702"/>
      <c r="H2414" s="702"/>
      <c r="I2414" s="702"/>
      <c r="J2414" s="702"/>
      <c r="K2414" s="702"/>
      <c r="L2414" s="703"/>
    </row>
    <row r="2415" spans="1:12" ht="20.25" customHeight="1" x14ac:dyDescent="0.25">
      <c r="A2415" s="700" t="s">
        <v>1</v>
      </c>
      <c r="B2415" s="701"/>
      <c r="C2415" s="701"/>
      <c r="D2415" s="702"/>
      <c r="E2415" s="702"/>
      <c r="F2415" s="702"/>
      <c r="G2415" s="702"/>
      <c r="H2415" s="702"/>
      <c r="I2415" s="702"/>
      <c r="J2415" s="702"/>
      <c r="K2415" s="702"/>
      <c r="L2415" s="703"/>
    </row>
    <row r="2416" spans="1:12" ht="20.25" customHeight="1" x14ac:dyDescent="0.25">
      <c r="A2416" s="704" t="s">
        <v>520</v>
      </c>
      <c r="B2416" s="705"/>
      <c r="C2416" s="705"/>
      <c r="D2416" s="702"/>
      <c r="E2416" s="702"/>
      <c r="F2416" s="702"/>
      <c r="G2416" s="702"/>
      <c r="H2416" s="702"/>
      <c r="I2416" s="702"/>
      <c r="J2416" s="702"/>
      <c r="K2416" s="702"/>
      <c r="L2416" s="703"/>
    </row>
    <row r="2417" spans="1:12" ht="15" customHeight="1" x14ac:dyDescent="0.25">
      <c r="A2417" s="704" t="s">
        <v>505</v>
      </c>
      <c r="B2417" s="705"/>
      <c r="C2417" s="705"/>
      <c r="D2417" s="706"/>
      <c r="E2417" s="706"/>
      <c r="F2417" s="706"/>
      <c r="G2417" s="706"/>
      <c r="H2417" s="706"/>
      <c r="I2417" s="706"/>
      <c r="J2417" s="706"/>
      <c r="K2417" s="706"/>
      <c r="L2417" s="707"/>
    </row>
    <row r="2418" spans="1:12" ht="15" customHeight="1" x14ac:dyDescent="0.25">
      <c r="A2418" s="704"/>
      <c r="B2418" s="705"/>
      <c r="C2418" s="705"/>
      <c r="D2418" s="706"/>
      <c r="E2418" s="706"/>
      <c r="F2418" s="706"/>
      <c r="G2418" s="706"/>
      <c r="H2418" s="706"/>
      <c r="I2418" s="706"/>
      <c r="J2418" s="706"/>
      <c r="K2418" s="706"/>
      <c r="L2418" s="707"/>
    </row>
    <row r="2419" spans="1:12" ht="15" customHeight="1" x14ac:dyDescent="0.25">
      <c r="A2419" s="704"/>
      <c r="B2419" s="705"/>
      <c r="C2419" s="705"/>
      <c r="D2419" s="706"/>
      <c r="E2419" s="706"/>
      <c r="F2419" s="706"/>
      <c r="G2419" s="706"/>
      <c r="H2419" s="706"/>
      <c r="I2419" s="706"/>
      <c r="J2419" s="706"/>
      <c r="K2419" s="706"/>
      <c r="L2419" s="707"/>
    </row>
    <row r="2420" spans="1:12" ht="19.149999999999999" customHeight="1" x14ac:dyDescent="0.25">
      <c r="A2420" s="761" t="s">
        <v>506</v>
      </c>
      <c r="B2420" s="762"/>
      <c r="C2420" s="762"/>
      <c r="D2420" s="762"/>
      <c r="E2420" s="763"/>
      <c r="F2420" s="764" t="s">
        <v>507</v>
      </c>
      <c r="G2420" s="763"/>
      <c r="H2420" s="764" t="s">
        <v>508</v>
      </c>
      <c r="I2420" s="762"/>
      <c r="J2420" s="762"/>
      <c r="K2420" s="762"/>
      <c r="L2420" s="765"/>
    </row>
    <row r="2421" spans="1:12" ht="30" customHeight="1" x14ac:dyDescent="0.25">
      <c r="A2421" s="749" t="s">
        <v>509</v>
      </c>
      <c r="B2421" s="750"/>
      <c r="C2421" s="750"/>
      <c r="D2421" s="750"/>
      <c r="E2421" s="750"/>
      <c r="F2421" s="751"/>
      <c r="G2421" s="752"/>
      <c r="H2421" s="712"/>
      <c r="I2421" s="713"/>
      <c r="J2421" s="713"/>
      <c r="K2421" s="714"/>
      <c r="L2421" s="715"/>
    </row>
    <row r="2422" spans="1:12" ht="30" customHeight="1" x14ac:dyDescent="0.25">
      <c r="A2422" s="749" t="s">
        <v>510</v>
      </c>
      <c r="B2422" s="750"/>
      <c r="C2422" s="750"/>
      <c r="D2422" s="750"/>
      <c r="E2422" s="750"/>
      <c r="F2422" s="710"/>
      <c r="G2422" s="711"/>
      <c r="H2422" s="753"/>
      <c r="I2422" s="754"/>
      <c r="J2422" s="754"/>
      <c r="K2422" s="754"/>
      <c r="L2422" s="755"/>
    </row>
    <row r="2423" spans="1:12" ht="30" customHeight="1" x14ac:dyDescent="0.25">
      <c r="A2423" s="749" t="s">
        <v>511</v>
      </c>
      <c r="B2423" s="750"/>
      <c r="C2423" s="750"/>
      <c r="D2423" s="750"/>
      <c r="E2423" s="750"/>
      <c r="F2423" s="710"/>
      <c r="G2423" s="711"/>
      <c r="H2423" s="712"/>
      <c r="I2423" s="713"/>
      <c r="J2423" s="713"/>
      <c r="K2423" s="714"/>
      <c r="L2423" s="715"/>
    </row>
    <row r="2424" spans="1:12" ht="30" customHeight="1" x14ac:dyDescent="0.25">
      <c r="A2424" s="756" t="s">
        <v>512</v>
      </c>
      <c r="B2424" s="757"/>
      <c r="C2424" s="757"/>
      <c r="D2424" s="757"/>
      <c r="E2424" s="757"/>
      <c r="F2424" s="710"/>
      <c r="G2424" s="711"/>
      <c r="H2424" s="758"/>
      <c r="I2424" s="713"/>
      <c r="J2424" s="713"/>
      <c r="K2424" s="714"/>
      <c r="L2424" s="715"/>
    </row>
    <row r="2425" spans="1:12" ht="30" customHeight="1" x14ac:dyDescent="0.25">
      <c r="A2425" s="759" t="s">
        <v>513</v>
      </c>
      <c r="B2425" s="760"/>
      <c r="C2425" s="760"/>
      <c r="D2425" s="760"/>
      <c r="E2425" s="760"/>
      <c r="F2425" s="710"/>
      <c r="G2425" s="711"/>
      <c r="H2425" s="758"/>
      <c r="I2425" s="713"/>
      <c r="J2425" s="713"/>
      <c r="K2425" s="714"/>
      <c r="L2425" s="715"/>
    </row>
    <row r="2426" spans="1:12" ht="30" customHeight="1" x14ac:dyDescent="0.25">
      <c r="A2426" s="708" t="s">
        <v>514</v>
      </c>
      <c r="B2426" s="709"/>
      <c r="C2426" s="709"/>
      <c r="D2426" s="709"/>
      <c r="E2426" s="709"/>
      <c r="F2426" s="710"/>
      <c r="G2426" s="711"/>
      <c r="H2426" s="712"/>
      <c r="I2426" s="713"/>
      <c r="J2426" s="713"/>
      <c r="K2426" s="714"/>
      <c r="L2426" s="715"/>
    </row>
    <row r="2427" spans="1:12" ht="30" customHeight="1" x14ac:dyDescent="0.25">
      <c r="A2427" s="708" t="s">
        <v>515</v>
      </c>
      <c r="B2427" s="709"/>
      <c r="C2427" s="709"/>
      <c r="D2427" s="709"/>
      <c r="E2427" s="709"/>
      <c r="F2427" s="710"/>
      <c r="G2427" s="711"/>
      <c r="H2427" s="712"/>
      <c r="I2427" s="713"/>
      <c r="J2427" s="713"/>
      <c r="K2427" s="714"/>
      <c r="L2427" s="715"/>
    </row>
    <row r="2428" spans="1:12" ht="30" customHeight="1" x14ac:dyDescent="0.25">
      <c r="A2428" s="708" t="s">
        <v>516</v>
      </c>
      <c r="B2428" s="709"/>
      <c r="C2428" s="709"/>
      <c r="D2428" s="709"/>
      <c r="E2428" s="709"/>
      <c r="F2428" s="710"/>
      <c r="G2428" s="711"/>
      <c r="H2428" s="716"/>
      <c r="I2428" s="717"/>
      <c r="J2428" s="717"/>
      <c r="K2428" s="717"/>
      <c r="L2428" s="718"/>
    </row>
    <row r="2429" spans="1:12" ht="30" customHeight="1" thickBot="1" x14ac:dyDescent="0.3">
      <c r="A2429" s="719" t="s">
        <v>517</v>
      </c>
      <c r="B2429" s="720"/>
      <c r="C2429" s="720"/>
      <c r="D2429" s="720"/>
      <c r="E2429" s="720"/>
      <c r="F2429" s="721"/>
      <c r="G2429" s="722"/>
      <c r="H2429" s="723"/>
      <c r="I2429" s="724"/>
      <c r="J2429" s="724"/>
      <c r="K2429" s="725"/>
      <c r="L2429" s="726"/>
    </row>
    <row r="2430" spans="1:12" ht="20.25" customHeight="1" x14ac:dyDescent="0.25">
      <c r="A2430" s="727" t="s">
        <v>518</v>
      </c>
      <c r="B2430" s="728"/>
      <c r="C2430" s="728"/>
      <c r="D2430" s="728"/>
      <c r="E2430" s="728"/>
      <c r="F2430" s="728"/>
      <c r="G2430" s="728"/>
      <c r="H2430" s="728"/>
      <c r="I2430" s="728"/>
      <c r="J2430" s="728"/>
      <c r="K2430" s="729"/>
      <c r="L2430" s="730"/>
    </row>
    <row r="2431" spans="1:12" ht="30" customHeight="1" x14ac:dyDescent="0.25">
      <c r="A2431" s="731"/>
      <c r="B2431" s="732"/>
      <c r="C2431" s="732"/>
      <c r="D2431" s="732"/>
      <c r="E2431" s="732"/>
      <c r="F2431" s="732"/>
      <c r="G2431" s="732"/>
      <c r="H2431" s="732"/>
      <c r="I2431" s="732"/>
      <c r="J2431" s="732"/>
      <c r="K2431" s="733"/>
      <c r="L2431" s="734"/>
    </row>
    <row r="2432" spans="1:12" ht="30" customHeight="1" thickBot="1" x14ac:dyDescent="0.3">
      <c r="A2432" s="735"/>
      <c r="B2432" s="736"/>
      <c r="C2432" s="736"/>
      <c r="D2432" s="736"/>
      <c r="E2432" s="736"/>
      <c r="F2432" s="736"/>
      <c r="G2432" s="736"/>
      <c r="H2432" s="736"/>
      <c r="I2432" s="736"/>
      <c r="J2432" s="736"/>
      <c r="K2432" s="737"/>
      <c r="L2432" s="738"/>
    </row>
    <row r="2433" spans="1:12" ht="19.149999999999999" customHeight="1" x14ac:dyDescent="0.25">
      <c r="A2433" s="739" t="s">
        <v>519</v>
      </c>
      <c r="B2433" s="740"/>
      <c r="C2433" s="740"/>
      <c r="D2433" s="740"/>
      <c r="E2433" s="741"/>
      <c r="F2433" s="741"/>
      <c r="G2433" s="741"/>
      <c r="H2433" s="741"/>
      <c r="I2433" s="741"/>
      <c r="J2433" s="741"/>
      <c r="K2433" s="742"/>
      <c r="L2433" s="743"/>
    </row>
    <row r="2434" spans="1:12" ht="19.149999999999999" customHeight="1" x14ac:dyDescent="0.25">
      <c r="A2434" s="744" t="s">
        <v>591</v>
      </c>
      <c r="B2434" s="745"/>
      <c r="C2434" s="745"/>
      <c r="D2434" s="745"/>
      <c r="E2434" s="674" t="s">
        <v>24</v>
      </c>
      <c r="F2434" s="676"/>
      <c r="G2434" s="676"/>
      <c r="H2434" s="676"/>
      <c r="I2434" s="677"/>
      <c r="J2434" s="680" t="s">
        <v>21</v>
      </c>
      <c r="K2434" s="746"/>
      <c r="L2434" s="682"/>
    </row>
    <row r="2435" spans="1:12" ht="19.149999999999999" customHeight="1" x14ac:dyDescent="0.25">
      <c r="A2435" s="747" t="s">
        <v>592</v>
      </c>
      <c r="B2435" s="748"/>
      <c r="C2435" s="748" t="s">
        <v>593</v>
      </c>
      <c r="D2435" s="748"/>
      <c r="E2435" s="675"/>
      <c r="F2435" s="678"/>
      <c r="G2435" s="678"/>
      <c r="H2435" s="678"/>
      <c r="I2435" s="679"/>
      <c r="J2435" s="681"/>
      <c r="K2435" s="678"/>
      <c r="L2435" s="683"/>
    </row>
    <row r="2436" spans="1:12" ht="19.149999999999999" customHeight="1" x14ac:dyDescent="0.25">
      <c r="A2436" s="668"/>
      <c r="B2436" s="669"/>
      <c r="C2436" s="670"/>
      <c r="D2436" s="671"/>
      <c r="E2436" s="674" t="s">
        <v>25</v>
      </c>
      <c r="F2436" s="676"/>
      <c r="G2436" s="676"/>
      <c r="H2436" s="676"/>
      <c r="I2436" s="677"/>
      <c r="J2436" s="680" t="s">
        <v>371</v>
      </c>
      <c r="K2436" s="676"/>
      <c r="L2436" s="682"/>
    </row>
    <row r="2437" spans="1:12" ht="19.149999999999999" customHeight="1" x14ac:dyDescent="0.25">
      <c r="A2437" s="668"/>
      <c r="B2437" s="669"/>
      <c r="C2437" s="672"/>
      <c r="D2437" s="673"/>
      <c r="E2437" s="675"/>
      <c r="F2437" s="678"/>
      <c r="G2437" s="678"/>
      <c r="H2437" s="678"/>
      <c r="I2437" s="679"/>
      <c r="J2437" s="681"/>
      <c r="K2437" s="678"/>
      <c r="L2437" s="683"/>
    </row>
    <row r="2438" spans="1:12" ht="19.149999999999999" customHeight="1" x14ac:dyDescent="0.25">
      <c r="A2438" s="684" t="s">
        <v>594</v>
      </c>
      <c r="B2438" s="687"/>
      <c r="C2438" s="688"/>
      <c r="D2438" s="688"/>
      <c r="E2438" s="688"/>
      <c r="F2438" s="688"/>
      <c r="G2438" s="688"/>
      <c r="H2438" s="688"/>
      <c r="I2438" s="688"/>
      <c r="J2438" s="688"/>
      <c r="K2438" s="688"/>
      <c r="L2438" s="689"/>
    </row>
    <row r="2439" spans="1:12" ht="19.149999999999999" customHeight="1" x14ac:dyDescent="0.25">
      <c r="A2439" s="685"/>
      <c r="B2439" s="688"/>
      <c r="C2439" s="688"/>
      <c r="D2439" s="688"/>
      <c r="E2439" s="688"/>
      <c r="F2439" s="688"/>
      <c r="G2439" s="688"/>
      <c r="H2439" s="688"/>
      <c r="I2439" s="688"/>
      <c r="J2439" s="688"/>
      <c r="K2439" s="688"/>
      <c r="L2439" s="689"/>
    </row>
    <row r="2440" spans="1:12" ht="19.149999999999999" customHeight="1" x14ac:dyDescent="0.25">
      <c r="A2440" s="685"/>
      <c r="B2440" s="688"/>
      <c r="C2440" s="688"/>
      <c r="D2440" s="688"/>
      <c r="E2440" s="688"/>
      <c r="F2440" s="688"/>
      <c r="G2440" s="688"/>
      <c r="H2440" s="688"/>
      <c r="I2440" s="688"/>
      <c r="J2440" s="688"/>
      <c r="K2440" s="688"/>
      <c r="L2440" s="689"/>
    </row>
    <row r="2441" spans="1:12" ht="19.149999999999999" customHeight="1" thickBot="1" x14ac:dyDescent="0.3">
      <c r="A2441" s="686"/>
      <c r="B2441" s="690"/>
      <c r="C2441" s="690"/>
      <c r="D2441" s="690"/>
      <c r="E2441" s="690"/>
      <c r="F2441" s="690"/>
      <c r="G2441" s="690"/>
      <c r="H2441" s="690"/>
      <c r="I2441" s="690"/>
      <c r="J2441" s="690"/>
      <c r="K2441" s="690"/>
      <c r="L2441" s="691"/>
    </row>
    <row r="2442" spans="1:12" ht="20.25" customHeight="1" thickBot="1" x14ac:dyDescent="0.3"/>
    <row r="2443" spans="1:12" ht="20.25" customHeight="1" thickBot="1" x14ac:dyDescent="0.3">
      <c r="A2443" s="692" t="s">
        <v>504</v>
      </c>
      <c r="B2443" s="693"/>
      <c r="C2443" s="693"/>
      <c r="D2443" s="693"/>
      <c r="E2443" s="693"/>
      <c r="F2443" s="693"/>
      <c r="G2443" s="693"/>
      <c r="H2443" s="693"/>
      <c r="I2443" s="693"/>
      <c r="J2443" s="693"/>
      <c r="K2443" s="693"/>
      <c r="L2443" s="694"/>
    </row>
    <row r="2444" spans="1:12" ht="25.15" customHeight="1" x14ac:dyDescent="0.25">
      <c r="A2444" s="168" t="s">
        <v>551</v>
      </c>
      <c r="B2444" s="695"/>
      <c r="C2444" s="696"/>
      <c r="D2444" s="697"/>
      <c r="E2444" s="698"/>
      <c r="F2444" s="698"/>
      <c r="G2444" s="698"/>
      <c r="H2444" s="698"/>
      <c r="I2444" s="698"/>
      <c r="J2444" s="698"/>
      <c r="K2444" s="698"/>
      <c r="L2444" s="699"/>
    </row>
    <row r="2445" spans="1:12" ht="20.25" customHeight="1" x14ac:dyDescent="0.25">
      <c r="A2445" s="700" t="s">
        <v>0</v>
      </c>
      <c r="B2445" s="701"/>
      <c r="C2445" s="701"/>
      <c r="D2445" s="702"/>
      <c r="E2445" s="702"/>
      <c r="F2445" s="702"/>
      <c r="G2445" s="702"/>
      <c r="H2445" s="702"/>
      <c r="I2445" s="702"/>
      <c r="J2445" s="702"/>
      <c r="K2445" s="702"/>
      <c r="L2445" s="703"/>
    </row>
    <row r="2446" spans="1:12" ht="20.25" customHeight="1" x14ac:dyDescent="0.25">
      <c r="A2446" s="700" t="s">
        <v>460</v>
      </c>
      <c r="B2446" s="701"/>
      <c r="C2446" s="701"/>
      <c r="D2446" s="702"/>
      <c r="E2446" s="702"/>
      <c r="F2446" s="702"/>
      <c r="G2446" s="702"/>
      <c r="H2446" s="702"/>
      <c r="I2446" s="702"/>
      <c r="J2446" s="702"/>
      <c r="K2446" s="702"/>
      <c r="L2446" s="703"/>
    </row>
    <row r="2447" spans="1:12" ht="20.25" customHeight="1" x14ac:dyDescent="0.25">
      <c r="A2447" s="700" t="s">
        <v>905</v>
      </c>
      <c r="B2447" s="701"/>
      <c r="C2447" s="701"/>
      <c r="D2447" s="702"/>
      <c r="E2447" s="702"/>
      <c r="F2447" s="702"/>
      <c r="G2447" s="702"/>
      <c r="H2447" s="702"/>
      <c r="I2447" s="702"/>
      <c r="J2447" s="702"/>
      <c r="K2447" s="702"/>
      <c r="L2447" s="703"/>
    </row>
    <row r="2448" spans="1:12" ht="20.25" customHeight="1" x14ac:dyDescent="0.25">
      <c r="A2448" s="700" t="s">
        <v>1</v>
      </c>
      <c r="B2448" s="701"/>
      <c r="C2448" s="701"/>
      <c r="D2448" s="702"/>
      <c r="E2448" s="702"/>
      <c r="F2448" s="702"/>
      <c r="G2448" s="702"/>
      <c r="H2448" s="702"/>
      <c r="I2448" s="702"/>
      <c r="J2448" s="702"/>
      <c r="K2448" s="702"/>
      <c r="L2448" s="703"/>
    </row>
    <row r="2449" spans="1:12" ht="20.25" customHeight="1" x14ac:dyDescent="0.25">
      <c r="A2449" s="704" t="s">
        <v>520</v>
      </c>
      <c r="B2449" s="705"/>
      <c r="C2449" s="705"/>
      <c r="D2449" s="702"/>
      <c r="E2449" s="702"/>
      <c r="F2449" s="702"/>
      <c r="G2449" s="702"/>
      <c r="H2449" s="702"/>
      <c r="I2449" s="702"/>
      <c r="J2449" s="702"/>
      <c r="K2449" s="702"/>
      <c r="L2449" s="703"/>
    </row>
    <row r="2450" spans="1:12" ht="15" customHeight="1" x14ac:dyDescent="0.25">
      <c r="A2450" s="704" t="s">
        <v>505</v>
      </c>
      <c r="B2450" s="705"/>
      <c r="C2450" s="705"/>
      <c r="D2450" s="706"/>
      <c r="E2450" s="706"/>
      <c r="F2450" s="706"/>
      <c r="G2450" s="706"/>
      <c r="H2450" s="706"/>
      <c r="I2450" s="706"/>
      <c r="J2450" s="706"/>
      <c r="K2450" s="706"/>
      <c r="L2450" s="707"/>
    </row>
    <row r="2451" spans="1:12" ht="15" customHeight="1" x14ac:dyDescent="0.25">
      <c r="A2451" s="704"/>
      <c r="B2451" s="705"/>
      <c r="C2451" s="705"/>
      <c r="D2451" s="706"/>
      <c r="E2451" s="706"/>
      <c r="F2451" s="706"/>
      <c r="G2451" s="706"/>
      <c r="H2451" s="706"/>
      <c r="I2451" s="706"/>
      <c r="J2451" s="706"/>
      <c r="K2451" s="706"/>
      <c r="L2451" s="707"/>
    </row>
    <row r="2452" spans="1:12" ht="15" customHeight="1" x14ac:dyDescent="0.25">
      <c r="A2452" s="704"/>
      <c r="B2452" s="705"/>
      <c r="C2452" s="705"/>
      <c r="D2452" s="706"/>
      <c r="E2452" s="706"/>
      <c r="F2452" s="706"/>
      <c r="G2452" s="706"/>
      <c r="H2452" s="706"/>
      <c r="I2452" s="706"/>
      <c r="J2452" s="706"/>
      <c r="K2452" s="706"/>
      <c r="L2452" s="707"/>
    </row>
    <row r="2453" spans="1:12" ht="19.149999999999999" customHeight="1" x14ac:dyDescent="0.25">
      <c r="A2453" s="761" t="s">
        <v>506</v>
      </c>
      <c r="B2453" s="762"/>
      <c r="C2453" s="762"/>
      <c r="D2453" s="762"/>
      <c r="E2453" s="763"/>
      <c r="F2453" s="764" t="s">
        <v>507</v>
      </c>
      <c r="G2453" s="763"/>
      <c r="H2453" s="764" t="s">
        <v>508</v>
      </c>
      <c r="I2453" s="762"/>
      <c r="J2453" s="762"/>
      <c r="K2453" s="762"/>
      <c r="L2453" s="765"/>
    </row>
    <row r="2454" spans="1:12" ht="30" customHeight="1" x14ac:dyDescent="0.25">
      <c r="A2454" s="749" t="s">
        <v>509</v>
      </c>
      <c r="B2454" s="750"/>
      <c r="C2454" s="750"/>
      <c r="D2454" s="750"/>
      <c r="E2454" s="750"/>
      <c r="F2454" s="751"/>
      <c r="G2454" s="752"/>
      <c r="H2454" s="712"/>
      <c r="I2454" s="713"/>
      <c r="J2454" s="713"/>
      <c r="K2454" s="714"/>
      <c r="L2454" s="715"/>
    </row>
    <row r="2455" spans="1:12" ht="30" customHeight="1" x14ac:dyDescent="0.25">
      <c r="A2455" s="749" t="s">
        <v>510</v>
      </c>
      <c r="B2455" s="750"/>
      <c r="C2455" s="750"/>
      <c r="D2455" s="750"/>
      <c r="E2455" s="750"/>
      <c r="F2455" s="710"/>
      <c r="G2455" s="711"/>
      <c r="H2455" s="753"/>
      <c r="I2455" s="754"/>
      <c r="J2455" s="754"/>
      <c r="K2455" s="754"/>
      <c r="L2455" s="755"/>
    </row>
    <row r="2456" spans="1:12" ht="30" customHeight="1" x14ac:dyDescent="0.25">
      <c r="A2456" s="749" t="s">
        <v>511</v>
      </c>
      <c r="B2456" s="750"/>
      <c r="C2456" s="750"/>
      <c r="D2456" s="750"/>
      <c r="E2456" s="750"/>
      <c r="F2456" s="710"/>
      <c r="G2456" s="711"/>
      <c r="H2456" s="712"/>
      <c r="I2456" s="713"/>
      <c r="J2456" s="713"/>
      <c r="K2456" s="714"/>
      <c r="L2456" s="715"/>
    </row>
    <row r="2457" spans="1:12" ht="30" customHeight="1" x14ac:dyDescent="0.25">
      <c r="A2457" s="756" t="s">
        <v>512</v>
      </c>
      <c r="B2457" s="757"/>
      <c r="C2457" s="757"/>
      <c r="D2457" s="757"/>
      <c r="E2457" s="757"/>
      <c r="F2457" s="710"/>
      <c r="G2457" s="711"/>
      <c r="H2457" s="758"/>
      <c r="I2457" s="713"/>
      <c r="J2457" s="713"/>
      <c r="K2457" s="714"/>
      <c r="L2457" s="715"/>
    </row>
    <row r="2458" spans="1:12" ht="30" customHeight="1" x14ac:dyDescent="0.25">
      <c r="A2458" s="759" t="s">
        <v>513</v>
      </c>
      <c r="B2458" s="760"/>
      <c r="C2458" s="760"/>
      <c r="D2458" s="760"/>
      <c r="E2458" s="760"/>
      <c r="F2458" s="710"/>
      <c r="G2458" s="711"/>
      <c r="H2458" s="758"/>
      <c r="I2458" s="713"/>
      <c r="J2458" s="713"/>
      <c r="K2458" s="714"/>
      <c r="L2458" s="715"/>
    </row>
    <row r="2459" spans="1:12" ht="30" customHeight="1" x14ac:dyDescent="0.25">
      <c r="A2459" s="708" t="s">
        <v>514</v>
      </c>
      <c r="B2459" s="709"/>
      <c r="C2459" s="709"/>
      <c r="D2459" s="709"/>
      <c r="E2459" s="709"/>
      <c r="F2459" s="710"/>
      <c r="G2459" s="711"/>
      <c r="H2459" s="712"/>
      <c r="I2459" s="713"/>
      <c r="J2459" s="713"/>
      <c r="K2459" s="714"/>
      <c r="L2459" s="715"/>
    </row>
    <row r="2460" spans="1:12" ht="30" customHeight="1" x14ac:dyDescent="0.25">
      <c r="A2460" s="708" t="s">
        <v>515</v>
      </c>
      <c r="B2460" s="709"/>
      <c r="C2460" s="709"/>
      <c r="D2460" s="709"/>
      <c r="E2460" s="709"/>
      <c r="F2460" s="710"/>
      <c r="G2460" s="711"/>
      <c r="H2460" s="712"/>
      <c r="I2460" s="713"/>
      <c r="J2460" s="713"/>
      <c r="K2460" s="714"/>
      <c r="L2460" s="715"/>
    </row>
    <row r="2461" spans="1:12" ht="30" customHeight="1" x14ac:dyDescent="0.25">
      <c r="A2461" s="708" t="s">
        <v>516</v>
      </c>
      <c r="B2461" s="709"/>
      <c r="C2461" s="709"/>
      <c r="D2461" s="709"/>
      <c r="E2461" s="709"/>
      <c r="F2461" s="710"/>
      <c r="G2461" s="711"/>
      <c r="H2461" s="716"/>
      <c r="I2461" s="717"/>
      <c r="J2461" s="717"/>
      <c r="K2461" s="717"/>
      <c r="L2461" s="718"/>
    </row>
    <row r="2462" spans="1:12" ht="30" customHeight="1" thickBot="1" x14ac:dyDescent="0.3">
      <c r="A2462" s="719" t="s">
        <v>517</v>
      </c>
      <c r="B2462" s="720"/>
      <c r="C2462" s="720"/>
      <c r="D2462" s="720"/>
      <c r="E2462" s="720"/>
      <c r="F2462" s="721"/>
      <c r="G2462" s="722"/>
      <c r="H2462" s="723"/>
      <c r="I2462" s="724"/>
      <c r="J2462" s="724"/>
      <c r="K2462" s="725"/>
      <c r="L2462" s="726"/>
    </row>
    <row r="2463" spans="1:12" ht="20.25" customHeight="1" x14ac:dyDescent="0.25">
      <c r="A2463" s="727" t="s">
        <v>518</v>
      </c>
      <c r="B2463" s="728"/>
      <c r="C2463" s="728"/>
      <c r="D2463" s="728"/>
      <c r="E2463" s="728"/>
      <c r="F2463" s="728"/>
      <c r="G2463" s="728"/>
      <c r="H2463" s="728"/>
      <c r="I2463" s="728"/>
      <c r="J2463" s="728"/>
      <c r="K2463" s="729"/>
      <c r="L2463" s="730"/>
    </row>
    <row r="2464" spans="1:12" ht="30" customHeight="1" x14ac:dyDescent="0.25">
      <c r="A2464" s="731"/>
      <c r="B2464" s="732"/>
      <c r="C2464" s="732"/>
      <c r="D2464" s="732"/>
      <c r="E2464" s="732"/>
      <c r="F2464" s="732"/>
      <c r="G2464" s="732"/>
      <c r="H2464" s="732"/>
      <c r="I2464" s="732"/>
      <c r="J2464" s="732"/>
      <c r="K2464" s="733"/>
      <c r="L2464" s="734"/>
    </row>
    <row r="2465" spans="1:12" ht="30" customHeight="1" thickBot="1" x14ac:dyDescent="0.3">
      <c r="A2465" s="735"/>
      <c r="B2465" s="736"/>
      <c r="C2465" s="736"/>
      <c r="D2465" s="736"/>
      <c r="E2465" s="736"/>
      <c r="F2465" s="736"/>
      <c r="G2465" s="736"/>
      <c r="H2465" s="736"/>
      <c r="I2465" s="736"/>
      <c r="J2465" s="736"/>
      <c r="K2465" s="737"/>
      <c r="L2465" s="738"/>
    </row>
    <row r="2466" spans="1:12" ht="19.149999999999999" customHeight="1" x14ac:dyDescent="0.25">
      <c r="A2466" s="739" t="s">
        <v>519</v>
      </c>
      <c r="B2466" s="740"/>
      <c r="C2466" s="740"/>
      <c r="D2466" s="740"/>
      <c r="E2466" s="741"/>
      <c r="F2466" s="741"/>
      <c r="G2466" s="741"/>
      <c r="H2466" s="741"/>
      <c r="I2466" s="741"/>
      <c r="J2466" s="741"/>
      <c r="K2466" s="742"/>
      <c r="L2466" s="743"/>
    </row>
    <row r="2467" spans="1:12" ht="19.149999999999999" customHeight="1" x14ac:dyDescent="0.25">
      <c r="A2467" s="744" t="s">
        <v>591</v>
      </c>
      <c r="B2467" s="745"/>
      <c r="C2467" s="745"/>
      <c r="D2467" s="745"/>
      <c r="E2467" s="674" t="s">
        <v>24</v>
      </c>
      <c r="F2467" s="676"/>
      <c r="G2467" s="676"/>
      <c r="H2467" s="676"/>
      <c r="I2467" s="677"/>
      <c r="J2467" s="680" t="s">
        <v>21</v>
      </c>
      <c r="K2467" s="746"/>
      <c r="L2467" s="682"/>
    </row>
    <row r="2468" spans="1:12" ht="19.149999999999999" customHeight="1" x14ac:dyDescent="0.25">
      <c r="A2468" s="747" t="s">
        <v>592</v>
      </c>
      <c r="B2468" s="748"/>
      <c r="C2468" s="748" t="s">
        <v>593</v>
      </c>
      <c r="D2468" s="748"/>
      <c r="E2468" s="675"/>
      <c r="F2468" s="678"/>
      <c r="G2468" s="678"/>
      <c r="H2468" s="678"/>
      <c r="I2468" s="679"/>
      <c r="J2468" s="681"/>
      <c r="K2468" s="678"/>
      <c r="L2468" s="683"/>
    </row>
    <row r="2469" spans="1:12" ht="19.149999999999999" customHeight="1" x14ac:dyDescent="0.25">
      <c r="A2469" s="668"/>
      <c r="B2469" s="669"/>
      <c r="C2469" s="670"/>
      <c r="D2469" s="671"/>
      <c r="E2469" s="674" t="s">
        <v>25</v>
      </c>
      <c r="F2469" s="676"/>
      <c r="G2469" s="676"/>
      <c r="H2469" s="676"/>
      <c r="I2469" s="677"/>
      <c r="J2469" s="680" t="s">
        <v>371</v>
      </c>
      <c r="K2469" s="676"/>
      <c r="L2469" s="682"/>
    </row>
    <row r="2470" spans="1:12" ht="19.149999999999999" customHeight="1" x14ac:dyDescent="0.25">
      <c r="A2470" s="668"/>
      <c r="B2470" s="669"/>
      <c r="C2470" s="672"/>
      <c r="D2470" s="673"/>
      <c r="E2470" s="675"/>
      <c r="F2470" s="678"/>
      <c r="G2470" s="678"/>
      <c r="H2470" s="678"/>
      <c r="I2470" s="679"/>
      <c r="J2470" s="681"/>
      <c r="K2470" s="678"/>
      <c r="L2470" s="683"/>
    </row>
    <row r="2471" spans="1:12" ht="19.149999999999999" customHeight="1" x14ac:dyDescent="0.25">
      <c r="A2471" s="684" t="s">
        <v>594</v>
      </c>
      <c r="B2471" s="687"/>
      <c r="C2471" s="688"/>
      <c r="D2471" s="688"/>
      <c r="E2471" s="688"/>
      <c r="F2471" s="688"/>
      <c r="G2471" s="688"/>
      <c r="H2471" s="688"/>
      <c r="I2471" s="688"/>
      <c r="J2471" s="688"/>
      <c r="K2471" s="688"/>
      <c r="L2471" s="689"/>
    </row>
    <row r="2472" spans="1:12" ht="19.149999999999999" customHeight="1" x14ac:dyDescent="0.25">
      <c r="A2472" s="685"/>
      <c r="B2472" s="688"/>
      <c r="C2472" s="688"/>
      <c r="D2472" s="688"/>
      <c r="E2472" s="688"/>
      <c r="F2472" s="688"/>
      <c r="G2472" s="688"/>
      <c r="H2472" s="688"/>
      <c r="I2472" s="688"/>
      <c r="J2472" s="688"/>
      <c r="K2472" s="688"/>
      <c r="L2472" s="689"/>
    </row>
    <row r="2473" spans="1:12" ht="19.149999999999999" customHeight="1" x14ac:dyDescent="0.25">
      <c r="A2473" s="685"/>
      <c r="B2473" s="688"/>
      <c r="C2473" s="688"/>
      <c r="D2473" s="688"/>
      <c r="E2473" s="688"/>
      <c r="F2473" s="688"/>
      <c r="G2473" s="688"/>
      <c r="H2473" s="688"/>
      <c r="I2473" s="688"/>
      <c r="J2473" s="688"/>
      <c r="K2473" s="688"/>
      <c r="L2473" s="689"/>
    </row>
    <row r="2474" spans="1:12" ht="19.149999999999999" customHeight="1" thickBot="1" x14ac:dyDescent="0.3">
      <c r="A2474" s="686"/>
      <c r="B2474" s="690"/>
      <c r="C2474" s="690"/>
      <c r="D2474" s="690"/>
      <c r="E2474" s="690"/>
      <c r="F2474" s="690"/>
      <c r="G2474" s="690"/>
      <c r="H2474" s="690"/>
      <c r="I2474" s="690"/>
      <c r="J2474" s="690"/>
      <c r="K2474" s="690"/>
      <c r="L2474" s="691"/>
    </row>
    <row r="2475" spans="1:12" ht="20.25" customHeight="1" thickBot="1" x14ac:dyDescent="0.3"/>
    <row r="2476" spans="1:12" ht="20.25" customHeight="1" thickBot="1" x14ac:dyDescent="0.3">
      <c r="A2476" s="692" t="s">
        <v>504</v>
      </c>
      <c r="B2476" s="693"/>
      <c r="C2476" s="693"/>
      <c r="D2476" s="693"/>
      <c r="E2476" s="693"/>
      <c r="F2476" s="693"/>
      <c r="G2476" s="693"/>
      <c r="H2476" s="693"/>
      <c r="I2476" s="693"/>
      <c r="J2476" s="693"/>
      <c r="K2476" s="693"/>
      <c r="L2476" s="694"/>
    </row>
    <row r="2477" spans="1:12" ht="25.15" customHeight="1" x14ac:dyDescent="0.25">
      <c r="A2477" s="168" t="s">
        <v>551</v>
      </c>
      <c r="B2477" s="695"/>
      <c r="C2477" s="696"/>
      <c r="D2477" s="697"/>
      <c r="E2477" s="698"/>
      <c r="F2477" s="698"/>
      <c r="G2477" s="698"/>
      <c r="H2477" s="698"/>
      <c r="I2477" s="698"/>
      <c r="J2477" s="698"/>
      <c r="K2477" s="698"/>
      <c r="L2477" s="699"/>
    </row>
    <row r="2478" spans="1:12" ht="20.25" customHeight="1" x14ac:dyDescent="0.25">
      <c r="A2478" s="700" t="s">
        <v>0</v>
      </c>
      <c r="B2478" s="701"/>
      <c r="C2478" s="701"/>
      <c r="D2478" s="702"/>
      <c r="E2478" s="702"/>
      <c r="F2478" s="702"/>
      <c r="G2478" s="702"/>
      <c r="H2478" s="702"/>
      <c r="I2478" s="702"/>
      <c r="J2478" s="702"/>
      <c r="K2478" s="702"/>
      <c r="L2478" s="703"/>
    </row>
    <row r="2479" spans="1:12" ht="20.25" customHeight="1" x14ac:dyDescent="0.25">
      <c r="A2479" s="700" t="s">
        <v>460</v>
      </c>
      <c r="B2479" s="701"/>
      <c r="C2479" s="701"/>
      <c r="D2479" s="702"/>
      <c r="E2479" s="702"/>
      <c r="F2479" s="702"/>
      <c r="G2479" s="702"/>
      <c r="H2479" s="702"/>
      <c r="I2479" s="702"/>
      <c r="J2479" s="702"/>
      <c r="K2479" s="702"/>
      <c r="L2479" s="703"/>
    </row>
    <row r="2480" spans="1:12" ht="20.25" customHeight="1" x14ac:dyDescent="0.25">
      <c r="A2480" s="700" t="s">
        <v>905</v>
      </c>
      <c r="B2480" s="701"/>
      <c r="C2480" s="701"/>
      <c r="D2480" s="702"/>
      <c r="E2480" s="702"/>
      <c r="F2480" s="702"/>
      <c r="G2480" s="702"/>
      <c r="H2480" s="702"/>
      <c r="I2480" s="702"/>
      <c r="J2480" s="702"/>
      <c r="K2480" s="702"/>
      <c r="L2480" s="703"/>
    </row>
    <row r="2481" spans="1:12" ht="20.25" customHeight="1" x14ac:dyDescent="0.25">
      <c r="A2481" s="700" t="s">
        <v>1</v>
      </c>
      <c r="B2481" s="701"/>
      <c r="C2481" s="701"/>
      <c r="D2481" s="702"/>
      <c r="E2481" s="702"/>
      <c r="F2481" s="702"/>
      <c r="G2481" s="702"/>
      <c r="H2481" s="702"/>
      <c r="I2481" s="702"/>
      <c r="J2481" s="702"/>
      <c r="K2481" s="702"/>
      <c r="L2481" s="703"/>
    </row>
    <row r="2482" spans="1:12" ht="20.25" customHeight="1" x14ac:dyDescent="0.25">
      <c r="A2482" s="704" t="s">
        <v>520</v>
      </c>
      <c r="B2482" s="705"/>
      <c r="C2482" s="705"/>
      <c r="D2482" s="702"/>
      <c r="E2482" s="702"/>
      <c r="F2482" s="702"/>
      <c r="G2482" s="702"/>
      <c r="H2482" s="702"/>
      <c r="I2482" s="702"/>
      <c r="J2482" s="702"/>
      <c r="K2482" s="702"/>
      <c r="L2482" s="703"/>
    </row>
    <row r="2483" spans="1:12" ht="15" customHeight="1" x14ac:dyDescent="0.25">
      <c r="A2483" s="704" t="s">
        <v>505</v>
      </c>
      <c r="B2483" s="705"/>
      <c r="C2483" s="705"/>
      <c r="D2483" s="706"/>
      <c r="E2483" s="706"/>
      <c r="F2483" s="706"/>
      <c r="G2483" s="706"/>
      <c r="H2483" s="706"/>
      <c r="I2483" s="706"/>
      <c r="J2483" s="706"/>
      <c r="K2483" s="706"/>
      <c r="L2483" s="707"/>
    </row>
    <row r="2484" spans="1:12" ht="15" customHeight="1" x14ac:dyDescent="0.25">
      <c r="A2484" s="704"/>
      <c r="B2484" s="705"/>
      <c r="C2484" s="705"/>
      <c r="D2484" s="706"/>
      <c r="E2484" s="706"/>
      <c r="F2484" s="706"/>
      <c r="G2484" s="706"/>
      <c r="H2484" s="706"/>
      <c r="I2484" s="706"/>
      <c r="J2484" s="706"/>
      <c r="K2484" s="706"/>
      <c r="L2484" s="707"/>
    </row>
    <row r="2485" spans="1:12" ht="15" customHeight="1" x14ac:dyDescent="0.25">
      <c r="A2485" s="704"/>
      <c r="B2485" s="705"/>
      <c r="C2485" s="705"/>
      <c r="D2485" s="706"/>
      <c r="E2485" s="706"/>
      <c r="F2485" s="706"/>
      <c r="G2485" s="706"/>
      <c r="H2485" s="706"/>
      <c r="I2485" s="706"/>
      <c r="J2485" s="706"/>
      <c r="K2485" s="706"/>
      <c r="L2485" s="707"/>
    </row>
    <row r="2486" spans="1:12" ht="19.149999999999999" customHeight="1" x14ac:dyDescent="0.25">
      <c r="A2486" s="761" t="s">
        <v>506</v>
      </c>
      <c r="B2486" s="762"/>
      <c r="C2486" s="762"/>
      <c r="D2486" s="762"/>
      <c r="E2486" s="763"/>
      <c r="F2486" s="764" t="s">
        <v>507</v>
      </c>
      <c r="G2486" s="763"/>
      <c r="H2486" s="764" t="s">
        <v>508</v>
      </c>
      <c r="I2486" s="762"/>
      <c r="J2486" s="762"/>
      <c r="K2486" s="762"/>
      <c r="L2486" s="765"/>
    </row>
    <row r="2487" spans="1:12" ht="30" customHeight="1" x14ac:dyDescent="0.25">
      <c r="A2487" s="749" t="s">
        <v>509</v>
      </c>
      <c r="B2487" s="750"/>
      <c r="C2487" s="750"/>
      <c r="D2487" s="750"/>
      <c r="E2487" s="750"/>
      <c r="F2487" s="751"/>
      <c r="G2487" s="752"/>
      <c r="H2487" s="712"/>
      <c r="I2487" s="713"/>
      <c r="J2487" s="713"/>
      <c r="K2487" s="714"/>
      <c r="L2487" s="715"/>
    </row>
    <row r="2488" spans="1:12" ht="30" customHeight="1" x14ac:dyDescent="0.25">
      <c r="A2488" s="749" t="s">
        <v>510</v>
      </c>
      <c r="B2488" s="750"/>
      <c r="C2488" s="750"/>
      <c r="D2488" s="750"/>
      <c r="E2488" s="750"/>
      <c r="F2488" s="710"/>
      <c r="G2488" s="711"/>
      <c r="H2488" s="753"/>
      <c r="I2488" s="754"/>
      <c r="J2488" s="754"/>
      <c r="K2488" s="754"/>
      <c r="L2488" s="755"/>
    </row>
    <row r="2489" spans="1:12" ht="30" customHeight="1" x14ac:dyDescent="0.25">
      <c r="A2489" s="749" t="s">
        <v>511</v>
      </c>
      <c r="B2489" s="750"/>
      <c r="C2489" s="750"/>
      <c r="D2489" s="750"/>
      <c r="E2489" s="750"/>
      <c r="F2489" s="710"/>
      <c r="G2489" s="711"/>
      <c r="H2489" s="712"/>
      <c r="I2489" s="713"/>
      <c r="J2489" s="713"/>
      <c r="K2489" s="714"/>
      <c r="L2489" s="715"/>
    </row>
    <row r="2490" spans="1:12" ht="30" customHeight="1" x14ac:dyDescent="0.25">
      <c r="A2490" s="756" t="s">
        <v>512</v>
      </c>
      <c r="B2490" s="757"/>
      <c r="C2490" s="757"/>
      <c r="D2490" s="757"/>
      <c r="E2490" s="757"/>
      <c r="F2490" s="710"/>
      <c r="G2490" s="711"/>
      <c r="H2490" s="758"/>
      <c r="I2490" s="713"/>
      <c r="J2490" s="713"/>
      <c r="K2490" s="714"/>
      <c r="L2490" s="715"/>
    </row>
    <row r="2491" spans="1:12" ht="30" customHeight="1" x14ac:dyDescent="0.25">
      <c r="A2491" s="759" t="s">
        <v>513</v>
      </c>
      <c r="B2491" s="760"/>
      <c r="C2491" s="760"/>
      <c r="D2491" s="760"/>
      <c r="E2491" s="760"/>
      <c r="F2491" s="710"/>
      <c r="G2491" s="711"/>
      <c r="H2491" s="758"/>
      <c r="I2491" s="713"/>
      <c r="J2491" s="713"/>
      <c r="K2491" s="714"/>
      <c r="L2491" s="715"/>
    </row>
    <row r="2492" spans="1:12" ht="30" customHeight="1" x14ac:dyDescent="0.25">
      <c r="A2492" s="708" t="s">
        <v>514</v>
      </c>
      <c r="B2492" s="709"/>
      <c r="C2492" s="709"/>
      <c r="D2492" s="709"/>
      <c r="E2492" s="709"/>
      <c r="F2492" s="710"/>
      <c r="G2492" s="711"/>
      <c r="H2492" s="712"/>
      <c r="I2492" s="713"/>
      <c r="J2492" s="713"/>
      <c r="K2492" s="714"/>
      <c r="L2492" s="715"/>
    </row>
    <row r="2493" spans="1:12" ht="30" customHeight="1" x14ac:dyDescent="0.25">
      <c r="A2493" s="708" t="s">
        <v>515</v>
      </c>
      <c r="B2493" s="709"/>
      <c r="C2493" s="709"/>
      <c r="D2493" s="709"/>
      <c r="E2493" s="709"/>
      <c r="F2493" s="710"/>
      <c r="G2493" s="711"/>
      <c r="H2493" s="712"/>
      <c r="I2493" s="713"/>
      <c r="J2493" s="713"/>
      <c r="K2493" s="714"/>
      <c r="L2493" s="715"/>
    </row>
    <row r="2494" spans="1:12" ht="30" customHeight="1" x14ac:dyDescent="0.25">
      <c r="A2494" s="708" t="s">
        <v>516</v>
      </c>
      <c r="B2494" s="709"/>
      <c r="C2494" s="709"/>
      <c r="D2494" s="709"/>
      <c r="E2494" s="709"/>
      <c r="F2494" s="710"/>
      <c r="G2494" s="711"/>
      <c r="H2494" s="716"/>
      <c r="I2494" s="717"/>
      <c r="J2494" s="717"/>
      <c r="K2494" s="717"/>
      <c r="L2494" s="718"/>
    </row>
    <row r="2495" spans="1:12" ht="30" customHeight="1" thickBot="1" x14ac:dyDescent="0.3">
      <c r="A2495" s="719" t="s">
        <v>517</v>
      </c>
      <c r="B2495" s="720"/>
      <c r="C2495" s="720"/>
      <c r="D2495" s="720"/>
      <c r="E2495" s="720"/>
      <c r="F2495" s="721"/>
      <c r="G2495" s="722"/>
      <c r="H2495" s="723"/>
      <c r="I2495" s="724"/>
      <c r="J2495" s="724"/>
      <c r="K2495" s="725"/>
      <c r="L2495" s="726"/>
    </row>
    <row r="2496" spans="1:12" ht="20.25" customHeight="1" x14ac:dyDescent="0.25">
      <c r="A2496" s="727" t="s">
        <v>518</v>
      </c>
      <c r="B2496" s="728"/>
      <c r="C2496" s="728"/>
      <c r="D2496" s="728"/>
      <c r="E2496" s="728"/>
      <c r="F2496" s="728"/>
      <c r="G2496" s="728"/>
      <c r="H2496" s="728"/>
      <c r="I2496" s="728"/>
      <c r="J2496" s="728"/>
      <c r="K2496" s="729"/>
      <c r="L2496" s="730"/>
    </row>
    <row r="2497" spans="1:12" ht="30" customHeight="1" x14ac:dyDescent="0.25">
      <c r="A2497" s="731"/>
      <c r="B2497" s="732"/>
      <c r="C2497" s="732"/>
      <c r="D2497" s="732"/>
      <c r="E2497" s="732"/>
      <c r="F2497" s="732"/>
      <c r="G2497" s="732"/>
      <c r="H2497" s="732"/>
      <c r="I2497" s="732"/>
      <c r="J2497" s="732"/>
      <c r="K2497" s="733"/>
      <c r="L2497" s="734"/>
    </row>
    <row r="2498" spans="1:12" ht="30" customHeight="1" thickBot="1" x14ac:dyDescent="0.3">
      <c r="A2498" s="735"/>
      <c r="B2498" s="736"/>
      <c r="C2498" s="736"/>
      <c r="D2498" s="736"/>
      <c r="E2498" s="736"/>
      <c r="F2498" s="736"/>
      <c r="G2498" s="736"/>
      <c r="H2498" s="736"/>
      <c r="I2498" s="736"/>
      <c r="J2498" s="736"/>
      <c r="K2498" s="737"/>
      <c r="L2498" s="738"/>
    </row>
    <row r="2499" spans="1:12" ht="19.149999999999999" customHeight="1" x14ac:dyDescent="0.25">
      <c r="A2499" s="739" t="s">
        <v>519</v>
      </c>
      <c r="B2499" s="740"/>
      <c r="C2499" s="740"/>
      <c r="D2499" s="740"/>
      <c r="E2499" s="741"/>
      <c r="F2499" s="741"/>
      <c r="G2499" s="741"/>
      <c r="H2499" s="741"/>
      <c r="I2499" s="741"/>
      <c r="J2499" s="741"/>
      <c r="K2499" s="742"/>
      <c r="L2499" s="743"/>
    </row>
    <row r="2500" spans="1:12" ht="19.149999999999999" customHeight="1" x14ac:dyDescent="0.25">
      <c r="A2500" s="744" t="s">
        <v>591</v>
      </c>
      <c r="B2500" s="745"/>
      <c r="C2500" s="745"/>
      <c r="D2500" s="745"/>
      <c r="E2500" s="674" t="s">
        <v>24</v>
      </c>
      <c r="F2500" s="676"/>
      <c r="G2500" s="676"/>
      <c r="H2500" s="676"/>
      <c r="I2500" s="677"/>
      <c r="J2500" s="680" t="s">
        <v>21</v>
      </c>
      <c r="K2500" s="746"/>
      <c r="L2500" s="682"/>
    </row>
    <row r="2501" spans="1:12" ht="19.149999999999999" customHeight="1" x14ac:dyDescent="0.25">
      <c r="A2501" s="747" t="s">
        <v>592</v>
      </c>
      <c r="B2501" s="748"/>
      <c r="C2501" s="748" t="s">
        <v>593</v>
      </c>
      <c r="D2501" s="748"/>
      <c r="E2501" s="675"/>
      <c r="F2501" s="678"/>
      <c r="G2501" s="678"/>
      <c r="H2501" s="678"/>
      <c r="I2501" s="679"/>
      <c r="J2501" s="681"/>
      <c r="K2501" s="678"/>
      <c r="L2501" s="683"/>
    </row>
    <row r="2502" spans="1:12" ht="19.149999999999999" customHeight="1" x14ac:dyDescent="0.25">
      <c r="A2502" s="668"/>
      <c r="B2502" s="669"/>
      <c r="C2502" s="670"/>
      <c r="D2502" s="671"/>
      <c r="E2502" s="674" t="s">
        <v>25</v>
      </c>
      <c r="F2502" s="676"/>
      <c r="G2502" s="676"/>
      <c r="H2502" s="676"/>
      <c r="I2502" s="677"/>
      <c r="J2502" s="680" t="s">
        <v>371</v>
      </c>
      <c r="K2502" s="676"/>
      <c r="L2502" s="682"/>
    </row>
    <row r="2503" spans="1:12" ht="19.149999999999999" customHeight="1" x14ac:dyDescent="0.25">
      <c r="A2503" s="668"/>
      <c r="B2503" s="669"/>
      <c r="C2503" s="672"/>
      <c r="D2503" s="673"/>
      <c r="E2503" s="675"/>
      <c r="F2503" s="678"/>
      <c r="G2503" s="678"/>
      <c r="H2503" s="678"/>
      <c r="I2503" s="679"/>
      <c r="J2503" s="681"/>
      <c r="K2503" s="678"/>
      <c r="L2503" s="683"/>
    </row>
    <row r="2504" spans="1:12" ht="19.149999999999999" customHeight="1" x14ac:dyDescent="0.25">
      <c r="A2504" s="684" t="s">
        <v>594</v>
      </c>
      <c r="B2504" s="687"/>
      <c r="C2504" s="688"/>
      <c r="D2504" s="688"/>
      <c r="E2504" s="688"/>
      <c r="F2504" s="688"/>
      <c r="G2504" s="688"/>
      <c r="H2504" s="688"/>
      <c r="I2504" s="688"/>
      <c r="J2504" s="688"/>
      <c r="K2504" s="688"/>
      <c r="L2504" s="689"/>
    </row>
    <row r="2505" spans="1:12" ht="19.149999999999999" customHeight="1" x14ac:dyDescent="0.25">
      <c r="A2505" s="685"/>
      <c r="B2505" s="688"/>
      <c r="C2505" s="688"/>
      <c r="D2505" s="688"/>
      <c r="E2505" s="688"/>
      <c r="F2505" s="688"/>
      <c r="G2505" s="688"/>
      <c r="H2505" s="688"/>
      <c r="I2505" s="688"/>
      <c r="J2505" s="688"/>
      <c r="K2505" s="688"/>
      <c r="L2505" s="689"/>
    </row>
    <row r="2506" spans="1:12" ht="19.149999999999999" customHeight="1" x14ac:dyDescent="0.25">
      <c r="A2506" s="685"/>
      <c r="B2506" s="688"/>
      <c r="C2506" s="688"/>
      <c r="D2506" s="688"/>
      <c r="E2506" s="688"/>
      <c r="F2506" s="688"/>
      <c r="G2506" s="688"/>
      <c r="H2506" s="688"/>
      <c r="I2506" s="688"/>
      <c r="J2506" s="688"/>
      <c r="K2506" s="688"/>
      <c r="L2506" s="689"/>
    </row>
    <row r="2507" spans="1:12" ht="19.149999999999999" customHeight="1" thickBot="1" x14ac:dyDescent="0.3">
      <c r="A2507" s="686"/>
      <c r="B2507" s="690"/>
      <c r="C2507" s="690"/>
      <c r="D2507" s="690"/>
      <c r="E2507" s="690"/>
      <c r="F2507" s="690"/>
      <c r="G2507" s="690"/>
      <c r="H2507" s="690"/>
      <c r="I2507" s="690"/>
      <c r="J2507" s="690"/>
      <c r="K2507" s="690"/>
      <c r="L2507" s="691"/>
    </row>
    <row r="2508" spans="1:12" ht="20.25" customHeight="1" thickBot="1" x14ac:dyDescent="0.3"/>
    <row r="2509" spans="1:12" ht="20.25" customHeight="1" thickBot="1" x14ac:dyDescent="0.3">
      <c r="A2509" s="692" t="s">
        <v>504</v>
      </c>
      <c r="B2509" s="693"/>
      <c r="C2509" s="693"/>
      <c r="D2509" s="693"/>
      <c r="E2509" s="693"/>
      <c r="F2509" s="693"/>
      <c r="G2509" s="693"/>
      <c r="H2509" s="693"/>
      <c r="I2509" s="693"/>
      <c r="J2509" s="693"/>
      <c r="K2509" s="693"/>
      <c r="L2509" s="694"/>
    </row>
    <row r="2510" spans="1:12" ht="25.15" customHeight="1" x14ac:dyDescent="0.25">
      <c r="A2510" s="168" t="s">
        <v>551</v>
      </c>
      <c r="B2510" s="695"/>
      <c r="C2510" s="696"/>
      <c r="D2510" s="697"/>
      <c r="E2510" s="698"/>
      <c r="F2510" s="698"/>
      <c r="G2510" s="698"/>
      <c r="H2510" s="698"/>
      <c r="I2510" s="698"/>
      <c r="J2510" s="698"/>
      <c r="K2510" s="698"/>
      <c r="L2510" s="699"/>
    </row>
    <row r="2511" spans="1:12" ht="20.25" customHeight="1" x14ac:dyDescent="0.25">
      <c r="A2511" s="700" t="s">
        <v>0</v>
      </c>
      <c r="B2511" s="701"/>
      <c r="C2511" s="701"/>
      <c r="D2511" s="702"/>
      <c r="E2511" s="702"/>
      <c r="F2511" s="702"/>
      <c r="G2511" s="702"/>
      <c r="H2511" s="702"/>
      <c r="I2511" s="702"/>
      <c r="J2511" s="702"/>
      <c r="K2511" s="702"/>
      <c r="L2511" s="703"/>
    </row>
    <row r="2512" spans="1:12" ht="20.25" customHeight="1" x14ac:dyDescent="0.25">
      <c r="A2512" s="700" t="s">
        <v>460</v>
      </c>
      <c r="B2512" s="701"/>
      <c r="C2512" s="701"/>
      <c r="D2512" s="702"/>
      <c r="E2512" s="702"/>
      <c r="F2512" s="702"/>
      <c r="G2512" s="702"/>
      <c r="H2512" s="702"/>
      <c r="I2512" s="702"/>
      <c r="J2512" s="702"/>
      <c r="K2512" s="702"/>
      <c r="L2512" s="703"/>
    </row>
    <row r="2513" spans="1:12" ht="20.25" customHeight="1" x14ac:dyDescent="0.25">
      <c r="A2513" s="700" t="s">
        <v>905</v>
      </c>
      <c r="B2513" s="701"/>
      <c r="C2513" s="701"/>
      <c r="D2513" s="702"/>
      <c r="E2513" s="702"/>
      <c r="F2513" s="702"/>
      <c r="G2513" s="702"/>
      <c r="H2513" s="702"/>
      <c r="I2513" s="702"/>
      <c r="J2513" s="702"/>
      <c r="K2513" s="702"/>
      <c r="L2513" s="703"/>
    </row>
    <row r="2514" spans="1:12" ht="20.25" customHeight="1" x14ac:dyDescent="0.25">
      <c r="A2514" s="700" t="s">
        <v>1</v>
      </c>
      <c r="B2514" s="701"/>
      <c r="C2514" s="701"/>
      <c r="D2514" s="702"/>
      <c r="E2514" s="702"/>
      <c r="F2514" s="702"/>
      <c r="G2514" s="702"/>
      <c r="H2514" s="702"/>
      <c r="I2514" s="702"/>
      <c r="J2514" s="702"/>
      <c r="K2514" s="702"/>
      <c r="L2514" s="703"/>
    </row>
    <row r="2515" spans="1:12" ht="20.25" customHeight="1" x14ac:dyDescent="0.25">
      <c r="A2515" s="704" t="s">
        <v>520</v>
      </c>
      <c r="B2515" s="705"/>
      <c r="C2515" s="705"/>
      <c r="D2515" s="702"/>
      <c r="E2515" s="702"/>
      <c r="F2515" s="702"/>
      <c r="G2515" s="702"/>
      <c r="H2515" s="702"/>
      <c r="I2515" s="702"/>
      <c r="J2515" s="702"/>
      <c r="K2515" s="702"/>
      <c r="L2515" s="703"/>
    </row>
    <row r="2516" spans="1:12" ht="15" customHeight="1" x14ac:dyDescent="0.25">
      <c r="A2516" s="704" t="s">
        <v>505</v>
      </c>
      <c r="B2516" s="705"/>
      <c r="C2516" s="705"/>
      <c r="D2516" s="706"/>
      <c r="E2516" s="706"/>
      <c r="F2516" s="706"/>
      <c r="G2516" s="706"/>
      <c r="H2516" s="706"/>
      <c r="I2516" s="706"/>
      <c r="J2516" s="706"/>
      <c r="K2516" s="706"/>
      <c r="L2516" s="707"/>
    </row>
    <row r="2517" spans="1:12" ht="15" customHeight="1" x14ac:dyDescent="0.25">
      <c r="A2517" s="704"/>
      <c r="B2517" s="705"/>
      <c r="C2517" s="705"/>
      <c r="D2517" s="706"/>
      <c r="E2517" s="706"/>
      <c r="F2517" s="706"/>
      <c r="G2517" s="706"/>
      <c r="H2517" s="706"/>
      <c r="I2517" s="706"/>
      <c r="J2517" s="706"/>
      <c r="K2517" s="706"/>
      <c r="L2517" s="707"/>
    </row>
    <row r="2518" spans="1:12" ht="15" customHeight="1" x14ac:dyDescent="0.25">
      <c r="A2518" s="704"/>
      <c r="B2518" s="705"/>
      <c r="C2518" s="705"/>
      <c r="D2518" s="706"/>
      <c r="E2518" s="706"/>
      <c r="F2518" s="706"/>
      <c r="G2518" s="706"/>
      <c r="H2518" s="706"/>
      <c r="I2518" s="706"/>
      <c r="J2518" s="706"/>
      <c r="K2518" s="706"/>
      <c r="L2518" s="707"/>
    </row>
    <row r="2519" spans="1:12" ht="19.149999999999999" customHeight="1" x14ac:dyDescent="0.25">
      <c r="A2519" s="761" t="s">
        <v>506</v>
      </c>
      <c r="B2519" s="762"/>
      <c r="C2519" s="762"/>
      <c r="D2519" s="762"/>
      <c r="E2519" s="763"/>
      <c r="F2519" s="764" t="s">
        <v>507</v>
      </c>
      <c r="G2519" s="763"/>
      <c r="H2519" s="764" t="s">
        <v>508</v>
      </c>
      <c r="I2519" s="762"/>
      <c r="J2519" s="762"/>
      <c r="K2519" s="762"/>
      <c r="L2519" s="765"/>
    </row>
    <row r="2520" spans="1:12" ht="30" customHeight="1" x14ac:dyDescent="0.25">
      <c r="A2520" s="749" t="s">
        <v>509</v>
      </c>
      <c r="B2520" s="750"/>
      <c r="C2520" s="750"/>
      <c r="D2520" s="750"/>
      <c r="E2520" s="750"/>
      <c r="F2520" s="751"/>
      <c r="G2520" s="752"/>
      <c r="H2520" s="712"/>
      <c r="I2520" s="713"/>
      <c r="J2520" s="713"/>
      <c r="K2520" s="714"/>
      <c r="L2520" s="715"/>
    </row>
    <row r="2521" spans="1:12" ht="30" customHeight="1" x14ac:dyDescent="0.25">
      <c r="A2521" s="749" t="s">
        <v>510</v>
      </c>
      <c r="B2521" s="750"/>
      <c r="C2521" s="750"/>
      <c r="D2521" s="750"/>
      <c r="E2521" s="750"/>
      <c r="F2521" s="710"/>
      <c r="G2521" s="711"/>
      <c r="H2521" s="753"/>
      <c r="I2521" s="754"/>
      <c r="J2521" s="754"/>
      <c r="K2521" s="754"/>
      <c r="L2521" s="755"/>
    </row>
    <row r="2522" spans="1:12" ht="30" customHeight="1" x14ac:dyDescent="0.25">
      <c r="A2522" s="749" t="s">
        <v>511</v>
      </c>
      <c r="B2522" s="750"/>
      <c r="C2522" s="750"/>
      <c r="D2522" s="750"/>
      <c r="E2522" s="750"/>
      <c r="F2522" s="710"/>
      <c r="G2522" s="711"/>
      <c r="H2522" s="712"/>
      <c r="I2522" s="713"/>
      <c r="J2522" s="713"/>
      <c r="K2522" s="714"/>
      <c r="L2522" s="715"/>
    </row>
    <row r="2523" spans="1:12" ht="30" customHeight="1" x14ac:dyDescent="0.25">
      <c r="A2523" s="756" t="s">
        <v>512</v>
      </c>
      <c r="B2523" s="757"/>
      <c r="C2523" s="757"/>
      <c r="D2523" s="757"/>
      <c r="E2523" s="757"/>
      <c r="F2523" s="710"/>
      <c r="G2523" s="711"/>
      <c r="H2523" s="758"/>
      <c r="I2523" s="713"/>
      <c r="J2523" s="713"/>
      <c r="K2523" s="714"/>
      <c r="L2523" s="715"/>
    </row>
    <row r="2524" spans="1:12" ht="30" customHeight="1" x14ac:dyDescent="0.25">
      <c r="A2524" s="759" t="s">
        <v>513</v>
      </c>
      <c r="B2524" s="760"/>
      <c r="C2524" s="760"/>
      <c r="D2524" s="760"/>
      <c r="E2524" s="760"/>
      <c r="F2524" s="710"/>
      <c r="G2524" s="711"/>
      <c r="H2524" s="758"/>
      <c r="I2524" s="713"/>
      <c r="J2524" s="713"/>
      <c r="K2524" s="714"/>
      <c r="L2524" s="715"/>
    </row>
    <row r="2525" spans="1:12" ht="30" customHeight="1" x14ac:dyDescent="0.25">
      <c r="A2525" s="708" t="s">
        <v>514</v>
      </c>
      <c r="B2525" s="709"/>
      <c r="C2525" s="709"/>
      <c r="D2525" s="709"/>
      <c r="E2525" s="709"/>
      <c r="F2525" s="710"/>
      <c r="G2525" s="711"/>
      <c r="H2525" s="712"/>
      <c r="I2525" s="713"/>
      <c r="J2525" s="713"/>
      <c r="K2525" s="714"/>
      <c r="L2525" s="715"/>
    </row>
    <row r="2526" spans="1:12" ht="30" customHeight="1" x14ac:dyDescent="0.25">
      <c r="A2526" s="708" t="s">
        <v>515</v>
      </c>
      <c r="B2526" s="709"/>
      <c r="C2526" s="709"/>
      <c r="D2526" s="709"/>
      <c r="E2526" s="709"/>
      <c r="F2526" s="710"/>
      <c r="G2526" s="711"/>
      <c r="H2526" s="712"/>
      <c r="I2526" s="713"/>
      <c r="J2526" s="713"/>
      <c r="K2526" s="714"/>
      <c r="L2526" s="715"/>
    </row>
    <row r="2527" spans="1:12" ht="30" customHeight="1" x14ac:dyDescent="0.25">
      <c r="A2527" s="708" t="s">
        <v>516</v>
      </c>
      <c r="B2527" s="709"/>
      <c r="C2527" s="709"/>
      <c r="D2527" s="709"/>
      <c r="E2527" s="709"/>
      <c r="F2527" s="710"/>
      <c r="G2527" s="711"/>
      <c r="H2527" s="716"/>
      <c r="I2527" s="717"/>
      <c r="J2527" s="717"/>
      <c r="K2527" s="717"/>
      <c r="L2527" s="718"/>
    </row>
    <row r="2528" spans="1:12" ht="30" customHeight="1" thickBot="1" x14ac:dyDescent="0.3">
      <c r="A2528" s="719" t="s">
        <v>517</v>
      </c>
      <c r="B2528" s="720"/>
      <c r="C2528" s="720"/>
      <c r="D2528" s="720"/>
      <c r="E2528" s="720"/>
      <c r="F2528" s="721"/>
      <c r="G2528" s="722"/>
      <c r="H2528" s="723"/>
      <c r="I2528" s="724"/>
      <c r="J2528" s="724"/>
      <c r="K2528" s="725"/>
      <c r="L2528" s="726"/>
    </row>
    <row r="2529" spans="1:12" ht="20.25" customHeight="1" x14ac:dyDescent="0.25">
      <c r="A2529" s="727" t="s">
        <v>518</v>
      </c>
      <c r="B2529" s="728"/>
      <c r="C2529" s="728"/>
      <c r="D2529" s="728"/>
      <c r="E2529" s="728"/>
      <c r="F2529" s="728"/>
      <c r="G2529" s="728"/>
      <c r="H2529" s="728"/>
      <c r="I2529" s="728"/>
      <c r="J2529" s="728"/>
      <c r="K2529" s="729"/>
      <c r="L2529" s="730"/>
    </row>
    <row r="2530" spans="1:12" ht="30" customHeight="1" x14ac:dyDescent="0.25">
      <c r="A2530" s="731"/>
      <c r="B2530" s="732"/>
      <c r="C2530" s="732"/>
      <c r="D2530" s="732"/>
      <c r="E2530" s="732"/>
      <c r="F2530" s="732"/>
      <c r="G2530" s="732"/>
      <c r="H2530" s="732"/>
      <c r="I2530" s="732"/>
      <c r="J2530" s="732"/>
      <c r="K2530" s="733"/>
      <c r="L2530" s="734"/>
    </row>
    <row r="2531" spans="1:12" ht="30" customHeight="1" thickBot="1" x14ac:dyDescent="0.3">
      <c r="A2531" s="735"/>
      <c r="B2531" s="736"/>
      <c r="C2531" s="736"/>
      <c r="D2531" s="736"/>
      <c r="E2531" s="736"/>
      <c r="F2531" s="736"/>
      <c r="G2531" s="736"/>
      <c r="H2531" s="736"/>
      <c r="I2531" s="736"/>
      <c r="J2531" s="736"/>
      <c r="K2531" s="737"/>
      <c r="L2531" s="738"/>
    </row>
    <row r="2532" spans="1:12" ht="19.149999999999999" customHeight="1" x14ac:dyDescent="0.25">
      <c r="A2532" s="739" t="s">
        <v>519</v>
      </c>
      <c r="B2532" s="740"/>
      <c r="C2532" s="740"/>
      <c r="D2532" s="740"/>
      <c r="E2532" s="741"/>
      <c r="F2532" s="741"/>
      <c r="G2532" s="741"/>
      <c r="H2532" s="741"/>
      <c r="I2532" s="741"/>
      <c r="J2532" s="741"/>
      <c r="K2532" s="742"/>
      <c r="L2532" s="743"/>
    </row>
    <row r="2533" spans="1:12" ht="19.149999999999999" customHeight="1" x14ac:dyDescent="0.25">
      <c r="A2533" s="744" t="s">
        <v>591</v>
      </c>
      <c r="B2533" s="745"/>
      <c r="C2533" s="745"/>
      <c r="D2533" s="745"/>
      <c r="E2533" s="674" t="s">
        <v>24</v>
      </c>
      <c r="F2533" s="676"/>
      <c r="G2533" s="676"/>
      <c r="H2533" s="676"/>
      <c r="I2533" s="677"/>
      <c r="J2533" s="680" t="s">
        <v>21</v>
      </c>
      <c r="K2533" s="746"/>
      <c r="L2533" s="682"/>
    </row>
    <row r="2534" spans="1:12" ht="19.149999999999999" customHeight="1" x14ac:dyDescent="0.25">
      <c r="A2534" s="747" t="s">
        <v>592</v>
      </c>
      <c r="B2534" s="748"/>
      <c r="C2534" s="748" t="s">
        <v>593</v>
      </c>
      <c r="D2534" s="748"/>
      <c r="E2534" s="675"/>
      <c r="F2534" s="678"/>
      <c r="G2534" s="678"/>
      <c r="H2534" s="678"/>
      <c r="I2534" s="679"/>
      <c r="J2534" s="681"/>
      <c r="K2534" s="678"/>
      <c r="L2534" s="683"/>
    </row>
    <row r="2535" spans="1:12" ht="19.149999999999999" customHeight="1" x14ac:dyDescent="0.25">
      <c r="A2535" s="668"/>
      <c r="B2535" s="669"/>
      <c r="C2535" s="670"/>
      <c r="D2535" s="671"/>
      <c r="E2535" s="674" t="s">
        <v>25</v>
      </c>
      <c r="F2535" s="676"/>
      <c r="G2535" s="676"/>
      <c r="H2535" s="676"/>
      <c r="I2535" s="677"/>
      <c r="J2535" s="680" t="s">
        <v>371</v>
      </c>
      <c r="K2535" s="676"/>
      <c r="L2535" s="682"/>
    </row>
    <row r="2536" spans="1:12" ht="19.149999999999999" customHeight="1" x14ac:dyDescent="0.25">
      <c r="A2536" s="668"/>
      <c r="B2536" s="669"/>
      <c r="C2536" s="672"/>
      <c r="D2536" s="673"/>
      <c r="E2536" s="675"/>
      <c r="F2536" s="678"/>
      <c r="G2536" s="678"/>
      <c r="H2536" s="678"/>
      <c r="I2536" s="679"/>
      <c r="J2536" s="681"/>
      <c r="K2536" s="678"/>
      <c r="L2536" s="683"/>
    </row>
    <row r="2537" spans="1:12" ht="19.149999999999999" customHeight="1" x14ac:dyDescent="0.25">
      <c r="A2537" s="684" t="s">
        <v>594</v>
      </c>
      <c r="B2537" s="687"/>
      <c r="C2537" s="688"/>
      <c r="D2537" s="688"/>
      <c r="E2537" s="688"/>
      <c r="F2537" s="688"/>
      <c r="G2537" s="688"/>
      <c r="H2537" s="688"/>
      <c r="I2537" s="688"/>
      <c r="J2537" s="688"/>
      <c r="K2537" s="688"/>
      <c r="L2537" s="689"/>
    </row>
    <row r="2538" spans="1:12" ht="19.149999999999999" customHeight="1" x14ac:dyDescent="0.25">
      <c r="A2538" s="685"/>
      <c r="B2538" s="688"/>
      <c r="C2538" s="688"/>
      <c r="D2538" s="688"/>
      <c r="E2538" s="688"/>
      <c r="F2538" s="688"/>
      <c r="G2538" s="688"/>
      <c r="H2538" s="688"/>
      <c r="I2538" s="688"/>
      <c r="J2538" s="688"/>
      <c r="K2538" s="688"/>
      <c r="L2538" s="689"/>
    </row>
    <row r="2539" spans="1:12" ht="19.149999999999999" customHeight="1" x14ac:dyDescent="0.25">
      <c r="A2539" s="685"/>
      <c r="B2539" s="688"/>
      <c r="C2539" s="688"/>
      <c r="D2539" s="688"/>
      <c r="E2539" s="688"/>
      <c r="F2539" s="688"/>
      <c r="G2539" s="688"/>
      <c r="H2539" s="688"/>
      <c r="I2539" s="688"/>
      <c r="J2539" s="688"/>
      <c r="K2539" s="688"/>
      <c r="L2539" s="689"/>
    </row>
    <row r="2540" spans="1:12" ht="19.149999999999999" customHeight="1" thickBot="1" x14ac:dyDescent="0.3">
      <c r="A2540" s="686"/>
      <c r="B2540" s="690"/>
      <c r="C2540" s="690"/>
      <c r="D2540" s="690"/>
      <c r="E2540" s="690"/>
      <c r="F2540" s="690"/>
      <c r="G2540" s="690"/>
      <c r="H2540" s="690"/>
      <c r="I2540" s="690"/>
      <c r="J2540" s="690"/>
      <c r="K2540" s="690"/>
      <c r="L2540" s="691"/>
    </row>
    <row r="2541" spans="1:12" ht="20.25" customHeight="1" thickBot="1" x14ac:dyDescent="0.3"/>
    <row r="2542" spans="1:12" ht="20.25" customHeight="1" thickBot="1" x14ac:dyDescent="0.3">
      <c r="A2542" s="692" t="s">
        <v>504</v>
      </c>
      <c r="B2542" s="693"/>
      <c r="C2542" s="693"/>
      <c r="D2542" s="693"/>
      <c r="E2542" s="693"/>
      <c r="F2542" s="693"/>
      <c r="G2542" s="693"/>
      <c r="H2542" s="693"/>
      <c r="I2542" s="693"/>
      <c r="J2542" s="693"/>
      <c r="K2542" s="693"/>
      <c r="L2542" s="694"/>
    </row>
    <row r="2543" spans="1:12" ht="25.15" customHeight="1" x14ac:dyDescent="0.25">
      <c r="A2543" s="168" t="s">
        <v>551</v>
      </c>
      <c r="B2543" s="695"/>
      <c r="C2543" s="696"/>
      <c r="D2543" s="697"/>
      <c r="E2543" s="698"/>
      <c r="F2543" s="698"/>
      <c r="G2543" s="698"/>
      <c r="H2543" s="698"/>
      <c r="I2543" s="698"/>
      <c r="J2543" s="698"/>
      <c r="K2543" s="698"/>
      <c r="L2543" s="699"/>
    </row>
    <row r="2544" spans="1:12" ht="20.25" customHeight="1" x14ac:dyDescent="0.25">
      <c r="A2544" s="700" t="s">
        <v>0</v>
      </c>
      <c r="B2544" s="701"/>
      <c r="C2544" s="701"/>
      <c r="D2544" s="702"/>
      <c r="E2544" s="702"/>
      <c r="F2544" s="702"/>
      <c r="G2544" s="702"/>
      <c r="H2544" s="702"/>
      <c r="I2544" s="702"/>
      <c r="J2544" s="702"/>
      <c r="K2544" s="702"/>
      <c r="L2544" s="703"/>
    </row>
    <row r="2545" spans="1:12" ht="20.25" customHeight="1" x14ac:dyDescent="0.25">
      <c r="A2545" s="700" t="s">
        <v>460</v>
      </c>
      <c r="B2545" s="701"/>
      <c r="C2545" s="701"/>
      <c r="D2545" s="702"/>
      <c r="E2545" s="702"/>
      <c r="F2545" s="702"/>
      <c r="G2545" s="702"/>
      <c r="H2545" s="702"/>
      <c r="I2545" s="702"/>
      <c r="J2545" s="702"/>
      <c r="K2545" s="702"/>
      <c r="L2545" s="703"/>
    </row>
    <row r="2546" spans="1:12" ht="20.25" customHeight="1" x14ac:dyDescent="0.25">
      <c r="A2546" s="700" t="s">
        <v>905</v>
      </c>
      <c r="B2546" s="701"/>
      <c r="C2546" s="701"/>
      <c r="D2546" s="702"/>
      <c r="E2546" s="702"/>
      <c r="F2546" s="702"/>
      <c r="G2546" s="702"/>
      <c r="H2546" s="702"/>
      <c r="I2546" s="702"/>
      <c r="J2546" s="702"/>
      <c r="K2546" s="702"/>
      <c r="L2546" s="703"/>
    </row>
    <row r="2547" spans="1:12" ht="20.25" customHeight="1" x14ac:dyDescent="0.25">
      <c r="A2547" s="700" t="s">
        <v>1</v>
      </c>
      <c r="B2547" s="701"/>
      <c r="C2547" s="701"/>
      <c r="D2547" s="702"/>
      <c r="E2547" s="702"/>
      <c r="F2547" s="702"/>
      <c r="G2547" s="702"/>
      <c r="H2547" s="702"/>
      <c r="I2547" s="702"/>
      <c r="J2547" s="702"/>
      <c r="K2547" s="702"/>
      <c r="L2547" s="703"/>
    </row>
    <row r="2548" spans="1:12" ht="20.25" customHeight="1" x14ac:dyDescent="0.25">
      <c r="A2548" s="704" t="s">
        <v>520</v>
      </c>
      <c r="B2548" s="705"/>
      <c r="C2548" s="705"/>
      <c r="D2548" s="702"/>
      <c r="E2548" s="702"/>
      <c r="F2548" s="702"/>
      <c r="G2548" s="702"/>
      <c r="H2548" s="702"/>
      <c r="I2548" s="702"/>
      <c r="J2548" s="702"/>
      <c r="K2548" s="702"/>
      <c r="L2548" s="703"/>
    </row>
    <row r="2549" spans="1:12" ht="15" customHeight="1" x14ac:dyDescent="0.25">
      <c r="A2549" s="704" t="s">
        <v>505</v>
      </c>
      <c r="B2549" s="705"/>
      <c r="C2549" s="705"/>
      <c r="D2549" s="706"/>
      <c r="E2549" s="706"/>
      <c r="F2549" s="706"/>
      <c r="G2549" s="706"/>
      <c r="H2549" s="706"/>
      <c r="I2549" s="706"/>
      <c r="J2549" s="706"/>
      <c r="K2549" s="706"/>
      <c r="L2549" s="707"/>
    </row>
    <row r="2550" spans="1:12" ht="15" customHeight="1" x14ac:dyDescent="0.25">
      <c r="A2550" s="704"/>
      <c r="B2550" s="705"/>
      <c r="C2550" s="705"/>
      <c r="D2550" s="706"/>
      <c r="E2550" s="706"/>
      <c r="F2550" s="706"/>
      <c r="G2550" s="706"/>
      <c r="H2550" s="706"/>
      <c r="I2550" s="706"/>
      <c r="J2550" s="706"/>
      <c r="K2550" s="706"/>
      <c r="L2550" s="707"/>
    </row>
    <row r="2551" spans="1:12" ht="15" customHeight="1" x14ac:dyDescent="0.25">
      <c r="A2551" s="704"/>
      <c r="B2551" s="705"/>
      <c r="C2551" s="705"/>
      <c r="D2551" s="706"/>
      <c r="E2551" s="706"/>
      <c r="F2551" s="706"/>
      <c r="G2551" s="706"/>
      <c r="H2551" s="706"/>
      <c r="I2551" s="706"/>
      <c r="J2551" s="706"/>
      <c r="K2551" s="706"/>
      <c r="L2551" s="707"/>
    </row>
    <row r="2552" spans="1:12" ht="19.149999999999999" customHeight="1" x14ac:dyDescent="0.25">
      <c r="A2552" s="761" t="s">
        <v>506</v>
      </c>
      <c r="B2552" s="762"/>
      <c r="C2552" s="762"/>
      <c r="D2552" s="762"/>
      <c r="E2552" s="763"/>
      <c r="F2552" s="764" t="s">
        <v>507</v>
      </c>
      <c r="G2552" s="763"/>
      <c r="H2552" s="764" t="s">
        <v>508</v>
      </c>
      <c r="I2552" s="762"/>
      <c r="J2552" s="762"/>
      <c r="K2552" s="762"/>
      <c r="L2552" s="765"/>
    </row>
    <row r="2553" spans="1:12" ht="30" customHeight="1" x14ac:dyDescent="0.25">
      <c r="A2553" s="749" t="s">
        <v>509</v>
      </c>
      <c r="B2553" s="750"/>
      <c r="C2553" s="750"/>
      <c r="D2553" s="750"/>
      <c r="E2553" s="750"/>
      <c r="F2553" s="751"/>
      <c r="G2553" s="752"/>
      <c r="H2553" s="712"/>
      <c r="I2553" s="713"/>
      <c r="J2553" s="713"/>
      <c r="K2553" s="714"/>
      <c r="L2553" s="715"/>
    </row>
    <row r="2554" spans="1:12" ht="30" customHeight="1" x14ac:dyDescent="0.25">
      <c r="A2554" s="749" t="s">
        <v>510</v>
      </c>
      <c r="B2554" s="750"/>
      <c r="C2554" s="750"/>
      <c r="D2554" s="750"/>
      <c r="E2554" s="750"/>
      <c r="F2554" s="710"/>
      <c r="G2554" s="711"/>
      <c r="H2554" s="753"/>
      <c r="I2554" s="754"/>
      <c r="J2554" s="754"/>
      <c r="K2554" s="754"/>
      <c r="L2554" s="755"/>
    </row>
    <row r="2555" spans="1:12" ht="30" customHeight="1" x14ac:dyDescent="0.25">
      <c r="A2555" s="749" t="s">
        <v>511</v>
      </c>
      <c r="B2555" s="750"/>
      <c r="C2555" s="750"/>
      <c r="D2555" s="750"/>
      <c r="E2555" s="750"/>
      <c r="F2555" s="710"/>
      <c r="G2555" s="711"/>
      <c r="H2555" s="712"/>
      <c r="I2555" s="713"/>
      <c r="J2555" s="713"/>
      <c r="K2555" s="714"/>
      <c r="L2555" s="715"/>
    </row>
    <row r="2556" spans="1:12" ht="30" customHeight="1" x14ac:dyDescent="0.25">
      <c r="A2556" s="756" t="s">
        <v>512</v>
      </c>
      <c r="B2556" s="757"/>
      <c r="C2556" s="757"/>
      <c r="D2556" s="757"/>
      <c r="E2556" s="757"/>
      <c r="F2556" s="710"/>
      <c r="G2556" s="711"/>
      <c r="H2556" s="758"/>
      <c r="I2556" s="713"/>
      <c r="J2556" s="713"/>
      <c r="K2556" s="714"/>
      <c r="L2556" s="715"/>
    </row>
    <row r="2557" spans="1:12" ht="30" customHeight="1" x14ac:dyDescent="0.25">
      <c r="A2557" s="759" t="s">
        <v>513</v>
      </c>
      <c r="B2557" s="760"/>
      <c r="C2557" s="760"/>
      <c r="D2557" s="760"/>
      <c r="E2557" s="760"/>
      <c r="F2557" s="710"/>
      <c r="G2557" s="711"/>
      <c r="H2557" s="758"/>
      <c r="I2557" s="713"/>
      <c r="J2557" s="713"/>
      <c r="K2557" s="714"/>
      <c r="L2557" s="715"/>
    </row>
    <row r="2558" spans="1:12" ht="30" customHeight="1" x14ac:dyDescent="0.25">
      <c r="A2558" s="708" t="s">
        <v>514</v>
      </c>
      <c r="B2558" s="709"/>
      <c r="C2558" s="709"/>
      <c r="D2558" s="709"/>
      <c r="E2558" s="709"/>
      <c r="F2558" s="710"/>
      <c r="G2558" s="711"/>
      <c r="H2558" s="712"/>
      <c r="I2558" s="713"/>
      <c r="J2558" s="713"/>
      <c r="K2558" s="714"/>
      <c r="L2558" s="715"/>
    </row>
    <row r="2559" spans="1:12" ht="30" customHeight="1" x14ac:dyDescent="0.25">
      <c r="A2559" s="708" t="s">
        <v>515</v>
      </c>
      <c r="B2559" s="709"/>
      <c r="C2559" s="709"/>
      <c r="D2559" s="709"/>
      <c r="E2559" s="709"/>
      <c r="F2559" s="710"/>
      <c r="G2559" s="711"/>
      <c r="H2559" s="712"/>
      <c r="I2559" s="713"/>
      <c r="J2559" s="713"/>
      <c r="K2559" s="714"/>
      <c r="L2559" s="715"/>
    </row>
    <row r="2560" spans="1:12" ht="30" customHeight="1" x14ac:dyDescent="0.25">
      <c r="A2560" s="708" t="s">
        <v>516</v>
      </c>
      <c r="B2560" s="709"/>
      <c r="C2560" s="709"/>
      <c r="D2560" s="709"/>
      <c r="E2560" s="709"/>
      <c r="F2560" s="710"/>
      <c r="G2560" s="711"/>
      <c r="H2560" s="716"/>
      <c r="I2560" s="717"/>
      <c r="J2560" s="717"/>
      <c r="K2560" s="717"/>
      <c r="L2560" s="718"/>
    </row>
    <row r="2561" spans="1:12" ht="30" customHeight="1" thickBot="1" x14ac:dyDescent="0.3">
      <c r="A2561" s="719" t="s">
        <v>517</v>
      </c>
      <c r="B2561" s="720"/>
      <c r="C2561" s="720"/>
      <c r="D2561" s="720"/>
      <c r="E2561" s="720"/>
      <c r="F2561" s="721"/>
      <c r="G2561" s="722"/>
      <c r="H2561" s="723"/>
      <c r="I2561" s="724"/>
      <c r="J2561" s="724"/>
      <c r="K2561" s="725"/>
      <c r="L2561" s="726"/>
    </row>
    <row r="2562" spans="1:12" ht="20.25" customHeight="1" x14ac:dyDescent="0.25">
      <c r="A2562" s="727" t="s">
        <v>518</v>
      </c>
      <c r="B2562" s="728"/>
      <c r="C2562" s="728"/>
      <c r="D2562" s="728"/>
      <c r="E2562" s="728"/>
      <c r="F2562" s="728"/>
      <c r="G2562" s="728"/>
      <c r="H2562" s="728"/>
      <c r="I2562" s="728"/>
      <c r="J2562" s="728"/>
      <c r="K2562" s="729"/>
      <c r="L2562" s="730"/>
    </row>
    <row r="2563" spans="1:12" ht="30" customHeight="1" x14ac:dyDescent="0.25">
      <c r="A2563" s="731"/>
      <c r="B2563" s="732"/>
      <c r="C2563" s="732"/>
      <c r="D2563" s="732"/>
      <c r="E2563" s="732"/>
      <c r="F2563" s="732"/>
      <c r="G2563" s="732"/>
      <c r="H2563" s="732"/>
      <c r="I2563" s="732"/>
      <c r="J2563" s="732"/>
      <c r="K2563" s="733"/>
      <c r="L2563" s="734"/>
    </row>
    <row r="2564" spans="1:12" ht="30" customHeight="1" thickBot="1" x14ac:dyDescent="0.3">
      <c r="A2564" s="735"/>
      <c r="B2564" s="736"/>
      <c r="C2564" s="736"/>
      <c r="D2564" s="736"/>
      <c r="E2564" s="736"/>
      <c r="F2564" s="736"/>
      <c r="G2564" s="736"/>
      <c r="H2564" s="736"/>
      <c r="I2564" s="736"/>
      <c r="J2564" s="736"/>
      <c r="K2564" s="737"/>
      <c r="L2564" s="738"/>
    </row>
    <row r="2565" spans="1:12" ht="19.149999999999999" customHeight="1" x14ac:dyDescent="0.25">
      <c r="A2565" s="739" t="s">
        <v>519</v>
      </c>
      <c r="B2565" s="740"/>
      <c r="C2565" s="740"/>
      <c r="D2565" s="740"/>
      <c r="E2565" s="741"/>
      <c r="F2565" s="741"/>
      <c r="G2565" s="741"/>
      <c r="H2565" s="741"/>
      <c r="I2565" s="741"/>
      <c r="J2565" s="741"/>
      <c r="K2565" s="742"/>
      <c r="L2565" s="743"/>
    </row>
    <row r="2566" spans="1:12" ht="19.149999999999999" customHeight="1" x14ac:dyDescent="0.25">
      <c r="A2566" s="744" t="s">
        <v>591</v>
      </c>
      <c r="B2566" s="745"/>
      <c r="C2566" s="745"/>
      <c r="D2566" s="745"/>
      <c r="E2566" s="674" t="s">
        <v>24</v>
      </c>
      <c r="F2566" s="676"/>
      <c r="G2566" s="676"/>
      <c r="H2566" s="676"/>
      <c r="I2566" s="677"/>
      <c r="J2566" s="680" t="s">
        <v>21</v>
      </c>
      <c r="K2566" s="746"/>
      <c r="L2566" s="682"/>
    </row>
    <row r="2567" spans="1:12" ht="19.149999999999999" customHeight="1" x14ac:dyDescent="0.25">
      <c r="A2567" s="747" t="s">
        <v>592</v>
      </c>
      <c r="B2567" s="748"/>
      <c r="C2567" s="748" t="s">
        <v>593</v>
      </c>
      <c r="D2567" s="748"/>
      <c r="E2567" s="675"/>
      <c r="F2567" s="678"/>
      <c r="G2567" s="678"/>
      <c r="H2567" s="678"/>
      <c r="I2567" s="679"/>
      <c r="J2567" s="681"/>
      <c r="K2567" s="678"/>
      <c r="L2567" s="683"/>
    </row>
    <row r="2568" spans="1:12" ht="19.149999999999999" customHeight="1" x14ac:dyDescent="0.25">
      <c r="A2568" s="668"/>
      <c r="B2568" s="669"/>
      <c r="C2568" s="670"/>
      <c r="D2568" s="671"/>
      <c r="E2568" s="674" t="s">
        <v>25</v>
      </c>
      <c r="F2568" s="676"/>
      <c r="G2568" s="676"/>
      <c r="H2568" s="676"/>
      <c r="I2568" s="677"/>
      <c r="J2568" s="680" t="s">
        <v>371</v>
      </c>
      <c r="K2568" s="676"/>
      <c r="L2568" s="682"/>
    </row>
    <row r="2569" spans="1:12" ht="19.149999999999999" customHeight="1" x14ac:dyDescent="0.25">
      <c r="A2569" s="668"/>
      <c r="B2569" s="669"/>
      <c r="C2569" s="672"/>
      <c r="D2569" s="673"/>
      <c r="E2569" s="675"/>
      <c r="F2569" s="678"/>
      <c r="G2569" s="678"/>
      <c r="H2569" s="678"/>
      <c r="I2569" s="679"/>
      <c r="J2569" s="681"/>
      <c r="K2569" s="678"/>
      <c r="L2569" s="683"/>
    </row>
    <row r="2570" spans="1:12" ht="19.149999999999999" customHeight="1" x14ac:dyDescent="0.25">
      <c r="A2570" s="684" t="s">
        <v>594</v>
      </c>
      <c r="B2570" s="687"/>
      <c r="C2570" s="688"/>
      <c r="D2570" s="688"/>
      <c r="E2570" s="688"/>
      <c r="F2570" s="688"/>
      <c r="G2570" s="688"/>
      <c r="H2570" s="688"/>
      <c r="I2570" s="688"/>
      <c r="J2570" s="688"/>
      <c r="K2570" s="688"/>
      <c r="L2570" s="689"/>
    </row>
    <row r="2571" spans="1:12" ht="19.149999999999999" customHeight="1" x14ac:dyDescent="0.25">
      <c r="A2571" s="685"/>
      <c r="B2571" s="688"/>
      <c r="C2571" s="688"/>
      <c r="D2571" s="688"/>
      <c r="E2571" s="688"/>
      <c r="F2571" s="688"/>
      <c r="G2571" s="688"/>
      <c r="H2571" s="688"/>
      <c r="I2571" s="688"/>
      <c r="J2571" s="688"/>
      <c r="K2571" s="688"/>
      <c r="L2571" s="689"/>
    </row>
    <row r="2572" spans="1:12" ht="19.149999999999999" customHeight="1" x14ac:dyDescent="0.25">
      <c r="A2572" s="685"/>
      <c r="B2572" s="688"/>
      <c r="C2572" s="688"/>
      <c r="D2572" s="688"/>
      <c r="E2572" s="688"/>
      <c r="F2572" s="688"/>
      <c r="G2572" s="688"/>
      <c r="H2572" s="688"/>
      <c r="I2572" s="688"/>
      <c r="J2572" s="688"/>
      <c r="K2572" s="688"/>
      <c r="L2572" s="689"/>
    </row>
    <row r="2573" spans="1:12" ht="19.149999999999999" customHeight="1" thickBot="1" x14ac:dyDescent="0.3">
      <c r="A2573" s="686"/>
      <c r="B2573" s="690"/>
      <c r="C2573" s="690"/>
      <c r="D2573" s="690"/>
      <c r="E2573" s="690"/>
      <c r="F2573" s="690"/>
      <c r="G2573" s="690"/>
      <c r="H2573" s="690"/>
      <c r="I2573" s="690"/>
      <c r="J2573" s="690"/>
      <c r="K2573" s="690"/>
      <c r="L2573" s="691"/>
    </row>
    <row r="2574" spans="1:12" ht="20.25" customHeight="1" thickBot="1" x14ac:dyDescent="0.3"/>
    <row r="2575" spans="1:12" ht="20.25" customHeight="1" thickBot="1" x14ac:dyDescent="0.3">
      <c r="A2575" s="692" t="s">
        <v>504</v>
      </c>
      <c r="B2575" s="693"/>
      <c r="C2575" s="693"/>
      <c r="D2575" s="693"/>
      <c r="E2575" s="693"/>
      <c r="F2575" s="693"/>
      <c r="G2575" s="693"/>
      <c r="H2575" s="693"/>
      <c r="I2575" s="693"/>
      <c r="J2575" s="693"/>
      <c r="K2575" s="693"/>
      <c r="L2575" s="694"/>
    </row>
    <row r="2576" spans="1:12" ht="25.15" customHeight="1" x14ac:dyDescent="0.25">
      <c r="A2576" s="168" t="s">
        <v>551</v>
      </c>
      <c r="B2576" s="695"/>
      <c r="C2576" s="696"/>
      <c r="D2576" s="697"/>
      <c r="E2576" s="698"/>
      <c r="F2576" s="698"/>
      <c r="G2576" s="698"/>
      <c r="H2576" s="698"/>
      <c r="I2576" s="698"/>
      <c r="J2576" s="698"/>
      <c r="K2576" s="698"/>
      <c r="L2576" s="699"/>
    </row>
    <row r="2577" spans="1:12" ht="20.25" customHeight="1" x14ac:dyDescent="0.25">
      <c r="A2577" s="700" t="s">
        <v>0</v>
      </c>
      <c r="B2577" s="701"/>
      <c r="C2577" s="701"/>
      <c r="D2577" s="702"/>
      <c r="E2577" s="702"/>
      <c r="F2577" s="702"/>
      <c r="G2577" s="702"/>
      <c r="H2577" s="702"/>
      <c r="I2577" s="702"/>
      <c r="J2577" s="702"/>
      <c r="K2577" s="702"/>
      <c r="L2577" s="703"/>
    </row>
    <row r="2578" spans="1:12" ht="20.25" customHeight="1" x14ac:dyDescent="0.25">
      <c r="A2578" s="700" t="s">
        <v>460</v>
      </c>
      <c r="B2578" s="701"/>
      <c r="C2578" s="701"/>
      <c r="D2578" s="702"/>
      <c r="E2578" s="702"/>
      <c r="F2578" s="702"/>
      <c r="G2578" s="702"/>
      <c r="H2578" s="702"/>
      <c r="I2578" s="702"/>
      <c r="J2578" s="702"/>
      <c r="K2578" s="702"/>
      <c r="L2578" s="703"/>
    </row>
    <row r="2579" spans="1:12" ht="20.25" customHeight="1" x14ac:dyDescent="0.25">
      <c r="A2579" s="700" t="s">
        <v>905</v>
      </c>
      <c r="B2579" s="701"/>
      <c r="C2579" s="701"/>
      <c r="D2579" s="702"/>
      <c r="E2579" s="702"/>
      <c r="F2579" s="702"/>
      <c r="G2579" s="702"/>
      <c r="H2579" s="702"/>
      <c r="I2579" s="702"/>
      <c r="J2579" s="702"/>
      <c r="K2579" s="702"/>
      <c r="L2579" s="703"/>
    </row>
    <row r="2580" spans="1:12" ht="20.25" customHeight="1" x14ac:dyDescent="0.25">
      <c r="A2580" s="700" t="s">
        <v>1</v>
      </c>
      <c r="B2580" s="701"/>
      <c r="C2580" s="701"/>
      <c r="D2580" s="702"/>
      <c r="E2580" s="702"/>
      <c r="F2580" s="702"/>
      <c r="G2580" s="702"/>
      <c r="H2580" s="702"/>
      <c r="I2580" s="702"/>
      <c r="J2580" s="702"/>
      <c r="K2580" s="702"/>
      <c r="L2580" s="703"/>
    </row>
    <row r="2581" spans="1:12" ht="20.25" customHeight="1" x14ac:dyDescent="0.25">
      <c r="A2581" s="704" t="s">
        <v>520</v>
      </c>
      <c r="B2581" s="705"/>
      <c r="C2581" s="705"/>
      <c r="D2581" s="702"/>
      <c r="E2581" s="702"/>
      <c r="F2581" s="702"/>
      <c r="G2581" s="702"/>
      <c r="H2581" s="702"/>
      <c r="I2581" s="702"/>
      <c r="J2581" s="702"/>
      <c r="K2581" s="702"/>
      <c r="L2581" s="703"/>
    </row>
    <row r="2582" spans="1:12" ht="15" customHeight="1" x14ac:dyDescent="0.25">
      <c r="A2582" s="704" t="s">
        <v>505</v>
      </c>
      <c r="B2582" s="705"/>
      <c r="C2582" s="705"/>
      <c r="D2582" s="706"/>
      <c r="E2582" s="706"/>
      <c r="F2582" s="706"/>
      <c r="G2582" s="706"/>
      <c r="H2582" s="706"/>
      <c r="I2582" s="706"/>
      <c r="J2582" s="706"/>
      <c r="K2582" s="706"/>
      <c r="L2582" s="707"/>
    </row>
    <row r="2583" spans="1:12" ht="15" customHeight="1" x14ac:dyDescent="0.25">
      <c r="A2583" s="704"/>
      <c r="B2583" s="705"/>
      <c r="C2583" s="705"/>
      <c r="D2583" s="706"/>
      <c r="E2583" s="706"/>
      <c r="F2583" s="706"/>
      <c r="G2583" s="706"/>
      <c r="H2583" s="706"/>
      <c r="I2583" s="706"/>
      <c r="J2583" s="706"/>
      <c r="K2583" s="706"/>
      <c r="L2583" s="707"/>
    </row>
    <row r="2584" spans="1:12" ht="15" customHeight="1" x14ac:dyDescent="0.25">
      <c r="A2584" s="704"/>
      <c r="B2584" s="705"/>
      <c r="C2584" s="705"/>
      <c r="D2584" s="706"/>
      <c r="E2584" s="706"/>
      <c r="F2584" s="706"/>
      <c r="G2584" s="706"/>
      <c r="H2584" s="706"/>
      <c r="I2584" s="706"/>
      <c r="J2584" s="706"/>
      <c r="K2584" s="706"/>
      <c r="L2584" s="707"/>
    </row>
    <row r="2585" spans="1:12" ht="19.149999999999999" customHeight="1" x14ac:dyDescent="0.25">
      <c r="A2585" s="761" t="s">
        <v>506</v>
      </c>
      <c r="B2585" s="762"/>
      <c r="C2585" s="762"/>
      <c r="D2585" s="762"/>
      <c r="E2585" s="763"/>
      <c r="F2585" s="764" t="s">
        <v>507</v>
      </c>
      <c r="G2585" s="763"/>
      <c r="H2585" s="764" t="s">
        <v>508</v>
      </c>
      <c r="I2585" s="762"/>
      <c r="J2585" s="762"/>
      <c r="K2585" s="762"/>
      <c r="L2585" s="765"/>
    </row>
    <row r="2586" spans="1:12" ht="30" customHeight="1" x14ac:dyDescent="0.25">
      <c r="A2586" s="749" t="s">
        <v>509</v>
      </c>
      <c r="B2586" s="750"/>
      <c r="C2586" s="750"/>
      <c r="D2586" s="750"/>
      <c r="E2586" s="750"/>
      <c r="F2586" s="751"/>
      <c r="G2586" s="752"/>
      <c r="H2586" s="712"/>
      <c r="I2586" s="713"/>
      <c r="J2586" s="713"/>
      <c r="K2586" s="714"/>
      <c r="L2586" s="715"/>
    </row>
    <row r="2587" spans="1:12" ht="30" customHeight="1" x14ac:dyDescent="0.25">
      <c r="A2587" s="749" t="s">
        <v>510</v>
      </c>
      <c r="B2587" s="750"/>
      <c r="C2587" s="750"/>
      <c r="D2587" s="750"/>
      <c r="E2587" s="750"/>
      <c r="F2587" s="710"/>
      <c r="G2587" s="711"/>
      <c r="H2587" s="753"/>
      <c r="I2587" s="754"/>
      <c r="J2587" s="754"/>
      <c r="K2587" s="754"/>
      <c r="L2587" s="755"/>
    </row>
    <row r="2588" spans="1:12" ht="30" customHeight="1" x14ac:dyDescent="0.25">
      <c r="A2588" s="749" t="s">
        <v>511</v>
      </c>
      <c r="B2588" s="750"/>
      <c r="C2588" s="750"/>
      <c r="D2588" s="750"/>
      <c r="E2588" s="750"/>
      <c r="F2588" s="710"/>
      <c r="G2588" s="711"/>
      <c r="H2588" s="712"/>
      <c r="I2588" s="713"/>
      <c r="J2588" s="713"/>
      <c r="K2588" s="714"/>
      <c r="L2588" s="715"/>
    </row>
    <row r="2589" spans="1:12" ht="30" customHeight="1" x14ac:dyDescent="0.25">
      <c r="A2589" s="756" t="s">
        <v>512</v>
      </c>
      <c r="B2589" s="757"/>
      <c r="C2589" s="757"/>
      <c r="D2589" s="757"/>
      <c r="E2589" s="757"/>
      <c r="F2589" s="710"/>
      <c r="G2589" s="711"/>
      <c r="H2589" s="758"/>
      <c r="I2589" s="713"/>
      <c r="J2589" s="713"/>
      <c r="K2589" s="714"/>
      <c r="L2589" s="715"/>
    </row>
    <row r="2590" spans="1:12" ht="30" customHeight="1" x14ac:dyDescent="0.25">
      <c r="A2590" s="759" t="s">
        <v>513</v>
      </c>
      <c r="B2590" s="760"/>
      <c r="C2590" s="760"/>
      <c r="D2590" s="760"/>
      <c r="E2590" s="760"/>
      <c r="F2590" s="710"/>
      <c r="G2590" s="711"/>
      <c r="H2590" s="758"/>
      <c r="I2590" s="713"/>
      <c r="J2590" s="713"/>
      <c r="K2590" s="714"/>
      <c r="L2590" s="715"/>
    </row>
    <row r="2591" spans="1:12" ht="30" customHeight="1" x14ac:dyDescent="0.25">
      <c r="A2591" s="708" t="s">
        <v>514</v>
      </c>
      <c r="B2591" s="709"/>
      <c r="C2591" s="709"/>
      <c r="D2591" s="709"/>
      <c r="E2591" s="709"/>
      <c r="F2591" s="710"/>
      <c r="G2591" s="711"/>
      <c r="H2591" s="712"/>
      <c r="I2591" s="713"/>
      <c r="J2591" s="713"/>
      <c r="K2591" s="714"/>
      <c r="L2591" s="715"/>
    </row>
    <row r="2592" spans="1:12" ht="30" customHeight="1" x14ac:dyDescent="0.25">
      <c r="A2592" s="708" t="s">
        <v>515</v>
      </c>
      <c r="B2592" s="709"/>
      <c r="C2592" s="709"/>
      <c r="D2592" s="709"/>
      <c r="E2592" s="709"/>
      <c r="F2592" s="710"/>
      <c r="G2592" s="711"/>
      <c r="H2592" s="712"/>
      <c r="I2592" s="713"/>
      <c r="J2592" s="713"/>
      <c r="K2592" s="714"/>
      <c r="L2592" s="715"/>
    </row>
    <row r="2593" spans="1:12" ht="30" customHeight="1" x14ac:dyDescent="0.25">
      <c r="A2593" s="708" t="s">
        <v>516</v>
      </c>
      <c r="B2593" s="709"/>
      <c r="C2593" s="709"/>
      <c r="D2593" s="709"/>
      <c r="E2593" s="709"/>
      <c r="F2593" s="710"/>
      <c r="G2593" s="711"/>
      <c r="H2593" s="716"/>
      <c r="I2593" s="717"/>
      <c r="J2593" s="717"/>
      <c r="K2593" s="717"/>
      <c r="L2593" s="718"/>
    </row>
    <row r="2594" spans="1:12" ht="30" customHeight="1" thickBot="1" x14ac:dyDescent="0.3">
      <c r="A2594" s="719" t="s">
        <v>517</v>
      </c>
      <c r="B2594" s="720"/>
      <c r="C2594" s="720"/>
      <c r="D2594" s="720"/>
      <c r="E2594" s="720"/>
      <c r="F2594" s="721"/>
      <c r="G2594" s="722"/>
      <c r="H2594" s="723"/>
      <c r="I2594" s="724"/>
      <c r="J2594" s="724"/>
      <c r="K2594" s="725"/>
      <c r="L2594" s="726"/>
    </row>
    <row r="2595" spans="1:12" ht="20.25" customHeight="1" x14ac:dyDescent="0.25">
      <c r="A2595" s="727" t="s">
        <v>518</v>
      </c>
      <c r="B2595" s="728"/>
      <c r="C2595" s="728"/>
      <c r="D2595" s="728"/>
      <c r="E2595" s="728"/>
      <c r="F2595" s="728"/>
      <c r="G2595" s="728"/>
      <c r="H2595" s="728"/>
      <c r="I2595" s="728"/>
      <c r="J2595" s="728"/>
      <c r="K2595" s="729"/>
      <c r="L2595" s="730"/>
    </row>
    <row r="2596" spans="1:12" ht="30" customHeight="1" x14ac:dyDescent="0.25">
      <c r="A2596" s="731"/>
      <c r="B2596" s="732"/>
      <c r="C2596" s="732"/>
      <c r="D2596" s="732"/>
      <c r="E2596" s="732"/>
      <c r="F2596" s="732"/>
      <c r="G2596" s="732"/>
      <c r="H2596" s="732"/>
      <c r="I2596" s="732"/>
      <c r="J2596" s="732"/>
      <c r="K2596" s="733"/>
      <c r="L2596" s="734"/>
    </row>
    <row r="2597" spans="1:12" ht="30" customHeight="1" thickBot="1" x14ac:dyDescent="0.3">
      <c r="A2597" s="735"/>
      <c r="B2597" s="736"/>
      <c r="C2597" s="736"/>
      <c r="D2597" s="736"/>
      <c r="E2597" s="736"/>
      <c r="F2597" s="736"/>
      <c r="G2597" s="736"/>
      <c r="H2597" s="736"/>
      <c r="I2597" s="736"/>
      <c r="J2597" s="736"/>
      <c r="K2597" s="737"/>
      <c r="L2597" s="738"/>
    </row>
    <row r="2598" spans="1:12" ht="19.149999999999999" customHeight="1" x14ac:dyDescent="0.25">
      <c r="A2598" s="739" t="s">
        <v>519</v>
      </c>
      <c r="B2598" s="740"/>
      <c r="C2598" s="740"/>
      <c r="D2598" s="740"/>
      <c r="E2598" s="741"/>
      <c r="F2598" s="741"/>
      <c r="G2598" s="741"/>
      <c r="H2598" s="741"/>
      <c r="I2598" s="741"/>
      <c r="J2598" s="741"/>
      <c r="K2598" s="742"/>
      <c r="L2598" s="743"/>
    </row>
    <row r="2599" spans="1:12" ht="19.149999999999999" customHeight="1" x14ac:dyDescent="0.25">
      <c r="A2599" s="744" t="s">
        <v>591</v>
      </c>
      <c r="B2599" s="745"/>
      <c r="C2599" s="745"/>
      <c r="D2599" s="745"/>
      <c r="E2599" s="674" t="s">
        <v>24</v>
      </c>
      <c r="F2599" s="676"/>
      <c r="G2599" s="676"/>
      <c r="H2599" s="676"/>
      <c r="I2599" s="677"/>
      <c r="J2599" s="680" t="s">
        <v>21</v>
      </c>
      <c r="K2599" s="746"/>
      <c r="L2599" s="682"/>
    </row>
    <row r="2600" spans="1:12" ht="19.149999999999999" customHeight="1" x14ac:dyDescent="0.25">
      <c r="A2600" s="747" t="s">
        <v>592</v>
      </c>
      <c r="B2600" s="748"/>
      <c r="C2600" s="748" t="s">
        <v>593</v>
      </c>
      <c r="D2600" s="748"/>
      <c r="E2600" s="675"/>
      <c r="F2600" s="678"/>
      <c r="G2600" s="678"/>
      <c r="H2600" s="678"/>
      <c r="I2600" s="679"/>
      <c r="J2600" s="681"/>
      <c r="K2600" s="678"/>
      <c r="L2600" s="683"/>
    </row>
    <row r="2601" spans="1:12" ht="19.149999999999999" customHeight="1" x14ac:dyDescent="0.25">
      <c r="A2601" s="668"/>
      <c r="B2601" s="669"/>
      <c r="C2601" s="670"/>
      <c r="D2601" s="671"/>
      <c r="E2601" s="674" t="s">
        <v>25</v>
      </c>
      <c r="F2601" s="676"/>
      <c r="G2601" s="676"/>
      <c r="H2601" s="676"/>
      <c r="I2601" s="677"/>
      <c r="J2601" s="680" t="s">
        <v>371</v>
      </c>
      <c r="K2601" s="676"/>
      <c r="L2601" s="682"/>
    </row>
    <row r="2602" spans="1:12" ht="19.149999999999999" customHeight="1" x14ac:dyDescent="0.25">
      <c r="A2602" s="668"/>
      <c r="B2602" s="669"/>
      <c r="C2602" s="672"/>
      <c r="D2602" s="673"/>
      <c r="E2602" s="675"/>
      <c r="F2602" s="678"/>
      <c r="G2602" s="678"/>
      <c r="H2602" s="678"/>
      <c r="I2602" s="679"/>
      <c r="J2602" s="681"/>
      <c r="K2602" s="678"/>
      <c r="L2602" s="683"/>
    </row>
    <row r="2603" spans="1:12" ht="19.149999999999999" customHeight="1" x14ac:dyDescent="0.25">
      <c r="A2603" s="684" t="s">
        <v>594</v>
      </c>
      <c r="B2603" s="687"/>
      <c r="C2603" s="688"/>
      <c r="D2603" s="688"/>
      <c r="E2603" s="688"/>
      <c r="F2603" s="688"/>
      <c r="G2603" s="688"/>
      <c r="H2603" s="688"/>
      <c r="I2603" s="688"/>
      <c r="J2603" s="688"/>
      <c r="K2603" s="688"/>
      <c r="L2603" s="689"/>
    </row>
    <row r="2604" spans="1:12" ht="19.149999999999999" customHeight="1" x14ac:dyDescent="0.25">
      <c r="A2604" s="685"/>
      <c r="B2604" s="688"/>
      <c r="C2604" s="688"/>
      <c r="D2604" s="688"/>
      <c r="E2604" s="688"/>
      <c r="F2604" s="688"/>
      <c r="G2604" s="688"/>
      <c r="H2604" s="688"/>
      <c r="I2604" s="688"/>
      <c r="J2604" s="688"/>
      <c r="K2604" s="688"/>
      <c r="L2604" s="689"/>
    </row>
    <row r="2605" spans="1:12" ht="19.149999999999999" customHeight="1" x14ac:dyDescent="0.25">
      <c r="A2605" s="685"/>
      <c r="B2605" s="688"/>
      <c r="C2605" s="688"/>
      <c r="D2605" s="688"/>
      <c r="E2605" s="688"/>
      <c r="F2605" s="688"/>
      <c r="G2605" s="688"/>
      <c r="H2605" s="688"/>
      <c r="I2605" s="688"/>
      <c r="J2605" s="688"/>
      <c r="K2605" s="688"/>
      <c r="L2605" s="689"/>
    </row>
    <row r="2606" spans="1:12" ht="19.149999999999999" customHeight="1" thickBot="1" x14ac:dyDescent="0.3">
      <c r="A2606" s="686"/>
      <c r="B2606" s="690"/>
      <c r="C2606" s="690"/>
      <c r="D2606" s="690"/>
      <c r="E2606" s="690"/>
      <c r="F2606" s="690"/>
      <c r="G2606" s="690"/>
      <c r="H2606" s="690"/>
      <c r="I2606" s="690"/>
      <c r="J2606" s="690"/>
      <c r="K2606" s="690"/>
      <c r="L2606" s="691"/>
    </row>
    <row r="2607" spans="1:12" ht="20.25" customHeight="1" thickBot="1" x14ac:dyDescent="0.3"/>
    <row r="2608" spans="1:12" ht="20.25" customHeight="1" thickBot="1" x14ac:dyDescent="0.3">
      <c r="A2608" s="692" t="s">
        <v>504</v>
      </c>
      <c r="B2608" s="693"/>
      <c r="C2608" s="693"/>
      <c r="D2608" s="693"/>
      <c r="E2608" s="693"/>
      <c r="F2608" s="693"/>
      <c r="G2608" s="693"/>
      <c r="H2608" s="693"/>
      <c r="I2608" s="693"/>
      <c r="J2608" s="693"/>
      <c r="K2608" s="693"/>
      <c r="L2608" s="694"/>
    </row>
    <row r="2609" spans="1:12" ht="25.15" customHeight="1" x14ac:dyDescent="0.25">
      <c r="A2609" s="168" t="s">
        <v>551</v>
      </c>
      <c r="B2609" s="695"/>
      <c r="C2609" s="696"/>
      <c r="D2609" s="697"/>
      <c r="E2609" s="698"/>
      <c r="F2609" s="698"/>
      <c r="G2609" s="698"/>
      <c r="H2609" s="698"/>
      <c r="I2609" s="698"/>
      <c r="J2609" s="698"/>
      <c r="K2609" s="698"/>
      <c r="L2609" s="699"/>
    </row>
    <row r="2610" spans="1:12" ht="20.25" customHeight="1" x14ac:dyDescent="0.25">
      <c r="A2610" s="700" t="s">
        <v>0</v>
      </c>
      <c r="B2610" s="701"/>
      <c r="C2610" s="701"/>
      <c r="D2610" s="702"/>
      <c r="E2610" s="702"/>
      <c r="F2610" s="702"/>
      <c r="G2610" s="702"/>
      <c r="H2610" s="702"/>
      <c r="I2610" s="702"/>
      <c r="J2610" s="702"/>
      <c r="K2610" s="702"/>
      <c r="L2610" s="703"/>
    </row>
    <row r="2611" spans="1:12" ht="20.25" customHeight="1" x14ac:dyDescent="0.25">
      <c r="A2611" s="700" t="s">
        <v>460</v>
      </c>
      <c r="B2611" s="701"/>
      <c r="C2611" s="701"/>
      <c r="D2611" s="702"/>
      <c r="E2611" s="702"/>
      <c r="F2611" s="702"/>
      <c r="G2611" s="702"/>
      <c r="H2611" s="702"/>
      <c r="I2611" s="702"/>
      <c r="J2611" s="702"/>
      <c r="K2611" s="702"/>
      <c r="L2611" s="703"/>
    </row>
    <row r="2612" spans="1:12" ht="20.25" customHeight="1" x14ac:dyDescent="0.25">
      <c r="A2612" s="700" t="s">
        <v>905</v>
      </c>
      <c r="B2612" s="701"/>
      <c r="C2612" s="701"/>
      <c r="D2612" s="702"/>
      <c r="E2612" s="702"/>
      <c r="F2612" s="702"/>
      <c r="G2612" s="702"/>
      <c r="H2612" s="702"/>
      <c r="I2612" s="702"/>
      <c r="J2612" s="702"/>
      <c r="K2612" s="702"/>
      <c r="L2612" s="703"/>
    </row>
    <row r="2613" spans="1:12" ht="20.25" customHeight="1" x14ac:dyDescent="0.25">
      <c r="A2613" s="700" t="s">
        <v>1</v>
      </c>
      <c r="B2613" s="701"/>
      <c r="C2613" s="701"/>
      <c r="D2613" s="702"/>
      <c r="E2613" s="702"/>
      <c r="F2613" s="702"/>
      <c r="G2613" s="702"/>
      <c r="H2613" s="702"/>
      <c r="I2613" s="702"/>
      <c r="J2613" s="702"/>
      <c r="K2613" s="702"/>
      <c r="L2613" s="703"/>
    </row>
    <row r="2614" spans="1:12" ht="20.25" customHeight="1" x14ac:dyDescent="0.25">
      <c r="A2614" s="704" t="s">
        <v>520</v>
      </c>
      <c r="B2614" s="705"/>
      <c r="C2614" s="705"/>
      <c r="D2614" s="702"/>
      <c r="E2614" s="702"/>
      <c r="F2614" s="702"/>
      <c r="G2614" s="702"/>
      <c r="H2614" s="702"/>
      <c r="I2614" s="702"/>
      <c r="J2614" s="702"/>
      <c r="K2614" s="702"/>
      <c r="L2614" s="703"/>
    </row>
    <row r="2615" spans="1:12" ht="15" customHeight="1" x14ac:dyDescent="0.25">
      <c r="A2615" s="704" t="s">
        <v>505</v>
      </c>
      <c r="B2615" s="705"/>
      <c r="C2615" s="705"/>
      <c r="D2615" s="706"/>
      <c r="E2615" s="706"/>
      <c r="F2615" s="706"/>
      <c r="G2615" s="706"/>
      <c r="H2615" s="706"/>
      <c r="I2615" s="706"/>
      <c r="J2615" s="706"/>
      <c r="K2615" s="706"/>
      <c r="L2615" s="707"/>
    </row>
    <row r="2616" spans="1:12" ht="15" customHeight="1" x14ac:dyDescent="0.25">
      <c r="A2616" s="704"/>
      <c r="B2616" s="705"/>
      <c r="C2616" s="705"/>
      <c r="D2616" s="706"/>
      <c r="E2616" s="706"/>
      <c r="F2616" s="706"/>
      <c r="G2616" s="706"/>
      <c r="H2616" s="706"/>
      <c r="I2616" s="706"/>
      <c r="J2616" s="706"/>
      <c r="K2616" s="706"/>
      <c r="L2616" s="707"/>
    </row>
    <row r="2617" spans="1:12" ht="15" customHeight="1" x14ac:dyDescent="0.25">
      <c r="A2617" s="704"/>
      <c r="B2617" s="705"/>
      <c r="C2617" s="705"/>
      <c r="D2617" s="706"/>
      <c r="E2617" s="706"/>
      <c r="F2617" s="706"/>
      <c r="G2617" s="706"/>
      <c r="H2617" s="706"/>
      <c r="I2617" s="706"/>
      <c r="J2617" s="706"/>
      <c r="K2617" s="706"/>
      <c r="L2617" s="707"/>
    </row>
    <row r="2618" spans="1:12" ht="19.149999999999999" customHeight="1" x14ac:dyDescent="0.25">
      <c r="A2618" s="761" t="s">
        <v>506</v>
      </c>
      <c r="B2618" s="762"/>
      <c r="C2618" s="762"/>
      <c r="D2618" s="762"/>
      <c r="E2618" s="763"/>
      <c r="F2618" s="764" t="s">
        <v>507</v>
      </c>
      <c r="G2618" s="763"/>
      <c r="H2618" s="764" t="s">
        <v>508</v>
      </c>
      <c r="I2618" s="762"/>
      <c r="J2618" s="762"/>
      <c r="K2618" s="762"/>
      <c r="L2618" s="765"/>
    </row>
    <row r="2619" spans="1:12" ht="30" customHeight="1" x14ac:dyDescent="0.25">
      <c r="A2619" s="749" t="s">
        <v>509</v>
      </c>
      <c r="B2619" s="750"/>
      <c r="C2619" s="750"/>
      <c r="D2619" s="750"/>
      <c r="E2619" s="750"/>
      <c r="F2619" s="751"/>
      <c r="G2619" s="752"/>
      <c r="H2619" s="712"/>
      <c r="I2619" s="713"/>
      <c r="J2619" s="713"/>
      <c r="K2619" s="714"/>
      <c r="L2619" s="715"/>
    </row>
    <row r="2620" spans="1:12" ht="30" customHeight="1" x14ac:dyDescent="0.25">
      <c r="A2620" s="749" t="s">
        <v>510</v>
      </c>
      <c r="B2620" s="750"/>
      <c r="C2620" s="750"/>
      <c r="D2620" s="750"/>
      <c r="E2620" s="750"/>
      <c r="F2620" s="710"/>
      <c r="G2620" s="711"/>
      <c r="H2620" s="753"/>
      <c r="I2620" s="754"/>
      <c r="J2620" s="754"/>
      <c r="K2620" s="754"/>
      <c r="L2620" s="755"/>
    </row>
    <row r="2621" spans="1:12" ht="30" customHeight="1" x14ac:dyDescent="0.25">
      <c r="A2621" s="749" t="s">
        <v>511</v>
      </c>
      <c r="B2621" s="750"/>
      <c r="C2621" s="750"/>
      <c r="D2621" s="750"/>
      <c r="E2621" s="750"/>
      <c r="F2621" s="710"/>
      <c r="G2621" s="711"/>
      <c r="H2621" s="712"/>
      <c r="I2621" s="713"/>
      <c r="J2621" s="713"/>
      <c r="K2621" s="714"/>
      <c r="L2621" s="715"/>
    </row>
    <row r="2622" spans="1:12" ht="30" customHeight="1" x14ac:dyDescent="0.25">
      <c r="A2622" s="756" t="s">
        <v>512</v>
      </c>
      <c r="B2622" s="757"/>
      <c r="C2622" s="757"/>
      <c r="D2622" s="757"/>
      <c r="E2622" s="757"/>
      <c r="F2622" s="710"/>
      <c r="G2622" s="711"/>
      <c r="H2622" s="758"/>
      <c r="I2622" s="713"/>
      <c r="J2622" s="713"/>
      <c r="K2622" s="714"/>
      <c r="L2622" s="715"/>
    </row>
    <row r="2623" spans="1:12" ht="30" customHeight="1" x14ac:dyDescent="0.25">
      <c r="A2623" s="759" t="s">
        <v>513</v>
      </c>
      <c r="B2623" s="760"/>
      <c r="C2623" s="760"/>
      <c r="D2623" s="760"/>
      <c r="E2623" s="760"/>
      <c r="F2623" s="710"/>
      <c r="G2623" s="711"/>
      <c r="H2623" s="758"/>
      <c r="I2623" s="713"/>
      <c r="J2623" s="713"/>
      <c r="K2623" s="714"/>
      <c r="L2623" s="715"/>
    </row>
    <row r="2624" spans="1:12" ht="30" customHeight="1" x14ac:dyDescent="0.25">
      <c r="A2624" s="708" t="s">
        <v>514</v>
      </c>
      <c r="B2624" s="709"/>
      <c r="C2624" s="709"/>
      <c r="D2624" s="709"/>
      <c r="E2624" s="709"/>
      <c r="F2624" s="710"/>
      <c r="G2624" s="711"/>
      <c r="H2624" s="712"/>
      <c r="I2624" s="713"/>
      <c r="J2624" s="713"/>
      <c r="K2624" s="714"/>
      <c r="L2624" s="715"/>
    </row>
    <row r="2625" spans="1:12" ht="30" customHeight="1" x14ac:dyDescent="0.25">
      <c r="A2625" s="708" t="s">
        <v>515</v>
      </c>
      <c r="B2625" s="709"/>
      <c r="C2625" s="709"/>
      <c r="D2625" s="709"/>
      <c r="E2625" s="709"/>
      <c r="F2625" s="710"/>
      <c r="G2625" s="711"/>
      <c r="H2625" s="712"/>
      <c r="I2625" s="713"/>
      <c r="J2625" s="713"/>
      <c r="K2625" s="714"/>
      <c r="L2625" s="715"/>
    </row>
    <row r="2626" spans="1:12" ht="30" customHeight="1" x14ac:dyDescent="0.25">
      <c r="A2626" s="708" t="s">
        <v>516</v>
      </c>
      <c r="B2626" s="709"/>
      <c r="C2626" s="709"/>
      <c r="D2626" s="709"/>
      <c r="E2626" s="709"/>
      <c r="F2626" s="710"/>
      <c r="G2626" s="711"/>
      <c r="H2626" s="716"/>
      <c r="I2626" s="717"/>
      <c r="J2626" s="717"/>
      <c r="K2626" s="717"/>
      <c r="L2626" s="718"/>
    </row>
    <row r="2627" spans="1:12" ht="30" customHeight="1" thickBot="1" x14ac:dyDescent="0.3">
      <c r="A2627" s="719" t="s">
        <v>517</v>
      </c>
      <c r="B2627" s="720"/>
      <c r="C2627" s="720"/>
      <c r="D2627" s="720"/>
      <c r="E2627" s="720"/>
      <c r="F2627" s="721"/>
      <c r="G2627" s="722"/>
      <c r="H2627" s="723"/>
      <c r="I2627" s="724"/>
      <c r="J2627" s="724"/>
      <c r="K2627" s="725"/>
      <c r="L2627" s="726"/>
    </row>
    <row r="2628" spans="1:12" ht="20.25" customHeight="1" x14ac:dyDescent="0.25">
      <c r="A2628" s="727" t="s">
        <v>518</v>
      </c>
      <c r="B2628" s="728"/>
      <c r="C2628" s="728"/>
      <c r="D2628" s="728"/>
      <c r="E2628" s="728"/>
      <c r="F2628" s="728"/>
      <c r="G2628" s="728"/>
      <c r="H2628" s="728"/>
      <c r="I2628" s="728"/>
      <c r="J2628" s="728"/>
      <c r="K2628" s="729"/>
      <c r="L2628" s="730"/>
    </row>
    <row r="2629" spans="1:12" ht="30" customHeight="1" x14ac:dyDescent="0.25">
      <c r="A2629" s="731"/>
      <c r="B2629" s="732"/>
      <c r="C2629" s="732"/>
      <c r="D2629" s="732"/>
      <c r="E2629" s="732"/>
      <c r="F2629" s="732"/>
      <c r="G2629" s="732"/>
      <c r="H2629" s="732"/>
      <c r="I2629" s="732"/>
      <c r="J2629" s="732"/>
      <c r="K2629" s="733"/>
      <c r="L2629" s="734"/>
    </row>
    <row r="2630" spans="1:12" ht="30" customHeight="1" thickBot="1" x14ac:dyDescent="0.3">
      <c r="A2630" s="735"/>
      <c r="B2630" s="736"/>
      <c r="C2630" s="736"/>
      <c r="D2630" s="736"/>
      <c r="E2630" s="736"/>
      <c r="F2630" s="736"/>
      <c r="G2630" s="736"/>
      <c r="H2630" s="736"/>
      <c r="I2630" s="736"/>
      <c r="J2630" s="736"/>
      <c r="K2630" s="737"/>
      <c r="L2630" s="738"/>
    </row>
    <row r="2631" spans="1:12" ht="19.149999999999999" customHeight="1" x14ac:dyDescent="0.25">
      <c r="A2631" s="739" t="s">
        <v>519</v>
      </c>
      <c r="B2631" s="740"/>
      <c r="C2631" s="740"/>
      <c r="D2631" s="740"/>
      <c r="E2631" s="741"/>
      <c r="F2631" s="741"/>
      <c r="G2631" s="741"/>
      <c r="H2631" s="741"/>
      <c r="I2631" s="741"/>
      <c r="J2631" s="741"/>
      <c r="K2631" s="742"/>
      <c r="L2631" s="743"/>
    </row>
    <row r="2632" spans="1:12" ht="19.149999999999999" customHeight="1" x14ac:dyDescent="0.25">
      <c r="A2632" s="744" t="s">
        <v>591</v>
      </c>
      <c r="B2632" s="745"/>
      <c r="C2632" s="745"/>
      <c r="D2632" s="745"/>
      <c r="E2632" s="674" t="s">
        <v>24</v>
      </c>
      <c r="F2632" s="676"/>
      <c r="G2632" s="676"/>
      <c r="H2632" s="676"/>
      <c r="I2632" s="677"/>
      <c r="J2632" s="680" t="s">
        <v>21</v>
      </c>
      <c r="K2632" s="746"/>
      <c r="L2632" s="682"/>
    </row>
    <row r="2633" spans="1:12" ht="19.149999999999999" customHeight="1" x14ac:dyDescent="0.25">
      <c r="A2633" s="747" t="s">
        <v>592</v>
      </c>
      <c r="B2633" s="748"/>
      <c r="C2633" s="748" t="s">
        <v>593</v>
      </c>
      <c r="D2633" s="748"/>
      <c r="E2633" s="675"/>
      <c r="F2633" s="678"/>
      <c r="G2633" s="678"/>
      <c r="H2633" s="678"/>
      <c r="I2633" s="679"/>
      <c r="J2633" s="681"/>
      <c r="K2633" s="678"/>
      <c r="L2633" s="683"/>
    </row>
    <row r="2634" spans="1:12" ht="19.149999999999999" customHeight="1" x14ac:dyDescent="0.25">
      <c r="A2634" s="668"/>
      <c r="B2634" s="669"/>
      <c r="C2634" s="670"/>
      <c r="D2634" s="671"/>
      <c r="E2634" s="674" t="s">
        <v>25</v>
      </c>
      <c r="F2634" s="676"/>
      <c r="G2634" s="676"/>
      <c r="H2634" s="676"/>
      <c r="I2634" s="677"/>
      <c r="J2634" s="680" t="s">
        <v>371</v>
      </c>
      <c r="K2634" s="676"/>
      <c r="L2634" s="682"/>
    </row>
    <row r="2635" spans="1:12" ht="19.149999999999999" customHeight="1" x14ac:dyDescent="0.25">
      <c r="A2635" s="668"/>
      <c r="B2635" s="669"/>
      <c r="C2635" s="672"/>
      <c r="D2635" s="673"/>
      <c r="E2635" s="675"/>
      <c r="F2635" s="678"/>
      <c r="G2635" s="678"/>
      <c r="H2635" s="678"/>
      <c r="I2635" s="679"/>
      <c r="J2635" s="681"/>
      <c r="K2635" s="678"/>
      <c r="L2635" s="683"/>
    </row>
    <row r="2636" spans="1:12" ht="19.149999999999999" customHeight="1" x14ac:dyDescent="0.25">
      <c r="A2636" s="684" t="s">
        <v>594</v>
      </c>
      <c r="B2636" s="687"/>
      <c r="C2636" s="688"/>
      <c r="D2636" s="688"/>
      <c r="E2636" s="688"/>
      <c r="F2636" s="688"/>
      <c r="G2636" s="688"/>
      <c r="H2636" s="688"/>
      <c r="I2636" s="688"/>
      <c r="J2636" s="688"/>
      <c r="K2636" s="688"/>
      <c r="L2636" s="689"/>
    </row>
    <row r="2637" spans="1:12" ht="19.149999999999999" customHeight="1" x14ac:dyDescent="0.25">
      <c r="A2637" s="685"/>
      <c r="B2637" s="688"/>
      <c r="C2637" s="688"/>
      <c r="D2637" s="688"/>
      <c r="E2637" s="688"/>
      <c r="F2637" s="688"/>
      <c r="G2637" s="688"/>
      <c r="H2637" s="688"/>
      <c r="I2637" s="688"/>
      <c r="J2637" s="688"/>
      <c r="K2637" s="688"/>
      <c r="L2637" s="689"/>
    </row>
    <row r="2638" spans="1:12" ht="19.149999999999999" customHeight="1" x14ac:dyDescent="0.25">
      <c r="A2638" s="685"/>
      <c r="B2638" s="688"/>
      <c r="C2638" s="688"/>
      <c r="D2638" s="688"/>
      <c r="E2638" s="688"/>
      <c r="F2638" s="688"/>
      <c r="G2638" s="688"/>
      <c r="H2638" s="688"/>
      <c r="I2638" s="688"/>
      <c r="J2638" s="688"/>
      <c r="K2638" s="688"/>
      <c r="L2638" s="689"/>
    </row>
    <row r="2639" spans="1:12" ht="19.149999999999999" customHeight="1" thickBot="1" x14ac:dyDescent="0.3">
      <c r="A2639" s="686"/>
      <c r="B2639" s="690"/>
      <c r="C2639" s="690"/>
      <c r="D2639" s="690"/>
      <c r="E2639" s="690"/>
      <c r="F2639" s="690"/>
      <c r="G2639" s="690"/>
      <c r="H2639" s="690"/>
      <c r="I2639" s="690"/>
      <c r="J2639" s="690"/>
      <c r="K2639" s="690"/>
      <c r="L2639" s="691"/>
    </row>
    <row r="2640" spans="1:12" ht="20.25" customHeight="1" thickBot="1" x14ac:dyDescent="0.3"/>
    <row r="2641" spans="1:12" ht="20.25" customHeight="1" thickBot="1" x14ac:dyDescent="0.3">
      <c r="A2641" s="692" t="s">
        <v>504</v>
      </c>
      <c r="B2641" s="693"/>
      <c r="C2641" s="693"/>
      <c r="D2641" s="693"/>
      <c r="E2641" s="693"/>
      <c r="F2641" s="693"/>
      <c r="G2641" s="693"/>
      <c r="H2641" s="693"/>
      <c r="I2641" s="693"/>
      <c r="J2641" s="693"/>
      <c r="K2641" s="693"/>
      <c r="L2641" s="694"/>
    </row>
    <row r="2642" spans="1:12" ht="25.15" customHeight="1" x14ac:dyDescent="0.25">
      <c r="A2642" s="168" t="s">
        <v>551</v>
      </c>
      <c r="B2642" s="695"/>
      <c r="C2642" s="696"/>
      <c r="D2642" s="697"/>
      <c r="E2642" s="698"/>
      <c r="F2642" s="698"/>
      <c r="G2642" s="698"/>
      <c r="H2642" s="698"/>
      <c r="I2642" s="698"/>
      <c r="J2642" s="698"/>
      <c r="K2642" s="698"/>
      <c r="L2642" s="699"/>
    </row>
    <row r="2643" spans="1:12" ht="20.25" customHeight="1" x14ac:dyDescent="0.25">
      <c r="A2643" s="700" t="s">
        <v>0</v>
      </c>
      <c r="B2643" s="701"/>
      <c r="C2643" s="701"/>
      <c r="D2643" s="702"/>
      <c r="E2643" s="702"/>
      <c r="F2643" s="702"/>
      <c r="G2643" s="702"/>
      <c r="H2643" s="702"/>
      <c r="I2643" s="702"/>
      <c r="J2643" s="702"/>
      <c r="K2643" s="702"/>
      <c r="L2643" s="703"/>
    </row>
    <row r="2644" spans="1:12" ht="20.25" customHeight="1" x14ac:dyDescent="0.25">
      <c r="A2644" s="700" t="s">
        <v>460</v>
      </c>
      <c r="B2644" s="701"/>
      <c r="C2644" s="701"/>
      <c r="D2644" s="702"/>
      <c r="E2644" s="702"/>
      <c r="F2644" s="702"/>
      <c r="G2644" s="702"/>
      <c r="H2644" s="702"/>
      <c r="I2644" s="702"/>
      <c r="J2644" s="702"/>
      <c r="K2644" s="702"/>
      <c r="L2644" s="703"/>
    </row>
    <row r="2645" spans="1:12" ht="20.25" customHeight="1" x14ac:dyDescent="0.25">
      <c r="A2645" s="700" t="s">
        <v>905</v>
      </c>
      <c r="B2645" s="701"/>
      <c r="C2645" s="701"/>
      <c r="D2645" s="702"/>
      <c r="E2645" s="702"/>
      <c r="F2645" s="702"/>
      <c r="G2645" s="702"/>
      <c r="H2645" s="702"/>
      <c r="I2645" s="702"/>
      <c r="J2645" s="702"/>
      <c r="K2645" s="702"/>
      <c r="L2645" s="703"/>
    </row>
    <row r="2646" spans="1:12" ht="20.25" customHeight="1" x14ac:dyDescent="0.25">
      <c r="A2646" s="700" t="s">
        <v>1</v>
      </c>
      <c r="B2646" s="701"/>
      <c r="C2646" s="701"/>
      <c r="D2646" s="702"/>
      <c r="E2646" s="702"/>
      <c r="F2646" s="702"/>
      <c r="G2646" s="702"/>
      <c r="H2646" s="702"/>
      <c r="I2646" s="702"/>
      <c r="J2646" s="702"/>
      <c r="K2646" s="702"/>
      <c r="L2646" s="703"/>
    </row>
    <row r="2647" spans="1:12" ht="20.25" customHeight="1" x14ac:dyDescent="0.25">
      <c r="A2647" s="704" t="s">
        <v>520</v>
      </c>
      <c r="B2647" s="705"/>
      <c r="C2647" s="705"/>
      <c r="D2647" s="702"/>
      <c r="E2647" s="702"/>
      <c r="F2647" s="702"/>
      <c r="G2647" s="702"/>
      <c r="H2647" s="702"/>
      <c r="I2647" s="702"/>
      <c r="J2647" s="702"/>
      <c r="K2647" s="702"/>
      <c r="L2647" s="703"/>
    </row>
    <row r="2648" spans="1:12" ht="15" customHeight="1" x14ac:dyDescent="0.25">
      <c r="A2648" s="704" t="s">
        <v>505</v>
      </c>
      <c r="B2648" s="705"/>
      <c r="C2648" s="705"/>
      <c r="D2648" s="706"/>
      <c r="E2648" s="706"/>
      <c r="F2648" s="706"/>
      <c r="G2648" s="706"/>
      <c r="H2648" s="706"/>
      <c r="I2648" s="706"/>
      <c r="J2648" s="706"/>
      <c r="K2648" s="706"/>
      <c r="L2648" s="707"/>
    </row>
    <row r="2649" spans="1:12" ht="15" customHeight="1" x14ac:dyDescent="0.25">
      <c r="A2649" s="704"/>
      <c r="B2649" s="705"/>
      <c r="C2649" s="705"/>
      <c r="D2649" s="706"/>
      <c r="E2649" s="706"/>
      <c r="F2649" s="706"/>
      <c r="G2649" s="706"/>
      <c r="H2649" s="706"/>
      <c r="I2649" s="706"/>
      <c r="J2649" s="706"/>
      <c r="K2649" s="706"/>
      <c r="L2649" s="707"/>
    </row>
    <row r="2650" spans="1:12" ht="15" customHeight="1" x14ac:dyDescent="0.25">
      <c r="A2650" s="704"/>
      <c r="B2650" s="705"/>
      <c r="C2650" s="705"/>
      <c r="D2650" s="706"/>
      <c r="E2650" s="706"/>
      <c r="F2650" s="706"/>
      <c r="G2650" s="706"/>
      <c r="H2650" s="706"/>
      <c r="I2650" s="706"/>
      <c r="J2650" s="706"/>
      <c r="K2650" s="706"/>
      <c r="L2650" s="707"/>
    </row>
    <row r="2651" spans="1:12" ht="19.149999999999999" customHeight="1" x14ac:dyDescent="0.25">
      <c r="A2651" s="761" t="s">
        <v>506</v>
      </c>
      <c r="B2651" s="762"/>
      <c r="C2651" s="762"/>
      <c r="D2651" s="762"/>
      <c r="E2651" s="763"/>
      <c r="F2651" s="764" t="s">
        <v>507</v>
      </c>
      <c r="G2651" s="763"/>
      <c r="H2651" s="764" t="s">
        <v>508</v>
      </c>
      <c r="I2651" s="762"/>
      <c r="J2651" s="762"/>
      <c r="K2651" s="762"/>
      <c r="L2651" s="765"/>
    </row>
    <row r="2652" spans="1:12" ht="30" customHeight="1" x14ac:dyDescent="0.25">
      <c r="A2652" s="749" t="s">
        <v>509</v>
      </c>
      <c r="B2652" s="750"/>
      <c r="C2652" s="750"/>
      <c r="D2652" s="750"/>
      <c r="E2652" s="750"/>
      <c r="F2652" s="751"/>
      <c r="G2652" s="752"/>
      <c r="H2652" s="712"/>
      <c r="I2652" s="713"/>
      <c r="J2652" s="713"/>
      <c r="K2652" s="714"/>
      <c r="L2652" s="715"/>
    </row>
    <row r="2653" spans="1:12" ht="30" customHeight="1" x14ac:dyDescent="0.25">
      <c r="A2653" s="749" t="s">
        <v>510</v>
      </c>
      <c r="B2653" s="750"/>
      <c r="C2653" s="750"/>
      <c r="D2653" s="750"/>
      <c r="E2653" s="750"/>
      <c r="F2653" s="710"/>
      <c r="G2653" s="711"/>
      <c r="H2653" s="753"/>
      <c r="I2653" s="754"/>
      <c r="J2653" s="754"/>
      <c r="K2653" s="754"/>
      <c r="L2653" s="755"/>
    </row>
    <row r="2654" spans="1:12" ht="30" customHeight="1" x14ac:dyDescent="0.25">
      <c r="A2654" s="749" t="s">
        <v>511</v>
      </c>
      <c r="B2654" s="750"/>
      <c r="C2654" s="750"/>
      <c r="D2654" s="750"/>
      <c r="E2654" s="750"/>
      <c r="F2654" s="710"/>
      <c r="G2654" s="711"/>
      <c r="H2654" s="712"/>
      <c r="I2654" s="713"/>
      <c r="J2654" s="713"/>
      <c r="K2654" s="714"/>
      <c r="L2654" s="715"/>
    </row>
    <row r="2655" spans="1:12" ht="30" customHeight="1" x14ac:dyDescent="0.25">
      <c r="A2655" s="756" t="s">
        <v>512</v>
      </c>
      <c r="B2655" s="757"/>
      <c r="C2655" s="757"/>
      <c r="D2655" s="757"/>
      <c r="E2655" s="757"/>
      <c r="F2655" s="710"/>
      <c r="G2655" s="711"/>
      <c r="H2655" s="758"/>
      <c r="I2655" s="713"/>
      <c r="J2655" s="713"/>
      <c r="K2655" s="714"/>
      <c r="L2655" s="715"/>
    </row>
    <row r="2656" spans="1:12" ht="30" customHeight="1" x14ac:dyDescent="0.25">
      <c r="A2656" s="759" t="s">
        <v>513</v>
      </c>
      <c r="B2656" s="760"/>
      <c r="C2656" s="760"/>
      <c r="D2656" s="760"/>
      <c r="E2656" s="760"/>
      <c r="F2656" s="710"/>
      <c r="G2656" s="711"/>
      <c r="H2656" s="758"/>
      <c r="I2656" s="713"/>
      <c r="J2656" s="713"/>
      <c r="K2656" s="714"/>
      <c r="L2656" s="715"/>
    </row>
    <row r="2657" spans="1:12" ht="30" customHeight="1" x14ac:dyDescent="0.25">
      <c r="A2657" s="708" t="s">
        <v>514</v>
      </c>
      <c r="B2657" s="709"/>
      <c r="C2657" s="709"/>
      <c r="D2657" s="709"/>
      <c r="E2657" s="709"/>
      <c r="F2657" s="710"/>
      <c r="G2657" s="711"/>
      <c r="H2657" s="712"/>
      <c r="I2657" s="713"/>
      <c r="J2657" s="713"/>
      <c r="K2657" s="714"/>
      <c r="L2657" s="715"/>
    </row>
    <row r="2658" spans="1:12" ht="30" customHeight="1" x14ac:dyDescent="0.25">
      <c r="A2658" s="708" t="s">
        <v>515</v>
      </c>
      <c r="B2658" s="709"/>
      <c r="C2658" s="709"/>
      <c r="D2658" s="709"/>
      <c r="E2658" s="709"/>
      <c r="F2658" s="710"/>
      <c r="G2658" s="711"/>
      <c r="H2658" s="712"/>
      <c r="I2658" s="713"/>
      <c r="J2658" s="713"/>
      <c r="K2658" s="714"/>
      <c r="L2658" s="715"/>
    </row>
    <row r="2659" spans="1:12" ht="30" customHeight="1" x14ac:dyDescent="0.25">
      <c r="A2659" s="708" t="s">
        <v>516</v>
      </c>
      <c r="B2659" s="709"/>
      <c r="C2659" s="709"/>
      <c r="D2659" s="709"/>
      <c r="E2659" s="709"/>
      <c r="F2659" s="710"/>
      <c r="G2659" s="711"/>
      <c r="H2659" s="716"/>
      <c r="I2659" s="717"/>
      <c r="J2659" s="717"/>
      <c r="K2659" s="717"/>
      <c r="L2659" s="718"/>
    </row>
    <row r="2660" spans="1:12" ht="30" customHeight="1" thickBot="1" x14ac:dyDescent="0.3">
      <c r="A2660" s="719" t="s">
        <v>517</v>
      </c>
      <c r="B2660" s="720"/>
      <c r="C2660" s="720"/>
      <c r="D2660" s="720"/>
      <c r="E2660" s="720"/>
      <c r="F2660" s="721"/>
      <c r="G2660" s="722"/>
      <c r="H2660" s="723"/>
      <c r="I2660" s="724"/>
      <c r="J2660" s="724"/>
      <c r="K2660" s="725"/>
      <c r="L2660" s="726"/>
    </row>
    <row r="2661" spans="1:12" ht="20.25" customHeight="1" x14ac:dyDescent="0.25">
      <c r="A2661" s="727" t="s">
        <v>518</v>
      </c>
      <c r="B2661" s="728"/>
      <c r="C2661" s="728"/>
      <c r="D2661" s="728"/>
      <c r="E2661" s="728"/>
      <c r="F2661" s="728"/>
      <c r="G2661" s="728"/>
      <c r="H2661" s="728"/>
      <c r="I2661" s="728"/>
      <c r="J2661" s="728"/>
      <c r="K2661" s="729"/>
      <c r="L2661" s="730"/>
    </row>
    <row r="2662" spans="1:12" ht="30" customHeight="1" x14ac:dyDescent="0.25">
      <c r="A2662" s="731"/>
      <c r="B2662" s="732"/>
      <c r="C2662" s="732"/>
      <c r="D2662" s="732"/>
      <c r="E2662" s="732"/>
      <c r="F2662" s="732"/>
      <c r="G2662" s="732"/>
      <c r="H2662" s="732"/>
      <c r="I2662" s="732"/>
      <c r="J2662" s="732"/>
      <c r="K2662" s="733"/>
      <c r="L2662" s="734"/>
    </row>
    <row r="2663" spans="1:12" ht="30" customHeight="1" thickBot="1" x14ac:dyDescent="0.3">
      <c r="A2663" s="735"/>
      <c r="B2663" s="736"/>
      <c r="C2663" s="736"/>
      <c r="D2663" s="736"/>
      <c r="E2663" s="736"/>
      <c r="F2663" s="736"/>
      <c r="G2663" s="736"/>
      <c r="H2663" s="736"/>
      <c r="I2663" s="736"/>
      <c r="J2663" s="736"/>
      <c r="K2663" s="737"/>
      <c r="L2663" s="738"/>
    </row>
    <row r="2664" spans="1:12" ht="19.149999999999999" customHeight="1" x14ac:dyDescent="0.25">
      <c r="A2664" s="739" t="s">
        <v>519</v>
      </c>
      <c r="B2664" s="740"/>
      <c r="C2664" s="740"/>
      <c r="D2664" s="740"/>
      <c r="E2664" s="741"/>
      <c r="F2664" s="741"/>
      <c r="G2664" s="741"/>
      <c r="H2664" s="741"/>
      <c r="I2664" s="741"/>
      <c r="J2664" s="741"/>
      <c r="K2664" s="742"/>
      <c r="L2664" s="743"/>
    </row>
    <row r="2665" spans="1:12" ht="19.149999999999999" customHeight="1" x14ac:dyDescent="0.25">
      <c r="A2665" s="744" t="s">
        <v>591</v>
      </c>
      <c r="B2665" s="745"/>
      <c r="C2665" s="745"/>
      <c r="D2665" s="745"/>
      <c r="E2665" s="674" t="s">
        <v>24</v>
      </c>
      <c r="F2665" s="676"/>
      <c r="G2665" s="676"/>
      <c r="H2665" s="676"/>
      <c r="I2665" s="677"/>
      <c r="J2665" s="680" t="s">
        <v>21</v>
      </c>
      <c r="K2665" s="746"/>
      <c r="L2665" s="682"/>
    </row>
    <row r="2666" spans="1:12" ht="19.149999999999999" customHeight="1" x14ac:dyDescent="0.25">
      <c r="A2666" s="747" t="s">
        <v>592</v>
      </c>
      <c r="B2666" s="748"/>
      <c r="C2666" s="748" t="s">
        <v>593</v>
      </c>
      <c r="D2666" s="748"/>
      <c r="E2666" s="675"/>
      <c r="F2666" s="678"/>
      <c r="G2666" s="678"/>
      <c r="H2666" s="678"/>
      <c r="I2666" s="679"/>
      <c r="J2666" s="681"/>
      <c r="K2666" s="678"/>
      <c r="L2666" s="683"/>
    </row>
    <row r="2667" spans="1:12" ht="19.149999999999999" customHeight="1" x14ac:dyDescent="0.25">
      <c r="A2667" s="668"/>
      <c r="B2667" s="669"/>
      <c r="C2667" s="670"/>
      <c r="D2667" s="671"/>
      <c r="E2667" s="674" t="s">
        <v>25</v>
      </c>
      <c r="F2667" s="676"/>
      <c r="G2667" s="676"/>
      <c r="H2667" s="676"/>
      <c r="I2667" s="677"/>
      <c r="J2667" s="680" t="s">
        <v>371</v>
      </c>
      <c r="K2667" s="676"/>
      <c r="L2667" s="682"/>
    </row>
    <row r="2668" spans="1:12" ht="19.149999999999999" customHeight="1" x14ac:dyDescent="0.25">
      <c r="A2668" s="668"/>
      <c r="B2668" s="669"/>
      <c r="C2668" s="672"/>
      <c r="D2668" s="673"/>
      <c r="E2668" s="675"/>
      <c r="F2668" s="678"/>
      <c r="G2668" s="678"/>
      <c r="H2668" s="678"/>
      <c r="I2668" s="679"/>
      <c r="J2668" s="681"/>
      <c r="K2668" s="678"/>
      <c r="L2668" s="683"/>
    </row>
    <row r="2669" spans="1:12" ht="19.149999999999999" customHeight="1" x14ac:dyDescent="0.25">
      <c r="A2669" s="684" t="s">
        <v>594</v>
      </c>
      <c r="B2669" s="687"/>
      <c r="C2669" s="688"/>
      <c r="D2669" s="688"/>
      <c r="E2669" s="688"/>
      <c r="F2669" s="688"/>
      <c r="G2669" s="688"/>
      <c r="H2669" s="688"/>
      <c r="I2669" s="688"/>
      <c r="J2669" s="688"/>
      <c r="K2669" s="688"/>
      <c r="L2669" s="689"/>
    </row>
    <row r="2670" spans="1:12" ht="19.149999999999999" customHeight="1" x14ac:dyDescent="0.25">
      <c r="A2670" s="685"/>
      <c r="B2670" s="688"/>
      <c r="C2670" s="688"/>
      <c r="D2670" s="688"/>
      <c r="E2670" s="688"/>
      <c r="F2670" s="688"/>
      <c r="G2670" s="688"/>
      <c r="H2670" s="688"/>
      <c r="I2670" s="688"/>
      <c r="J2670" s="688"/>
      <c r="K2670" s="688"/>
      <c r="L2670" s="689"/>
    </row>
    <row r="2671" spans="1:12" ht="19.149999999999999" customHeight="1" x14ac:dyDescent="0.25">
      <c r="A2671" s="685"/>
      <c r="B2671" s="688"/>
      <c r="C2671" s="688"/>
      <c r="D2671" s="688"/>
      <c r="E2671" s="688"/>
      <c r="F2671" s="688"/>
      <c r="G2671" s="688"/>
      <c r="H2671" s="688"/>
      <c r="I2671" s="688"/>
      <c r="J2671" s="688"/>
      <c r="K2671" s="688"/>
      <c r="L2671" s="689"/>
    </row>
    <row r="2672" spans="1:12" ht="19.149999999999999" customHeight="1" thickBot="1" x14ac:dyDescent="0.3">
      <c r="A2672" s="686"/>
      <c r="B2672" s="690"/>
      <c r="C2672" s="690"/>
      <c r="D2672" s="690"/>
      <c r="E2672" s="690"/>
      <c r="F2672" s="690"/>
      <c r="G2672" s="690"/>
      <c r="H2672" s="690"/>
      <c r="I2672" s="690"/>
      <c r="J2672" s="690"/>
      <c r="K2672" s="690"/>
      <c r="L2672" s="691"/>
    </row>
    <row r="2673" spans="1:12" ht="20.25" customHeight="1" thickBot="1" x14ac:dyDescent="0.3"/>
    <row r="2674" spans="1:12" ht="20.25" customHeight="1" thickBot="1" x14ac:dyDescent="0.3">
      <c r="A2674" s="692" t="s">
        <v>504</v>
      </c>
      <c r="B2674" s="693"/>
      <c r="C2674" s="693"/>
      <c r="D2674" s="693"/>
      <c r="E2674" s="693"/>
      <c r="F2674" s="693"/>
      <c r="G2674" s="693"/>
      <c r="H2674" s="693"/>
      <c r="I2674" s="693"/>
      <c r="J2674" s="693"/>
      <c r="K2674" s="693"/>
      <c r="L2674" s="694"/>
    </row>
    <row r="2675" spans="1:12" ht="25.15" customHeight="1" x14ac:dyDescent="0.25">
      <c r="A2675" s="168" t="s">
        <v>551</v>
      </c>
      <c r="B2675" s="695"/>
      <c r="C2675" s="696"/>
      <c r="D2675" s="697"/>
      <c r="E2675" s="698"/>
      <c r="F2675" s="698"/>
      <c r="G2675" s="698"/>
      <c r="H2675" s="698"/>
      <c r="I2675" s="698"/>
      <c r="J2675" s="698"/>
      <c r="K2675" s="698"/>
      <c r="L2675" s="699"/>
    </row>
    <row r="2676" spans="1:12" ht="20.25" customHeight="1" x14ac:dyDescent="0.25">
      <c r="A2676" s="700" t="s">
        <v>0</v>
      </c>
      <c r="B2676" s="701"/>
      <c r="C2676" s="701"/>
      <c r="D2676" s="702"/>
      <c r="E2676" s="702"/>
      <c r="F2676" s="702"/>
      <c r="G2676" s="702"/>
      <c r="H2676" s="702"/>
      <c r="I2676" s="702"/>
      <c r="J2676" s="702"/>
      <c r="K2676" s="702"/>
      <c r="L2676" s="703"/>
    </row>
    <row r="2677" spans="1:12" ht="20.25" customHeight="1" x14ac:dyDescent="0.25">
      <c r="A2677" s="700" t="s">
        <v>460</v>
      </c>
      <c r="B2677" s="701"/>
      <c r="C2677" s="701"/>
      <c r="D2677" s="702"/>
      <c r="E2677" s="702"/>
      <c r="F2677" s="702"/>
      <c r="G2677" s="702"/>
      <c r="H2677" s="702"/>
      <c r="I2677" s="702"/>
      <c r="J2677" s="702"/>
      <c r="K2677" s="702"/>
      <c r="L2677" s="703"/>
    </row>
    <row r="2678" spans="1:12" ht="20.25" customHeight="1" x14ac:dyDescent="0.25">
      <c r="A2678" s="700" t="s">
        <v>905</v>
      </c>
      <c r="B2678" s="701"/>
      <c r="C2678" s="701"/>
      <c r="D2678" s="702"/>
      <c r="E2678" s="702"/>
      <c r="F2678" s="702"/>
      <c r="G2678" s="702"/>
      <c r="H2678" s="702"/>
      <c r="I2678" s="702"/>
      <c r="J2678" s="702"/>
      <c r="K2678" s="702"/>
      <c r="L2678" s="703"/>
    </row>
    <row r="2679" spans="1:12" ht="20.25" customHeight="1" x14ac:dyDescent="0.25">
      <c r="A2679" s="700" t="s">
        <v>1</v>
      </c>
      <c r="B2679" s="701"/>
      <c r="C2679" s="701"/>
      <c r="D2679" s="702"/>
      <c r="E2679" s="702"/>
      <c r="F2679" s="702"/>
      <c r="G2679" s="702"/>
      <c r="H2679" s="702"/>
      <c r="I2679" s="702"/>
      <c r="J2679" s="702"/>
      <c r="K2679" s="702"/>
      <c r="L2679" s="703"/>
    </row>
    <row r="2680" spans="1:12" ht="20.25" customHeight="1" x14ac:dyDescent="0.25">
      <c r="A2680" s="704" t="s">
        <v>520</v>
      </c>
      <c r="B2680" s="705"/>
      <c r="C2680" s="705"/>
      <c r="D2680" s="702"/>
      <c r="E2680" s="702"/>
      <c r="F2680" s="702"/>
      <c r="G2680" s="702"/>
      <c r="H2680" s="702"/>
      <c r="I2680" s="702"/>
      <c r="J2680" s="702"/>
      <c r="K2680" s="702"/>
      <c r="L2680" s="703"/>
    </row>
    <row r="2681" spans="1:12" ht="15" customHeight="1" x14ac:dyDescent="0.25">
      <c r="A2681" s="704" t="s">
        <v>505</v>
      </c>
      <c r="B2681" s="705"/>
      <c r="C2681" s="705"/>
      <c r="D2681" s="706"/>
      <c r="E2681" s="706"/>
      <c r="F2681" s="706"/>
      <c r="G2681" s="706"/>
      <c r="H2681" s="706"/>
      <c r="I2681" s="706"/>
      <c r="J2681" s="706"/>
      <c r="K2681" s="706"/>
      <c r="L2681" s="707"/>
    </row>
    <row r="2682" spans="1:12" ht="15" customHeight="1" x14ac:dyDescent="0.25">
      <c r="A2682" s="704"/>
      <c r="B2682" s="705"/>
      <c r="C2682" s="705"/>
      <c r="D2682" s="706"/>
      <c r="E2682" s="706"/>
      <c r="F2682" s="706"/>
      <c r="G2682" s="706"/>
      <c r="H2682" s="706"/>
      <c r="I2682" s="706"/>
      <c r="J2682" s="706"/>
      <c r="K2682" s="706"/>
      <c r="L2682" s="707"/>
    </row>
    <row r="2683" spans="1:12" ht="15" customHeight="1" x14ac:dyDescent="0.25">
      <c r="A2683" s="704"/>
      <c r="B2683" s="705"/>
      <c r="C2683" s="705"/>
      <c r="D2683" s="706"/>
      <c r="E2683" s="706"/>
      <c r="F2683" s="706"/>
      <c r="G2683" s="706"/>
      <c r="H2683" s="706"/>
      <c r="I2683" s="706"/>
      <c r="J2683" s="706"/>
      <c r="K2683" s="706"/>
      <c r="L2683" s="707"/>
    </row>
    <row r="2684" spans="1:12" ht="19.149999999999999" customHeight="1" x14ac:dyDescent="0.25">
      <c r="A2684" s="761" t="s">
        <v>506</v>
      </c>
      <c r="B2684" s="762"/>
      <c r="C2684" s="762"/>
      <c r="D2684" s="762"/>
      <c r="E2684" s="763"/>
      <c r="F2684" s="764" t="s">
        <v>507</v>
      </c>
      <c r="G2684" s="763"/>
      <c r="H2684" s="764" t="s">
        <v>508</v>
      </c>
      <c r="I2684" s="762"/>
      <c r="J2684" s="762"/>
      <c r="K2684" s="762"/>
      <c r="L2684" s="765"/>
    </row>
    <row r="2685" spans="1:12" ht="30" customHeight="1" x14ac:dyDescent="0.25">
      <c r="A2685" s="749" t="s">
        <v>509</v>
      </c>
      <c r="B2685" s="750"/>
      <c r="C2685" s="750"/>
      <c r="D2685" s="750"/>
      <c r="E2685" s="750"/>
      <c r="F2685" s="751"/>
      <c r="G2685" s="752"/>
      <c r="H2685" s="712"/>
      <c r="I2685" s="713"/>
      <c r="J2685" s="713"/>
      <c r="K2685" s="714"/>
      <c r="L2685" s="715"/>
    </row>
    <row r="2686" spans="1:12" ht="30" customHeight="1" x14ac:dyDescent="0.25">
      <c r="A2686" s="749" t="s">
        <v>510</v>
      </c>
      <c r="B2686" s="750"/>
      <c r="C2686" s="750"/>
      <c r="D2686" s="750"/>
      <c r="E2686" s="750"/>
      <c r="F2686" s="710"/>
      <c r="G2686" s="711"/>
      <c r="H2686" s="753"/>
      <c r="I2686" s="754"/>
      <c r="J2686" s="754"/>
      <c r="K2686" s="754"/>
      <c r="L2686" s="755"/>
    </row>
    <row r="2687" spans="1:12" ht="30" customHeight="1" x14ac:dyDescent="0.25">
      <c r="A2687" s="749" t="s">
        <v>511</v>
      </c>
      <c r="B2687" s="750"/>
      <c r="C2687" s="750"/>
      <c r="D2687" s="750"/>
      <c r="E2687" s="750"/>
      <c r="F2687" s="710"/>
      <c r="G2687" s="711"/>
      <c r="H2687" s="712"/>
      <c r="I2687" s="713"/>
      <c r="J2687" s="713"/>
      <c r="K2687" s="714"/>
      <c r="L2687" s="715"/>
    </row>
    <row r="2688" spans="1:12" ht="30" customHeight="1" x14ac:dyDescent="0.25">
      <c r="A2688" s="756" t="s">
        <v>512</v>
      </c>
      <c r="B2688" s="757"/>
      <c r="C2688" s="757"/>
      <c r="D2688" s="757"/>
      <c r="E2688" s="757"/>
      <c r="F2688" s="710"/>
      <c r="G2688" s="711"/>
      <c r="H2688" s="758"/>
      <c r="I2688" s="713"/>
      <c r="J2688" s="713"/>
      <c r="K2688" s="714"/>
      <c r="L2688" s="715"/>
    </row>
    <row r="2689" spans="1:12" ht="30" customHeight="1" x14ac:dyDescent="0.25">
      <c r="A2689" s="759" t="s">
        <v>513</v>
      </c>
      <c r="B2689" s="760"/>
      <c r="C2689" s="760"/>
      <c r="D2689" s="760"/>
      <c r="E2689" s="760"/>
      <c r="F2689" s="710"/>
      <c r="G2689" s="711"/>
      <c r="H2689" s="758"/>
      <c r="I2689" s="713"/>
      <c r="J2689" s="713"/>
      <c r="K2689" s="714"/>
      <c r="L2689" s="715"/>
    </row>
    <row r="2690" spans="1:12" ht="30" customHeight="1" x14ac:dyDescent="0.25">
      <c r="A2690" s="708" t="s">
        <v>514</v>
      </c>
      <c r="B2690" s="709"/>
      <c r="C2690" s="709"/>
      <c r="D2690" s="709"/>
      <c r="E2690" s="709"/>
      <c r="F2690" s="710"/>
      <c r="G2690" s="711"/>
      <c r="H2690" s="712"/>
      <c r="I2690" s="713"/>
      <c r="J2690" s="713"/>
      <c r="K2690" s="714"/>
      <c r="L2690" s="715"/>
    </row>
    <row r="2691" spans="1:12" ht="30" customHeight="1" x14ac:dyDescent="0.25">
      <c r="A2691" s="708" t="s">
        <v>515</v>
      </c>
      <c r="B2691" s="709"/>
      <c r="C2691" s="709"/>
      <c r="D2691" s="709"/>
      <c r="E2691" s="709"/>
      <c r="F2691" s="710"/>
      <c r="G2691" s="711"/>
      <c r="H2691" s="712"/>
      <c r="I2691" s="713"/>
      <c r="J2691" s="713"/>
      <c r="K2691" s="714"/>
      <c r="L2691" s="715"/>
    </row>
    <row r="2692" spans="1:12" ht="30" customHeight="1" x14ac:dyDescent="0.25">
      <c r="A2692" s="708" t="s">
        <v>516</v>
      </c>
      <c r="B2692" s="709"/>
      <c r="C2692" s="709"/>
      <c r="D2692" s="709"/>
      <c r="E2692" s="709"/>
      <c r="F2692" s="710"/>
      <c r="G2692" s="711"/>
      <c r="H2692" s="716"/>
      <c r="I2692" s="717"/>
      <c r="J2692" s="717"/>
      <c r="K2692" s="717"/>
      <c r="L2692" s="718"/>
    </row>
    <row r="2693" spans="1:12" ht="30" customHeight="1" thickBot="1" x14ac:dyDescent="0.3">
      <c r="A2693" s="719" t="s">
        <v>517</v>
      </c>
      <c r="B2693" s="720"/>
      <c r="C2693" s="720"/>
      <c r="D2693" s="720"/>
      <c r="E2693" s="720"/>
      <c r="F2693" s="721"/>
      <c r="G2693" s="722"/>
      <c r="H2693" s="723"/>
      <c r="I2693" s="724"/>
      <c r="J2693" s="724"/>
      <c r="K2693" s="725"/>
      <c r="L2693" s="726"/>
    </row>
    <row r="2694" spans="1:12" ht="20.25" customHeight="1" x14ac:dyDescent="0.25">
      <c r="A2694" s="727" t="s">
        <v>518</v>
      </c>
      <c r="B2694" s="728"/>
      <c r="C2694" s="728"/>
      <c r="D2694" s="728"/>
      <c r="E2694" s="728"/>
      <c r="F2694" s="728"/>
      <c r="G2694" s="728"/>
      <c r="H2694" s="728"/>
      <c r="I2694" s="728"/>
      <c r="J2694" s="728"/>
      <c r="K2694" s="729"/>
      <c r="L2694" s="730"/>
    </row>
    <row r="2695" spans="1:12" ht="30" customHeight="1" x14ac:dyDescent="0.25">
      <c r="A2695" s="731"/>
      <c r="B2695" s="732"/>
      <c r="C2695" s="732"/>
      <c r="D2695" s="732"/>
      <c r="E2695" s="732"/>
      <c r="F2695" s="732"/>
      <c r="G2695" s="732"/>
      <c r="H2695" s="732"/>
      <c r="I2695" s="732"/>
      <c r="J2695" s="732"/>
      <c r="K2695" s="733"/>
      <c r="L2695" s="734"/>
    </row>
    <row r="2696" spans="1:12" ht="30" customHeight="1" thickBot="1" x14ac:dyDescent="0.3">
      <c r="A2696" s="735"/>
      <c r="B2696" s="736"/>
      <c r="C2696" s="736"/>
      <c r="D2696" s="736"/>
      <c r="E2696" s="736"/>
      <c r="F2696" s="736"/>
      <c r="G2696" s="736"/>
      <c r="H2696" s="736"/>
      <c r="I2696" s="736"/>
      <c r="J2696" s="736"/>
      <c r="K2696" s="737"/>
      <c r="L2696" s="738"/>
    </row>
    <row r="2697" spans="1:12" ht="19.149999999999999" customHeight="1" x14ac:dyDescent="0.25">
      <c r="A2697" s="739" t="s">
        <v>519</v>
      </c>
      <c r="B2697" s="740"/>
      <c r="C2697" s="740"/>
      <c r="D2697" s="740"/>
      <c r="E2697" s="741"/>
      <c r="F2697" s="741"/>
      <c r="G2697" s="741"/>
      <c r="H2697" s="741"/>
      <c r="I2697" s="741"/>
      <c r="J2697" s="741"/>
      <c r="K2697" s="742"/>
      <c r="L2697" s="743"/>
    </row>
    <row r="2698" spans="1:12" ht="19.149999999999999" customHeight="1" x14ac:dyDescent="0.25">
      <c r="A2698" s="744" t="s">
        <v>591</v>
      </c>
      <c r="B2698" s="745"/>
      <c r="C2698" s="745"/>
      <c r="D2698" s="745"/>
      <c r="E2698" s="674" t="s">
        <v>24</v>
      </c>
      <c r="F2698" s="676"/>
      <c r="G2698" s="676"/>
      <c r="H2698" s="676"/>
      <c r="I2698" s="677"/>
      <c r="J2698" s="680" t="s">
        <v>21</v>
      </c>
      <c r="K2698" s="746"/>
      <c r="L2698" s="682"/>
    </row>
    <row r="2699" spans="1:12" ht="19.149999999999999" customHeight="1" x14ac:dyDescent="0.25">
      <c r="A2699" s="747" t="s">
        <v>592</v>
      </c>
      <c r="B2699" s="748"/>
      <c r="C2699" s="748" t="s">
        <v>593</v>
      </c>
      <c r="D2699" s="748"/>
      <c r="E2699" s="675"/>
      <c r="F2699" s="678"/>
      <c r="G2699" s="678"/>
      <c r="H2699" s="678"/>
      <c r="I2699" s="679"/>
      <c r="J2699" s="681"/>
      <c r="K2699" s="678"/>
      <c r="L2699" s="683"/>
    </row>
    <row r="2700" spans="1:12" ht="19.149999999999999" customHeight="1" x14ac:dyDescent="0.25">
      <c r="A2700" s="668"/>
      <c r="B2700" s="669"/>
      <c r="C2700" s="670"/>
      <c r="D2700" s="671"/>
      <c r="E2700" s="674" t="s">
        <v>25</v>
      </c>
      <c r="F2700" s="676"/>
      <c r="G2700" s="676"/>
      <c r="H2700" s="676"/>
      <c r="I2700" s="677"/>
      <c r="J2700" s="680" t="s">
        <v>371</v>
      </c>
      <c r="K2700" s="676"/>
      <c r="L2700" s="682"/>
    </row>
    <row r="2701" spans="1:12" ht="19.149999999999999" customHeight="1" x14ac:dyDescent="0.25">
      <c r="A2701" s="668"/>
      <c r="B2701" s="669"/>
      <c r="C2701" s="672"/>
      <c r="D2701" s="673"/>
      <c r="E2701" s="675"/>
      <c r="F2701" s="678"/>
      <c r="G2701" s="678"/>
      <c r="H2701" s="678"/>
      <c r="I2701" s="679"/>
      <c r="J2701" s="681"/>
      <c r="K2701" s="678"/>
      <c r="L2701" s="683"/>
    </row>
    <row r="2702" spans="1:12" ht="19.149999999999999" customHeight="1" x14ac:dyDescent="0.25">
      <c r="A2702" s="684" t="s">
        <v>594</v>
      </c>
      <c r="B2702" s="687"/>
      <c r="C2702" s="688"/>
      <c r="D2702" s="688"/>
      <c r="E2702" s="688"/>
      <c r="F2702" s="688"/>
      <c r="G2702" s="688"/>
      <c r="H2702" s="688"/>
      <c r="I2702" s="688"/>
      <c r="J2702" s="688"/>
      <c r="K2702" s="688"/>
      <c r="L2702" s="689"/>
    </row>
    <row r="2703" spans="1:12" ht="19.149999999999999" customHeight="1" x14ac:dyDescent="0.25">
      <c r="A2703" s="685"/>
      <c r="B2703" s="688"/>
      <c r="C2703" s="688"/>
      <c r="D2703" s="688"/>
      <c r="E2703" s="688"/>
      <c r="F2703" s="688"/>
      <c r="G2703" s="688"/>
      <c r="H2703" s="688"/>
      <c r="I2703" s="688"/>
      <c r="J2703" s="688"/>
      <c r="K2703" s="688"/>
      <c r="L2703" s="689"/>
    </row>
    <row r="2704" spans="1:12" ht="19.149999999999999" customHeight="1" x14ac:dyDescent="0.25">
      <c r="A2704" s="685"/>
      <c r="B2704" s="688"/>
      <c r="C2704" s="688"/>
      <c r="D2704" s="688"/>
      <c r="E2704" s="688"/>
      <c r="F2704" s="688"/>
      <c r="G2704" s="688"/>
      <c r="H2704" s="688"/>
      <c r="I2704" s="688"/>
      <c r="J2704" s="688"/>
      <c r="K2704" s="688"/>
      <c r="L2704" s="689"/>
    </row>
    <row r="2705" spans="1:12" ht="19.149999999999999" customHeight="1" thickBot="1" x14ac:dyDescent="0.3">
      <c r="A2705" s="686"/>
      <c r="B2705" s="690"/>
      <c r="C2705" s="690"/>
      <c r="D2705" s="690"/>
      <c r="E2705" s="690"/>
      <c r="F2705" s="690"/>
      <c r="G2705" s="690"/>
      <c r="H2705" s="690"/>
      <c r="I2705" s="690"/>
      <c r="J2705" s="690"/>
      <c r="K2705" s="690"/>
      <c r="L2705" s="691"/>
    </row>
    <row r="2706" spans="1:12" ht="20.25" customHeight="1" thickBot="1" x14ac:dyDescent="0.3"/>
    <row r="2707" spans="1:12" ht="20.25" customHeight="1" thickBot="1" x14ac:dyDescent="0.3">
      <c r="A2707" s="692" t="s">
        <v>504</v>
      </c>
      <c r="B2707" s="693"/>
      <c r="C2707" s="693"/>
      <c r="D2707" s="693"/>
      <c r="E2707" s="693"/>
      <c r="F2707" s="693"/>
      <c r="G2707" s="693"/>
      <c r="H2707" s="693"/>
      <c r="I2707" s="693"/>
      <c r="J2707" s="693"/>
      <c r="K2707" s="693"/>
      <c r="L2707" s="694"/>
    </row>
    <row r="2708" spans="1:12" ht="25.15" customHeight="1" x14ac:dyDescent="0.25">
      <c r="A2708" s="168" t="s">
        <v>551</v>
      </c>
      <c r="B2708" s="695"/>
      <c r="C2708" s="696"/>
      <c r="D2708" s="697"/>
      <c r="E2708" s="698"/>
      <c r="F2708" s="698"/>
      <c r="G2708" s="698"/>
      <c r="H2708" s="698"/>
      <c r="I2708" s="698"/>
      <c r="J2708" s="698"/>
      <c r="K2708" s="698"/>
      <c r="L2708" s="699"/>
    </row>
    <row r="2709" spans="1:12" ht="20.25" customHeight="1" x14ac:dyDescent="0.25">
      <c r="A2709" s="700" t="s">
        <v>0</v>
      </c>
      <c r="B2709" s="701"/>
      <c r="C2709" s="701"/>
      <c r="D2709" s="702"/>
      <c r="E2709" s="702"/>
      <c r="F2709" s="702"/>
      <c r="G2709" s="702"/>
      <c r="H2709" s="702"/>
      <c r="I2709" s="702"/>
      <c r="J2709" s="702"/>
      <c r="K2709" s="702"/>
      <c r="L2709" s="703"/>
    </row>
    <row r="2710" spans="1:12" ht="20.25" customHeight="1" x14ac:dyDescent="0.25">
      <c r="A2710" s="700" t="s">
        <v>460</v>
      </c>
      <c r="B2710" s="701"/>
      <c r="C2710" s="701"/>
      <c r="D2710" s="702"/>
      <c r="E2710" s="702"/>
      <c r="F2710" s="702"/>
      <c r="G2710" s="702"/>
      <c r="H2710" s="702"/>
      <c r="I2710" s="702"/>
      <c r="J2710" s="702"/>
      <c r="K2710" s="702"/>
      <c r="L2710" s="703"/>
    </row>
    <row r="2711" spans="1:12" ht="20.25" customHeight="1" x14ac:dyDescent="0.25">
      <c r="A2711" s="700" t="s">
        <v>905</v>
      </c>
      <c r="B2711" s="701"/>
      <c r="C2711" s="701"/>
      <c r="D2711" s="702"/>
      <c r="E2711" s="702"/>
      <c r="F2711" s="702"/>
      <c r="G2711" s="702"/>
      <c r="H2711" s="702"/>
      <c r="I2711" s="702"/>
      <c r="J2711" s="702"/>
      <c r="K2711" s="702"/>
      <c r="L2711" s="703"/>
    </row>
    <row r="2712" spans="1:12" ht="20.25" customHeight="1" x14ac:dyDescent="0.25">
      <c r="A2712" s="700" t="s">
        <v>1</v>
      </c>
      <c r="B2712" s="701"/>
      <c r="C2712" s="701"/>
      <c r="D2712" s="702"/>
      <c r="E2712" s="702"/>
      <c r="F2712" s="702"/>
      <c r="G2712" s="702"/>
      <c r="H2712" s="702"/>
      <c r="I2712" s="702"/>
      <c r="J2712" s="702"/>
      <c r="K2712" s="702"/>
      <c r="L2712" s="703"/>
    </row>
    <row r="2713" spans="1:12" ht="20.25" customHeight="1" x14ac:dyDescent="0.25">
      <c r="A2713" s="704" t="s">
        <v>520</v>
      </c>
      <c r="B2713" s="705"/>
      <c r="C2713" s="705"/>
      <c r="D2713" s="702"/>
      <c r="E2713" s="702"/>
      <c r="F2713" s="702"/>
      <c r="G2713" s="702"/>
      <c r="H2713" s="702"/>
      <c r="I2713" s="702"/>
      <c r="J2713" s="702"/>
      <c r="K2713" s="702"/>
      <c r="L2713" s="703"/>
    </row>
    <row r="2714" spans="1:12" ht="15" customHeight="1" x14ac:dyDescent="0.25">
      <c r="A2714" s="704" t="s">
        <v>505</v>
      </c>
      <c r="B2714" s="705"/>
      <c r="C2714" s="705"/>
      <c r="D2714" s="706"/>
      <c r="E2714" s="706"/>
      <c r="F2714" s="706"/>
      <c r="G2714" s="706"/>
      <c r="H2714" s="706"/>
      <c r="I2714" s="706"/>
      <c r="J2714" s="706"/>
      <c r="K2714" s="706"/>
      <c r="L2714" s="707"/>
    </row>
    <row r="2715" spans="1:12" ht="15" customHeight="1" x14ac:dyDescent="0.25">
      <c r="A2715" s="704"/>
      <c r="B2715" s="705"/>
      <c r="C2715" s="705"/>
      <c r="D2715" s="706"/>
      <c r="E2715" s="706"/>
      <c r="F2715" s="706"/>
      <c r="G2715" s="706"/>
      <c r="H2715" s="706"/>
      <c r="I2715" s="706"/>
      <c r="J2715" s="706"/>
      <c r="K2715" s="706"/>
      <c r="L2715" s="707"/>
    </row>
    <row r="2716" spans="1:12" ht="15" customHeight="1" x14ac:dyDescent="0.25">
      <c r="A2716" s="704"/>
      <c r="B2716" s="705"/>
      <c r="C2716" s="705"/>
      <c r="D2716" s="706"/>
      <c r="E2716" s="706"/>
      <c r="F2716" s="706"/>
      <c r="G2716" s="706"/>
      <c r="H2716" s="706"/>
      <c r="I2716" s="706"/>
      <c r="J2716" s="706"/>
      <c r="K2716" s="706"/>
      <c r="L2716" s="707"/>
    </row>
    <row r="2717" spans="1:12" ht="19.149999999999999" customHeight="1" x14ac:dyDescent="0.25">
      <c r="A2717" s="761" t="s">
        <v>506</v>
      </c>
      <c r="B2717" s="762"/>
      <c r="C2717" s="762"/>
      <c r="D2717" s="762"/>
      <c r="E2717" s="763"/>
      <c r="F2717" s="764" t="s">
        <v>507</v>
      </c>
      <c r="G2717" s="763"/>
      <c r="H2717" s="764" t="s">
        <v>508</v>
      </c>
      <c r="I2717" s="762"/>
      <c r="J2717" s="762"/>
      <c r="K2717" s="762"/>
      <c r="L2717" s="765"/>
    </row>
    <row r="2718" spans="1:12" ht="30" customHeight="1" x14ac:dyDescent="0.25">
      <c r="A2718" s="749" t="s">
        <v>509</v>
      </c>
      <c r="B2718" s="750"/>
      <c r="C2718" s="750"/>
      <c r="D2718" s="750"/>
      <c r="E2718" s="750"/>
      <c r="F2718" s="751"/>
      <c r="G2718" s="752"/>
      <c r="H2718" s="712"/>
      <c r="I2718" s="713"/>
      <c r="J2718" s="713"/>
      <c r="K2718" s="714"/>
      <c r="L2718" s="715"/>
    </row>
    <row r="2719" spans="1:12" ht="30" customHeight="1" x14ac:dyDescent="0.25">
      <c r="A2719" s="749" t="s">
        <v>510</v>
      </c>
      <c r="B2719" s="750"/>
      <c r="C2719" s="750"/>
      <c r="D2719" s="750"/>
      <c r="E2719" s="750"/>
      <c r="F2719" s="710"/>
      <c r="G2719" s="711"/>
      <c r="H2719" s="753"/>
      <c r="I2719" s="754"/>
      <c r="J2719" s="754"/>
      <c r="K2719" s="754"/>
      <c r="L2719" s="755"/>
    </row>
    <row r="2720" spans="1:12" ht="30" customHeight="1" x14ac:dyDescent="0.25">
      <c r="A2720" s="749" t="s">
        <v>511</v>
      </c>
      <c r="B2720" s="750"/>
      <c r="C2720" s="750"/>
      <c r="D2720" s="750"/>
      <c r="E2720" s="750"/>
      <c r="F2720" s="710"/>
      <c r="G2720" s="711"/>
      <c r="H2720" s="712"/>
      <c r="I2720" s="713"/>
      <c r="J2720" s="713"/>
      <c r="K2720" s="714"/>
      <c r="L2720" s="715"/>
    </row>
    <row r="2721" spans="1:12" ht="30" customHeight="1" x14ac:dyDescent="0.25">
      <c r="A2721" s="756" t="s">
        <v>512</v>
      </c>
      <c r="B2721" s="757"/>
      <c r="C2721" s="757"/>
      <c r="D2721" s="757"/>
      <c r="E2721" s="757"/>
      <c r="F2721" s="710"/>
      <c r="G2721" s="711"/>
      <c r="H2721" s="758"/>
      <c r="I2721" s="713"/>
      <c r="J2721" s="713"/>
      <c r="K2721" s="714"/>
      <c r="L2721" s="715"/>
    </row>
    <row r="2722" spans="1:12" ht="30" customHeight="1" x14ac:dyDescent="0.25">
      <c r="A2722" s="759" t="s">
        <v>513</v>
      </c>
      <c r="B2722" s="760"/>
      <c r="C2722" s="760"/>
      <c r="D2722" s="760"/>
      <c r="E2722" s="760"/>
      <c r="F2722" s="710"/>
      <c r="G2722" s="711"/>
      <c r="H2722" s="758"/>
      <c r="I2722" s="713"/>
      <c r="J2722" s="713"/>
      <c r="K2722" s="714"/>
      <c r="L2722" s="715"/>
    </row>
    <row r="2723" spans="1:12" ht="30" customHeight="1" x14ac:dyDescent="0.25">
      <c r="A2723" s="708" t="s">
        <v>514</v>
      </c>
      <c r="B2723" s="709"/>
      <c r="C2723" s="709"/>
      <c r="D2723" s="709"/>
      <c r="E2723" s="709"/>
      <c r="F2723" s="710"/>
      <c r="G2723" s="711"/>
      <c r="H2723" s="712"/>
      <c r="I2723" s="713"/>
      <c r="J2723" s="713"/>
      <c r="K2723" s="714"/>
      <c r="L2723" s="715"/>
    </row>
    <row r="2724" spans="1:12" ht="30" customHeight="1" x14ac:dyDescent="0.25">
      <c r="A2724" s="708" t="s">
        <v>515</v>
      </c>
      <c r="B2724" s="709"/>
      <c r="C2724" s="709"/>
      <c r="D2724" s="709"/>
      <c r="E2724" s="709"/>
      <c r="F2724" s="710"/>
      <c r="G2724" s="711"/>
      <c r="H2724" s="712"/>
      <c r="I2724" s="713"/>
      <c r="J2724" s="713"/>
      <c r="K2724" s="714"/>
      <c r="L2724" s="715"/>
    </row>
    <row r="2725" spans="1:12" ht="30" customHeight="1" x14ac:dyDescent="0.25">
      <c r="A2725" s="708" t="s">
        <v>516</v>
      </c>
      <c r="B2725" s="709"/>
      <c r="C2725" s="709"/>
      <c r="D2725" s="709"/>
      <c r="E2725" s="709"/>
      <c r="F2725" s="710"/>
      <c r="G2725" s="711"/>
      <c r="H2725" s="716"/>
      <c r="I2725" s="717"/>
      <c r="J2725" s="717"/>
      <c r="K2725" s="717"/>
      <c r="L2725" s="718"/>
    </row>
    <row r="2726" spans="1:12" ht="30" customHeight="1" thickBot="1" x14ac:dyDescent="0.3">
      <c r="A2726" s="719" t="s">
        <v>517</v>
      </c>
      <c r="B2726" s="720"/>
      <c r="C2726" s="720"/>
      <c r="D2726" s="720"/>
      <c r="E2726" s="720"/>
      <c r="F2726" s="721"/>
      <c r="G2726" s="722"/>
      <c r="H2726" s="723"/>
      <c r="I2726" s="724"/>
      <c r="J2726" s="724"/>
      <c r="K2726" s="725"/>
      <c r="L2726" s="726"/>
    </row>
    <row r="2727" spans="1:12" ht="20.25" customHeight="1" x14ac:dyDescent="0.25">
      <c r="A2727" s="727" t="s">
        <v>518</v>
      </c>
      <c r="B2727" s="728"/>
      <c r="C2727" s="728"/>
      <c r="D2727" s="728"/>
      <c r="E2727" s="728"/>
      <c r="F2727" s="728"/>
      <c r="G2727" s="728"/>
      <c r="H2727" s="728"/>
      <c r="I2727" s="728"/>
      <c r="J2727" s="728"/>
      <c r="K2727" s="729"/>
      <c r="L2727" s="730"/>
    </row>
    <row r="2728" spans="1:12" ht="30" customHeight="1" x14ac:dyDescent="0.25">
      <c r="A2728" s="731"/>
      <c r="B2728" s="732"/>
      <c r="C2728" s="732"/>
      <c r="D2728" s="732"/>
      <c r="E2728" s="732"/>
      <c r="F2728" s="732"/>
      <c r="G2728" s="732"/>
      <c r="H2728" s="732"/>
      <c r="I2728" s="732"/>
      <c r="J2728" s="732"/>
      <c r="K2728" s="733"/>
      <c r="L2728" s="734"/>
    </row>
    <row r="2729" spans="1:12" ht="30" customHeight="1" thickBot="1" x14ac:dyDescent="0.3">
      <c r="A2729" s="735"/>
      <c r="B2729" s="736"/>
      <c r="C2729" s="736"/>
      <c r="D2729" s="736"/>
      <c r="E2729" s="736"/>
      <c r="F2729" s="736"/>
      <c r="G2729" s="736"/>
      <c r="H2729" s="736"/>
      <c r="I2729" s="736"/>
      <c r="J2729" s="736"/>
      <c r="K2729" s="737"/>
      <c r="L2729" s="738"/>
    </row>
    <row r="2730" spans="1:12" ht="19.149999999999999" customHeight="1" x14ac:dyDescent="0.25">
      <c r="A2730" s="739" t="s">
        <v>519</v>
      </c>
      <c r="B2730" s="740"/>
      <c r="C2730" s="740"/>
      <c r="D2730" s="740"/>
      <c r="E2730" s="741"/>
      <c r="F2730" s="741"/>
      <c r="G2730" s="741"/>
      <c r="H2730" s="741"/>
      <c r="I2730" s="741"/>
      <c r="J2730" s="741"/>
      <c r="K2730" s="742"/>
      <c r="L2730" s="743"/>
    </row>
    <row r="2731" spans="1:12" ht="19.149999999999999" customHeight="1" x14ac:dyDescent="0.25">
      <c r="A2731" s="744" t="s">
        <v>591</v>
      </c>
      <c r="B2731" s="745"/>
      <c r="C2731" s="745"/>
      <c r="D2731" s="745"/>
      <c r="E2731" s="674" t="s">
        <v>24</v>
      </c>
      <c r="F2731" s="676"/>
      <c r="G2731" s="676"/>
      <c r="H2731" s="676"/>
      <c r="I2731" s="677"/>
      <c r="J2731" s="680" t="s">
        <v>21</v>
      </c>
      <c r="K2731" s="746"/>
      <c r="L2731" s="682"/>
    </row>
    <row r="2732" spans="1:12" ht="19.149999999999999" customHeight="1" x14ac:dyDescent="0.25">
      <c r="A2732" s="747" t="s">
        <v>592</v>
      </c>
      <c r="B2732" s="748"/>
      <c r="C2732" s="748" t="s">
        <v>593</v>
      </c>
      <c r="D2732" s="748"/>
      <c r="E2732" s="675"/>
      <c r="F2732" s="678"/>
      <c r="G2732" s="678"/>
      <c r="H2732" s="678"/>
      <c r="I2732" s="679"/>
      <c r="J2732" s="681"/>
      <c r="K2732" s="678"/>
      <c r="L2732" s="683"/>
    </row>
    <row r="2733" spans="1:12" ht="19.149999999999999" customHeight="1" x14ac:dyDescent="0.25">
      <c r="A2733" s="668"/>
      <c r="B2733" s="669"/>
      <c r="C2733" s="670"/>
      <c r="D2733" s="671"/>
      <c r="E2733" s="674" t="s">
        <v>25</v>
      </c>
      <c r="F2733" s="676"/>
      <c r="G2733" s="676"/>
      <c r="H2733" s="676"/>
      <c r="I2733" s="677"/>
      <c r="J2733" s="680" t="s">
        <v>371</v>
      </c>
      <c r="K2733" s="676"/>
      <c r="L2733" s="682"/>
    </row>
    <row r="2734" spans="1:12" ht="19.149999999999999" customHeight="1" x14ac:dyDescent="0.25">
      <c r="A2734" s="668"/>
      <c r="B2734" s="669"/>
      <c r="C2734" s="672"/>
      <c r="D2734" s="673"/>
      <c r="E2734" s="675"/>
      <c r="F2734" s="678"/>
      <c r="G2734" s="678"/>
      <c r="H2734" s="678"/>
      <c r="I2734" s="679"/>
      <c r="J2734" s="681"/>
      <c r="K2734" s="678"/>
      <c r="L2734" s="683"/>
    </row>
    <row r="2735" spans="1:12" ht="19.149999999999999" customHeight="1" x14ac:dyDescent="0.25">
      <c r="A2735" s="684" t="s">
        <v>594</v>
      </c>
      <c r="B2735" s="687"/>
      <c r="C2735" s="688"/>
      <c r="D2735" s="688"/>
      <c r="E2735" s="688"/>
      <c r="F2735" s="688"/>
      <c r="G2735" s="688"/>
      <c r="H2735" s="688"/>
      <c r="I2735" s="688"/>
      <c r="J2735" s="688"/>
      <c r="K2735" s="688"/>
      <c r="L2735" s="689"/>
    </row>
    <row r="2736" spans="1:12" ht="19.149999999999999" customHeight="1" x14ac:dyDescent="0.25">
      <c r="A2736" s="685"/>
      <c r="B2736" s="688"/>
      <c r="C2736" s="688"/>
      <c r="D2736" s="688"/>
      <c r="E2736" s="688"/>
      <c r="F2736" s="688"/>
      <c r="G2736" s="688"/>
      <c r="H2736" s="688"/>
      <c r="I2736" s="688"/>
      <c r="J2736" s="688"/>
      <c r="K2736" s="688"/>
      <c r="L2736" s="689"/>
    </row>
    <row r="2737" spans="1:12" ht="19.149999999999999" customHeight="1" x14ac:dyDescent="0.25">
      <c r="A2737" s="685"/>
      <c r="B2737" s="688"/>
      <c r="C2737" s="688"/>
      <c r="D2737" s="688"/>
      <c r="E2737" s="688"/>
      <c r="F2737" s="688"/>
      <c r="G2737" s="688"/>
      <c r="H2737" s="688"/>
      <c r="I2737" s="688"/>
      <c r="J2737" s="688"/>
      <c r="K2737" s="688"/>
      <c r="L2737" s="689"/>
    </row>
    <row r="2738" spans="1:12" ht="19.149999999999999" customHeight="1" thickBot="1" x14ac:dyDescent="0.3">
      <c r="A2738" s="686"/>
      <c r="B2738" s="690"/>
      <c r="C2738" s="690"/>
      <c r="D2738" s="690"/>
      <c r="E2738" s="690"/>
      <c r="F2738" s="690"/>
      <c r="G2738" s="690"/>
      <c r="H2738" s="690"/>
      <c r="I2738" s="690"/>
      <c r="J2738" s="690"/>
      <c r="K2738" s="690"/>
      <c r="L2738" s="691"/>
    </row>
    <row r="2739" spans="1:12" ht="20.25" customHeight="1" thickBot="1" x14ac:dyDescent="0.3"/>
    <row r="2740" spans="1:12" ht="20.25" customHeight="1" thickBot="1" x14ac:dyDescent="0.3">
      <c r="A2740" s="692" t="s">
        <v>504</v>
      </c>
      <c r="B2740" s="693"/>
      <c r="C2740" s="693"/>
      <c r="D2740" s="693"/>
      <c r="E2740" s="693"/>
      <c r="F2740" s="693"/>
      <c r="G2740" s="693"/>
      <c r="H2740" s="693"/>
      <c r="I2740" s="693"/>
      <c r="J2740" s="693"/>
      <c r="K2740" s="693"/>
      <c r="L2740" s="694"/>
    </row>
    <row r="2741" spans="1:12" ht="25.15" customHeight="1" x14ac:dyDescent="0.25">
      <c r="A2741" s="168" t="s">
        <v>551</v>
      </c>
      <c r="B2741" s="695"/>
      <c r="C2741" s="696"/>
      <c r="D2741" s="697"/>
      <c r="E2741" s="698"/>
      <c r="F2741" s="698"/>
      <c r="G2741" s="698"/>
      <c r="H2741" s="698"/>
      <c r="I2741" s="698"/>
      <c r="J2741" s="698"/>
      <c r="K2741" s="698"/>
      <c r="L2741" s="699"/>
    </row>
    <row r="2742" spans="1:12" ht="20.25" customHeight="1" x14ac:dyDescent="0.25">
      <c r="A2742" s="700" t="s">
        <v>0</v>
      </c>
      <c r="B2742" s="701"/>
      <c r="C2742" s="701"/>
      <c r="D2742" s="702"/>
      <c r="E2742" s="702"/>
      <c r="F2742" s="702"/>
      <c r="G2742" s="702"/>
      <c r="H2742" s="702"/>
      <c r="I2742" s="702"/>
      <c r="J2742" s="702"/>
      <c r="K2742" s="702"/>
      <c r="L2742" s="703"/>
    </row>
    <row r="2743" spans="1:12" ht="20.25" customHeight="1" x14ac:dyDescent="0.25">
      <c r="A2743" s="700" t="s">
        <v>460</v>
      </c>
      <c r="B2743" s="701"/>
      <c r="C2743" s="701"/>
      <c r="D2743" s="702"/>
      <c r="E2743" s="702"/>
      <c r="F2743" s="702"/>
      <c r="G2743" s="702"/>
      <c r="H2743" s="702"/>
      <c r="I2743" s="702"/>
      <c r="J2743" s="702"/>
      <c r="K2743" s="702"/>
      <c r="L2743" s="703"/>
    </row>
    <row r="2744" spans="1:12" ht="20.25" customHeight="1" x14ac:dyDescent="0.25">
      <c r="A2744" s="700" t="s">
        <v>905</v>
      </c>
      <c r="B2744" s="701"/>
      <c r="C2744" s="701"/>
      <c r="D2744" s="702"/>
      <c r="E2744" s="702"/>
      <c r="F2744" s="702"/>
      <c r="G2744" s="702"/>
      <c r="H2744" s="702"/>
      <c r="I2744" s="702"/>
      <c r="J2744" s="702"/>
      <c r="K2744" s="702"/>
      <c r="L2744" s="703"/>
    </row>
    <row r="2745" spans="1:12" ht="20.25" customHeight="1" x14ac:dyDescent="0.25">
      <c r="A2745" s="700" t="s">
        <v>1</v>
      </c>
      <c r="B2745" s="701"/>
      <c r="C2745" s="701"/>
      <c r="D2745" s="702"/>
      <c r="E2745" s="702"/>
      <c r="F2745" s="702"/>
      <c r="G2745" s="702"/>
      <c r="H2745" s="702"/>
      <c r="I2745" s="702"/>
      <c r="J2745" s="702"/>
      <c r="K2745" s="702"/>
      <c r="L2745" s="703"/>
    </row>
    <row r="2746" spans="1:12" ht="20.25" customHeight="1" x14ac:dyDescent="0.25">
      <c r="A2746" s="704" t="s">
        <v>520</v>
      </c>
      <c r="B2746" s="705"/>
      <c r="C2746" s="705"/>
      <c r="D2746" s="702"/>
      <c r="E2746" s="702"/>
      <c r="F2746" s="702"/>
      <c r="G2746" s="702"/>
      <c r="H2746" s="702"/>
      <c r="I2746" s="702"/>
      <c r="J2746" s="702"/>
      <c r="K2746" s="702"/>
      <c r="L2746" s="703"/>
    </row>
    <row r="2747" spans="1:12" ht="15" customHeight="1" x14ac:dyDescent="0.25">
      <c r="A2747" s="704" t="s">
        <v>505</v>
      </c>
      <c r="B2747" s="705"/>
      <c r="C2747" s="705"/>
      <c r="D2747" s="706"/>
      <c r="E2747" s="706"/>
      <c r="F2747" s="706"/>
      <c r="G2747" s="706"/>
      <c r="H2747" s="706"/>
      <c r="I2747" s="706"/>
      <c r="J2747" s="706"/>
      <c r="K2747" s="706"/>
      <c r="L2747" s="707"/>
    </row>
    <row r="2748" spans="1:12" ht="15" customHeight="1" x14ac:dyDescent="0.25">
      <c r="A2748" s="704"/>
      <c r="B2748" s="705"/>
      <c r="C2748" s="705"/>
      <c r="D2748" s="706"/>
      <c r="E2748" s="706"/>
      <c r="F2748" s="706"/>
      <c r="G2748" s="706"/>
      <c r="H2748" s="706"/>
      <c r="I2748" s="706"/>
      <c r="J2748" s="706"/>
      <c r="K2748" s="706"/>
      <c r="L2748" s="707"/>
    </row>
    <row r="2749" spans="1:12" ht="15" customHeight="1" x14ac:dyDescent="0.25">
      <c r="A2749" s="704"/>
      <c r="B2749" s="705"/>
      <c r="C2749" s="705"/>
      <c r="D2749" s="706"/>
      <c r="E2749" s="706"/>
      <c r="F2749" s="706"/>
      <c r="G2749" s="706"/>
      <c r="H2749" s="706"/>
      <c r="I2749" s="706"/>
      <c r="J2749" s="706"/>
      <c r="K2749" s="706"/>
      <c r="L2749" s="707"/>
    </row>
    <row r="2750" spans="1:12" ht="19.149999999999999" customHeight="1" x14ac:dyDescent="0.25">
      <c r="A2750" s="761" t="s">
        <v>506</v>
      </c>
      <c r="B2750" s="762"/>
      <c r="C2750" s="762"/>
      <c r="D2750" s="762"/>
      <c r="E2750" s="763"/>
      <c r="F2750" s="764" t="s">
        <v>507</v>
      </c>
      <c r="G2750" s="763"/>
      <c r="H2750" s="764" t="s">
        <v>508</v>
      </c>
      <c r="I2750" s="762"/>
      <c r="J2750" s="762"/>
      <c r="K2750" s="762"/>
      <c r="L2750" s="765"/>
    </row>
    <row r="2751" spans="1:12" ht="30" customHeight="1" x14ac:dyDescent="0.25">
      <c r="A2751" s="749" t="s">
        <v>509</v>
      </c>
      <c r="B2751" s="750"/>
      <c r="C2751" s="750"/>
      <c r="D2751" s="750"/>
      <c r="E2751" s="750"/>
      <c r="F2751" s="751"/>
      <c r="G2751" s="752"/>
      <c r="H2751" s="712"/>
      <c r="I2751" s="713"/>
      <c r="J2751" s="713"/>
      <c r="K2751" s="714"/>
      <c r="L2751" s="715"/>
    </row>
    <row r="2752" spans="1:12" ht="30" customHeight="1" x14ac:dyDescent="0.25">
      <c r="A2752" s="749" t="s">
        <v>510</v>
      </c>
      <c r="B2752" s="750"/>
      <c r="C2752" s="750"/>
      <c r="D2752" s="750"/>
      <c r="E2752" s="750"/>
      <c r="F2752" s="710"/>
      <c r="G2752" s="711"/>
      <c r="H2752" s="753"/>
      <c r="I2752" s="754"/>
      <c r="J2752" s="754"/>
      <c r="K2752" s="754"/>
      <c r="L2752" s="755"/>
    </row>
    <row r="2753" spans="1:12" ht="30" customHeight="1" x14ac:dyDescent="0.25">
      <c r="A2753" s="749" t="s">
        <v>511</v>
      </c>
      <c r="B2753" s="750"/>
      <c r="C2753" s="750"/>
      <c r="D2753" s="750"/>
      <c r="E2753" s="750"/>
      <c r="F2753" s="710"/>
      <c r="G2753" s="711"/>
      <c r="H2753" s="712"/>
      <c r="I2753" s="713"/>
      <c r="J2753" s="713"/>
      <c r="K2753" s="714"/>
      <c r="L2753" s="715"/>
    </row>
    <row r="2754" spans="1:12" ht="30" customHeight="1" x14ac:dyDescent="0.25">
      <c r="A2754" s="756" t="s">
        <v>512</v>
      </c>
      <c r="B2754" s="757"/>
      <c r="C2754" s="757"/>
      <c r="D2754" s="757"/>
      <c r="E2754" s="757"/>
      <c r="F2754" s="710"/>
      <c r="G2754" s="711"/>
      <c r="H2754" s="758"/>
      <c r="I2754" s="713"/>
      <c r="J2754" s="713"/>
      <c r="K2754" s="714"/>
      <c r="L2754" s="715"/>
    </row>
    <row r="2755" spans="1:12" ht="30" customHeight="1" x14ac:dyDescent="0.25">
      <c r="A2755" s="759" t="s">
        <v>513</v>
      </c>
      <c r="B2755" s="760"/>
      <c r="C2755" s="760"/>
      <c r="D2755" s="760"/>
      <c r="E2755" s="760"/>
      <c r="F2755" s="710"/>
      <c r="G2755" s="711"/>
      <c r="H2755" s="758"/>
      <c r="I2755" s="713"/>
      <c r="J2755" s="713"/>
      <c r="K2755" s="714"/>
      <c r="L2755" s="715"/>
    </row>
    <row r="2756" spans="1:12" ht="30" customHeight="1" x14ac:dyDescent="0.25">
      <c r="A2756" s="708" t="s">
        <v>514</v>
      </c>
      <c r="B2756" s="709"/>
      <c r="C2756" s="709"/>
      <c r="D2756" s="709"/>
      <c r="E2756" s="709"/>
      <c r="F2756" s="710"/>
      <c r="G2756" s="711"/>
      <c r="H2756" s="712"/>
      <c r="I2756" s="713"/>
      <c r="J2756" s="713"/>
      <c r="K2756" s="714"/>
      <c r="L2756" s="715"/>
    </row>
    <row r="2757" spans="1:12" ht="30" customHeight="1" x14ac:dyDescent="0.25">
      <c r="A2757" s="708" t="s">
        <v>515</v>
      </c>
      <c r="B2757" s="709"/>
      <c r="C2757" s="709"/>
      <c r="D2757" s="709"/>
      <c r="E2757" s="709"/>
      <c r="F2757" s="710"/>
      <c r="G2757" s="711"/>
      <c r="H2757" s="712"/>
      <c r="I2757" s="713"/>
      <c r="J2757" s="713"/>
      <c r="K2757" s="714"/>
      <c r="L2757" s="715"/>
    </row>
    <row r="2758" spans="1:12" ht="30" customHeight="1" x14ac:dyDescent="0.25">
      <c r="A2758" s="708" t="s">
        <v>516</v>
      </c>
      <c r="B2758" s="709"/>
      <c r="C2758" s="709"/>
      <c r="D2758" s="709"/>
      <c r="E2758" s="709"/>
      <c r="F2758" s="710"/>
      <c r="G2758" s="711"/>
      <c r="H2758" s="716"/>
      <c r="I2758" s="717"/>
      <c r="J2758" s="717"/>
      <c r="K2758" s="717"/>
      <c r="L2758" s="718"/>
    </row>
    <row r="2759" spans="1:12" ht="30" customHeight="1" thickBot="1" x14ac:dyDescent="0.3">
      <c r="A2759" s="719" t="s">
        <v>517</v>
      </c>
      <c r="B2759" s="720"/>
      <c r="C2759" s="720"/>
      <c r="D2759" s="720"/>
      <c r="E2759" s="720"/>
      <c r="F2759" s="721"/>
      <c r="G2759" s="722"/>
      <c r="H2759" s="723"/>
      <c r="I2759" s="724"/>
      <c r="J2759" s="724"/>
      <c r="K2759" s="725"/>
      <c r="L2759" s="726"/>
    </row>
    <row r="2760" spans="1:12" ht="20.25" customHeight="1" x14ac:dyDescent="0.25">
      <c r="A2760" s="727" t="s">
        <v>518</v>
      </c>
      <c r="B2760" s="728"/>
      <c r="C2760" s="728"/>
      <c r="D2760" s="728"/>
      <c r="E2760" s="728"/>
      <c r="F2760" s="728"/>
      <c r="G2760" s="728"/>
      <c r="H2760" s="728"/>
      <c r="I2760" s="728"/>
      <c r="J2760" s="728"/>
      <c r="K2760" s="729"/>
      <c r="L2760" s="730"/>
    </row>
    <row r="2761" spans="1:12" ht="30" customHeight="1" x14ac:dyDescent="0.25">
      <c r="A2761" s="731"/>
      <c r="B2761" s="732"/>
      <c r="C2761" s="732"/>
      <c r="D2761" s="732"/>
      <c r="E2761" s="732"/>
      <c r="F2761" s="732"/>
      <c r="G2761" s="732"/>
      <c r="H2761" s="732"/>
      <c r="I2761" s="732"/>
      <c r="J2761" s="732"/>
      <c r="K2761" s="733"/>
      <c r="L2761" s="734"/>
    </row>
    <row r="2762" spans="1:12" ht="30" customHeight="1" thickBot="1" x14ac:dyDescent="0.3">
      <c r="A2762" s="735"/>
      <c r="B2762" s="736"/>
      <c r="C2762" s="736"/>
      <c r="D2762" s="736"/>
      <c r="E2762" s="736"/>
      <c r="F2762" s="736"/>
      <c r="G2762" s="736"/>
      <c r="H2762" s="736"/>
      <c r="I2762" s="736"/>
      <c r="J2762" s="736"/>
      <c r="K2762" s="737"/>
      <c r="L2762" s="738"/>
    </row>
    <row r="2763" spans="1:12" ht="19.149999999999999" customHeight="1" x14ac:dyDescent="0.25">
      <c r="A2763" s="739" t="s">
        <v>519</v>
      </c>
      <c r="B2763" s="740"/>
      <c r="C2763" s="740"/>
      <c r="D2763" s="740"/>
      <c r="E2763" s="741"/>
      <c r="F2763" s="741"/>
      <c r="G2763" s="741"/>
      <c r="H2763" s="741"/>
      <c r="I2763" s="741"/>
      <c r="J2763" s="741"/>
      <c r="K2763" s="742"/>
      <c r="L2763" s="743"/>
    </row>
    <row r="2764" spans="1:12" ht="19.149999999999999" customHeight="1" x14ac:dyDescent="0.25">
      <c r="A2764" s="744" t="s">
        <v>591</v>
      </c>
      <c r="B2764" s="745"/>
      <c r="C2764" s="745"/>
      <c r="D2764" s="745"/>
      <c r="E2764" s="674" t="s">
        <v>24</v>
      </c>
      <c r="F2764" s="676"/>
      <c r="G2764" s="676"/>
      <c r="H2764" s="676"/>
      <c r="I2764" s="677"/>
      <c r="J2764" s="680" t="s">
        <v>21</v>
      </c>
      <c r="K2764" s="746"/>
      <c r="L2764" s="682"/>
    </row>
    <row r="2765" spans="1:12" ht="19.149999999999999" customHeight="1" x14ac:dyDescent="0.25">
      <c r="A2765" s="747" t="s">
        <v>592</v>
      </c>
      <c r="B2765" s="748"/>
      <c r="C2765" s="748" t="s">
        <v>593</v>
      </c>
      <c r="D2765" s="748"/>
      <c r="E2765" s="675"/>
      <c r="F2765" s="678"/>
      <c r="G2765" s="678"/>
      <c r="H2765" s="678"/>
      <c r="I2765" s="679"/>
      <c r="J2765" s="681"/>
      <c r="K2765" s="678"/>
      <c r="L2765" s="683"/>
    </row>
    <row r="2766" spans="1:12" ht="19.149999999999999" customHeight="1" x14ac:dyDescent="0.25">
      <c r="A2766" s="668"/>
      <c r="B2766" s="669"/>
      <c r="C2766" s="670"/>
      <c r="D2766" s="671"/>
      <c r="E2766" s="674" t="s">
        <v>25</v>
      </c>
      <c r="F2766" s="676"/>
      <c r="G2766" s="676"/>
      <c r="H2766" s="676"/>
      <c r="I2766" s="677"/>
      <c r="J2766" s="680" t="s">
        <v>371</v>
      </c>
      <c r="K2766" s="676"/>
      <c r="L2766" s="682"/>
    </row>
    <row r="2767" spans="1:12" ht="19.149999999999999" customHeight="1" x14ac:dyDescent="0.25">
      <c r="A2767" s="668"/>
      <c r="B2767" s="669"/>
      <c r="C2767" s="672"/>
      <c r="D2767" s="673"/>
      <c r="E2767" s="675"/>
      <c r="F2767" s="678"/>
      <c r="G2767" s="678"/>
      <c r="H2767" s="678"/>
      <c r="I2767" s="679"/>
      <c r="J2767" s="681"/>
      <c r="K2767" s="678"/>
      <c r="L2767" s="683"/>
    </row>
    <row r="2768" spans="1:12" ht="19.149999999999999" customHeight="1" x14ac:dyDescent="0.25">
      <c r="A2768" s="684" t="s">
        <v>594</v>
      </c>
      <c r="B2768" s="687"/>
      <c r="C2768" s="688"/>
      <c r="D2768" s="688"/>
      <c r="E2768" s="688"/>
      <c r="F2768" s="688"/>
      <c r="G2768" s="688"/>
      <c r="H2768" s="688"/>
      <c r="I2768" s="688"/>
      <c r="J2768" s="688"/>
      <c r="K2768" s="688"/>
      <c r="L2768" s="689"/>
    </row>
    <row r="2769" spans="1:12" ht="19.149999999999999" customHeight="1" x14ac:dyDescent="0.25">
      <c r="A2769" s="685"/>
      <c r="B2769" s="688"/>
      <c r="C2769" s="688"/>
      <c r="D2769" s="688"/>
      <c r="E2769" s="688"/>
      <c r="F2769" s="688"/>
      <c r="G2769" s="688"/>
      <c r="H2769" s="688"/>
      <c r="I2769" s="688"/>
      <c r="J2769" s="688"/>
      <c r="K2769" s="688"/>
      <c r="L2769" s="689"/>
    </row>
    <row r="2770" spans="1:12" ht="19.149999999999999" customHeight="1" x14ac:dyDescent="0.25">
      <c r="A2770" s="685"/>
      <c r="B2770" s="688"/>
      <c r="C2770" s="688"/>
      <c r="D2770" s="688"/>
      <c r="E2770" s="688"/>
      <c r="F2770" s="688"/>
      <c r="G2770" s="688"/>
      <c r="H2770" s="688"/>
      <c r="I2770" s="688"/>
      <c r="J2770" s="688"/>
      <c r="K2770" s="688"/>
      <c r="L2770" s="689"/>
    </row>
    <row r="2771" spans="1:12" ht="19.149999999999999" customHeight="1" thickBot="1" x14ac:dyDescent="0.3">
      <c r="A2771" s="686"/>
      <c r="B2771" s="690"/>
      <c r="C2771" s="690"/>
      <c r="D2771" s="690"/>
      <c r="E2771" s="690"/>
      <c r="F2771" s="690"/>
      <c r="G2771" s="690"/>
      <c r="H2771" s="690"/>
      <c r="I2771" s="690"/>
      <c r="J2771" s="690"/>
      <c r="K2771" s="690"/>
      <c r="L2771" s="691"/>
    </row>
    <row r="2772" spans="1:12" ht="20.25" customHeight="1" thickBot="1" x14ac:dyDescent="0.3"/>
    <row r="2773" spans="1:12" ht="20.25" customHeight="1" thickBot="1" x14ac:dyDescent="0.3">
      <c r="A2773" s="692" t="s">
        <v>504</v>
      </c>
      <c r="B2773" s="693"/>
      <c r="C2773" s="693"/>
      <c r="D2773" s="693"/>
      <c r="E2773" s="693"/>
      <c r="F2773" s="693"/>
      <c r="G2773" s="693"/>
      <c r="H2773" s="693"/>
      <c r="I2773" s="693"/>
      <c r="J2773" s="693"/>
      <c r="K2773" s="693"/>
      <c r="L2773" s="694"/>
    </row>
    <row r="2774" spans="1:12" ht="25.15" customHeight="1" x14ac:dyDescent="0.25">
      <c r="A2774" s="168" t="s">
        <v>551</v>
      </c>
      <c r="B2774" s="695"/>
      <c r="C2774" s="696"/>
      <c r="D2774" s="697"/>
      <c r="E2774" s="698"/>
      <c r="F2774" s="698"/>
      <c r="G2774" s="698"/>
      <c r="H2774" s="698"/>
      <c r="I2774" s="698"/>
      <c r="J2774" s="698"/>
      <c r="K2774" s="698"/>
      <c r="L2774" s="699"/>
    </row>
    <row r="2775" spans="1:12" ht="20.25" customHeight="1" x14ac:dyDescent="0.25">
      <c r="A2775" s="700" t="s">
        <v>0</v>
      </c>
      <c r="B2775" s="701"/>
      <c r="C2775" s="701"/>
      <c r="D2775" s="702"/>
      <c r="E2775" s="702"/>
      <c r="F2775" s="702"/>
      <c r="G2775" s="702"/>
      <c r="H2775" s="702"/>
      <c r="I2775" s="702"/>
      <c r="J2775" s="702"/>
      <c r="K2775" s="702"/>
      <c r="L2775" s="703"/>
    </row>
    <row r="2776" spans="1:12" ht="20.25" customHeight="1" x14ac:dyDescent="0.25">
      <c r="A2776" s="700" t="s">
        <v>460</v>
      </c>
      <c r="B2776" s="701"/>
      <c r="C2776" s="701"/>
      <c r="D2776" s="702"/>
      <c r="E2776" s="702"/>
      <c r="F2776" s="702"/>
      <c r="G2776" s="702"/>
      <c r="H2776" s="702"/>
      <c r="I2776" s="702"/>
      <c r="J2776" s="702"/>
      <c r="K2776" s="702"/>
      <c r="L2776" s="703"/>
    </row>
    <row r="2777" spans="1:12" ht="20.25" customHeight="1" x14ac:dyDescent="0.25">
      <c r="A2777" s="700" t="s">
        <v>905</v>
      </c>
      <c r="B2777" s="701"/>
      <c r="C2777" s="701"/>
      <c r="D2777" s="702"/>
      <c r="E2777" s="702"/>
      <c r="F2777" s="702"/>
      <c r="G2777" s="702"/>
      <c r="H2777" s="702"/>
      <c r="I2777" s="702"/>
      <c r="J2777" s="702"/>
      <c r="K2777" s="702"/>
      <c r="L2777" s="703"/>
    </row>
    <row r="2778" spans="1:12" ht="20.25" customHeight="1" x14ac:dyDescent="0.25">
      <c r="A2778" s="700" t="s">
        <v>1</v>
      </c>
      <c r="B2778" s="701"/>
      <c r="C2778" s="701"/>
      <c r="D2778" s="702"/>
      <c r="E2778" s="702"/>
      <c r="F2778" s="702"/>
      <c r="G2778" s="702"/>
      <c r="H2778" s="702"/>
      <c r="I2778" s="702"/>
      <c r="J2778" s="702"/>
      <c r="K2778" s="702"/>
      <c r="L2778" s="703"/>
    </row>
    <row r="2779" spans="1:12" ht="20.25" customHeight="1" x14ac:dyDescent="0.25">
      <c r="A2779" s="704" t="s">
        <v>520</v>
      </c>
      <c r="B2779" s="705"/>
      <c r="C2779" s="705"/>
      <c r="D2779" s="702"/>
      <c r="E2779" s="702"/>
      <c r="F2779" s="702"/>
      <c r="G2779" s="702"/>
      <c r="H2779" s="702"/>
      <c r="I2779" s="702"/>
      <c r="J2779" s="702"/>
      <c r="K2779" s="702"/>
      <c r="L2779" s="703"/>
    </row>
    <row r="2780" spans="1:12" ht="15" customHeight="1" x14ac:dyDescent="0.25">
      <c r="A2780" s="704" t="s">
        <v>505</v>
      </c>
      <c r="B2780" s="705"/>
      <c r="C2780" s="705"/>
      <c r="D2780" s="706"/>
      <c r="E2780" s="706"/>
      <c r="F2780" s="706"/>
      <c r="G2780" s="706"/>
      <c r="H2780" s="706"/>
      <c r="I2780" s="706"/>
      <c r="J2780" s="706"/>
      <c r="K2780" s="706"/>
      <c r="L2780" s="707"/>
    </row>
    <row r="2781" spans="1:12" ht="15" customHeight="1" x14ac:dyDescent="0.25">
      <c r="A2781" s="704"/>
      <c r="B2781" s="705"/>
      <c r="C2781" s="705"/>
      <c r="D2781" s="706"/>
      <c r="E2781" s="706"/>
      <c r="F2781" s="706"/>
      <c r="G2781" s="706"/>
      <c r="H2781" s="706"/>
      <c r="I2781" s="706"/>
      <c r="J2781" s="706"/>
      <c r="K2781" s="706"/>
      <c r="L2781" s="707"/>
    </row>
    <row r="2782" spans="1:12" ht="15" customHeight="1" x14ac:dyDescent="0.25">
      <c r="A2782" s="704"/>
      <c r="B2782" s="705"/>
      <c r="C2782" s="705"/>
      <c r="D2782" s="706"/>
      <c r="E2782" s="706"/>
      <c r="F2782" s="706"/>
      <c r="G2782" s="706"/>
      <c r="H2782" s="706"/>
      <c r="I2782" s="706"/>
      <c r="J2782" s="706"/>
      <c r="K2782" s="706"/>
      <c r="L2782" s="707"/>
    </row>
    <row r="2783" spans="1:12" ht="19.149999999999999" customHeight="1" x14ac:dyDescent="0.25">
      <c r="A2783" s="761" t="s">
        <v>506</v>
      </c>
      <c r="B2783" s="762"/>
      <c r="C2783" s="762"/>
      <c r="D2783" s="762"/>
      <c r="E2783" s="763"/>
      <c r="F2783" s="764" t="s">
        <v>507</v>
      </c>
      <c r="G2783" s="763"/>
      <c r="H2783" s="764" t="s">
        <v>508</v>
      </c>
      <c r="I2783" s="762"/>
      <c r="J2783" s="762"/>
      <c r="K2783" s="762"/>
      <c r="L2783" s="765"/>
    </row>
    <row r="2784" spans="1:12" ht="30" customHeight="1" x14ac:dyDescent="0.25">
      <c r="A2784" s="749" t="s">
        <v>509</v>
      </c>
      <c r="B2784" s="750"/>
      <c r="C2784" s="750"/>
      <c r="D2784" s="750"/>
      <c r="E2784" s="750"/>
      <c r="F2784" s="751"/>
      <c r="G2784" s="752"/>
      <c r="H2784" s="712"/>
      <c r="I2784" s="713"/>
      <c r="J2784" s="713"/>
      <c r="K2784" s="714"/>
      <c r="L2784" s="715"/>
    </row>
    <row r="2785" spans="1:12" ht="30" customHeight="1" x14ac:dyDescent="0.25">
      <c r="A2785" s="749" t="s">
        <v>510</v>
      </c>
      <c r="B2785" s="750"/>
      <c r="C2785" s="750"/>
      <c r="D2785" s="750"/>
      <c r="E2785" s="750"/>
      <c r="F2785" s="710"/>
      <c r="G2785" s="711"/>
      <c r="H2785" s="753"/>
      <c r="I2785" s="754"/>
      <c r="J2785" s="754"/>
      <c r="K2785" s="754"/>
      <c r="L2785" s="755"/>
    </row>
    <row r="2786" spans="1:12" ht="30" customHeight="1" x14ac:dyDescent="0.25">
      <c r="A2786" s="749" t="s">
        <v>511</v>
      </c>
      <c r="B2786" s="750"/>
      <c r="C2786" s="750"/>
      <c r="D2786" s="750"/>
      <c r="E2786" s="750"/>
      <c r="F2786" s="710"/>
      <c r="G2786" s="711"/>
      <c r="H2786" s="712"/>
      <c r="I2786" s="713"/>
      <c r="J2786" s="713"/>
      <c r="K2786" s="714"/>
      <c r="L2786" s="715"/>
    </row>
    <row r="2787" spans="1:12" ht="30" customHeight="1" x14ac:dyDescent="0.25">
      <c r="A2787" s="756" t="s">
        <v>512</v>
      </c>
      <c r="B2787" s="757"/>
      <c r="C2787" s="757"/>
      <c r="D2787" s="757"/>
      <c r="E2787" s="757"/>
      <c r="F2787" s="710"/>
      <c r="G2787" s="711"/>
      <c r="H2787" s="758"/>
      <c r="I2787" s="713"/>
      <c r="J2787" s="713"/>
      <c r="K2787" s="714"/>
      <c r="L2787" s="715"/>
    </row>
    <row r="2788" spans="1:12" ht="30" customHeight="1" x14ac:dyDescent="0.25">
      <c r="A2788" s="759" t="s">
        <v>513</v>
      </c>
      <c r="B2788" s="760"/>
      <c r="C2788" s="760"/>
      <c r="D2788" s="760"/>
      <c r="E2788" s="760"/>
      <c r="F2788" s="710"/>
      <c r="G2788" s="711"/>
      <c r="H2788" s="758"/>
      <c r="I2788" s="713"/>
      <c r="J2788" s="713"/>
      <c r="K2788" s="714"/>
      <c r="L2788" s="715"/>
    </row>
    <row r="2789" spans="1:12" ht="30" customHeight="1" x14ac:dyDescent="0.25">
      <c r="A2789" s="708" t="s">
        <v>514</v>
      </c>
      <c r="B2789" s="709"/>
      <c r="C2789" s="709"/>
      <c r="D2789" s="709"/>
      <c r="E2789" s="709"/>
      <c r="F2789" s="710"/>
      <c r="G2789" s="711"/>
      <c r="H2789" s="712"/>
      <c r="I2789" s="713"/>
      <c r="J2789" s="713"/>
      <c r="K2789" s="714"/>
      <c r="L2789" s="715"/>
    </row>
    <row r="2790" spans="1:12" ht="30" customHeight="1" x14ac:dyDescent="0.25">
      <c r="A2790" s="708" t="s">
        <v>515</v>
      </c>
      <c r="B2790" s="709"/>
      <c r="C2790" s="709"/>
      <c r="D2790" s="709"/>
      <c r="E2790" s="709"/>
      <c r="F2790" s="710"/>
      <c r="G2790" s="711"/>
      <c r="H2790" s="712"/>
      <c r="I2790" s="713"/>
      <c r="J2790" s="713"/>
      <c r="K2790" s="714"/>
      <c r="L2790" s="715"/>
    </row>
    <row r="2791" spans="1:12" ht="30" customHeight="1" x14ac:dyDescent="0.25">
      <c r="A2791" s="708" t="s">
        <v>516</v>
      </c>
      <c r="B2791" s="709"/>
      <c r="C2791" s="709"/>
      <c r="D2791" s="709"/>
      <c r="E2791" s="709"/>
      <c r="F2791" s="710"/>
      <c r="G2791" s="711"/>
      <c r="H2791" s="716"/>
      <c r="I2791" s="717"/>
      <c r="J2791" s="717"/>
      <c r="K2791" s="717"/>
      <c r="L2791" s="718"/>
    </row>
    <row r="2792" spans="1:12" ht="30" customHeight="1" thickBot="1" x14ac:dyDescent="0.3">
      <c r="A2792" s="719" t="s">
        <v>517</v>
      </c>
      <c r="B2792" s="720"/>
      <c r="C2792" s="720"/>
      <c r="D2792" s="720"/>
      <c r="E2792" s="720"/>
      <c r="F2792" s="721"/>
      <c r="G2792" s="722"/>
      <c r="H2792" s="723"/>
      <c r="I2792" s="724"/>
      <c r="J2792" s="724"/>
      <c r="K2792" s="725"/>
      <c r="L2792" s="726"/>
    </row>
    <row r="2793" spans="1:12" ht="20.25" customHeight="1" x14ac:dyDescent="0.25">
      <c r="A2793" s="727" t="s">
        <v>518</v>
      </c>
      <c r="B2793" s="728"/>
      <c r="C2793" s="728"/>
      <c r="D2793" s="728"/>
      <c r="E2793" s="728"/>
      <c r="F2793" s="728"/>
      <c r="G2793" s="728"/>
      <c r="H2793" s="728"/>
      <c r="I2793" s="728"/>
      <c r="J2793" s="728"/>
      <c r="K2793" s="729"/>
      <c r="L2793" s="730"/>
    </row>
    <row r="2794" spans="1:12" ht="30" customHeight="1" x14ac:dyDescent="0.25">
      <c r="A2794" s="731"/>
      <c r="B2794" s="732"/>
      <c r="C2794" s="732"/>
      <c r="D2794" s="732"/>
      <c r="E2794" s="732"/>
      <c r="F2794" s="732"/>
      <c r="G2794" s="732"/>
      <c r="H2794" s="732"/>
      <c r="I2794" s="732"/>
      <c r="J2794" s="732"/>
      <c r="K2794" s="733"/>
      <c r="L2794" s="734"/>
    </row>
    <row r="2795" spans="1:12" ht="30" customHeight="1" thickBot="1" x14ac:dyDescent="0.3">
      <c r="A2795" s="735"/>
      <c r="B2795" s="736"/>
      <c r="C2795" s="736"/>
      <c r="D2795" s="736"/>
      <c r="E2795" s="736"/>
      <c r="F2795" s="736"/>
      <c r="G2795" s="736"/>
      <c r="H2795" s="736"/>
      <c r="I2795" s="736"/>
      <c r="J2795" s="736"/>
      <c r="K2795" s="737"/>
      <c r="L2795" s="738"/>
    </row>
    <row r="2796" spans="1:12" ht="19.149999999999999" customHeight="1" x14ac:dyDescent="0.25">
      <c r="A2796" s="739" t="s">
        <v>519</v>
      </c>
      <c r="B2796" s="740"/>
      <c r="C2796" s="740"/>
      <c r="D2796" s="740"/>
      <c r="E2796" s="741"/>
      <c r="F2796" s="741"/>
      <c r="G2796" s="741"/>
      <c r="H2796" s="741"/>
      <c r="I2796" s="741"/>
      <c r="J2796" s="741"/>
      <c r="K2796" s="742"/>
      <c r="L2796" s="743"/>
    </row>
    <row r="2797" spans="1:12" ht="19.149999999999999" customHeight="1" x14ac:dyDescent="0.25">
      <c r="A2797" s="744" t="s">
        <v>591</v>
      </c>
      <c r="B2797" s="745"/>
      <c r="C2797" s="745"/>
      <c r="D2797" s="745"/>
      <c r="E2797" s="674" t="s">
        <v>24</v>
      </c>
      <c r="F2797" s="676"/>
      <c r="G2797" s="676"/>
      <c r="H2797" s="676"/>
      <c r="I2797" s="677"/>
      <c r="J2797" s="680" t="s">
        <v>21</v>
      </c>
      <c r="K2797" s="746"/>
      <c r="L2797" s="682"/>
    </row>
    <row r="2798" spans="1:12" ht="19.149999999999999" customHeight="1" x14ac:dyDescent="0.25">
      <c r="A2798" s="747" t="s">
        <v>592</v>
      </c>
      <c r="B2798" s="748"/>
      <c r="C2798" s="748" t="s">
        <v>593</v>
      </c>
      <c r="D2798" s="748"/>
      <c r="E2798" s="675"/>
      <c r="F2798" s="678"/>
      <c r="G2798" s="678"/>
      <c r="H2798" s="678"/>
      <c r="I2798" s="679"/>
      <c r="J2798" s="681"/>
      <c r="K2798" s="678"/>
      <c r="L2798" s="683"/>
    </row>
    <row r="2799" spans="1:12" ht="19.149999999999999" customHeight="1" x14ac:dyDescent="0.25">
      <c r="A2799" s="668"/>
      <c r="B2799" s="669"/>
      <c r="C2799" s="670"/>
      <c r="D2799" s="671"/>
      <c r="E2799" s="674" t="s">
        <v>25</v>
      </c>
      <c r="F2799" s="676"/>
      <c r="G2799" s="676"/>
      <c r="H2799" s="676"/>
      <c r="I2799" s="677"/>
      <c r="J2799" s="680" t="s">
        <v>371</v>
      </c>
      <c r="K2799" s="676"/>
      <c r="L2799" s="682"/>
    </row>
    <row r="2800" spans="1:12" ht="19.149999999999999" customHeight="1" x14ac:dyDescent="0.25">
      <c r="A2800" s="668"/>
      <c r="B2800" s="669"/>
      <c r="C2800" s="672"/>
      <c r="D2800" s="673"/>
      <c r="E2800" s="675"/>
      <c r="F2800" s="678"/>
      <c r="G2800" s="678"/>
      <c r="H2800" s="678"/>
      <c r="I2800" s="679"/>
      <c r="J2800" s="681"/>
      <c r="K2800" s="678"/>
      <c r="L2800" s="683"/>
    </row>
    <row r="2801" spans="1:12" ht="19.149999999999999" customHeight="1" x14ac:dyDescent="0.25">
      <c r="A2801" s="684" t="s">
        <v>594</v>
      </c>
      <c r="B2801" s="687"/>
      <c r="C2801" s="688"/>
      <c r="D2801" s="688"/>
      <c r="E2801" s="688"/>
      <c r="F2801" s="688"/>
      <c r="G2801" s="688"/>
      <c r="H2801" s="688"/>
      <c r="I2801" s="688"/>
      <c r="J2801" s="688"/>
      <c r="K2801" s="688"/>
      <c r="L2801" s="689"/>
    </row>
    <row r="2802" spans="1:12" ht="19.149999999999999" customHeight="1" x14ac:dyDescent="0.25">
      <c r="A2802" s="685"/>
      <c r="B2802" s="688"/>
      <c r="C2802" s="688"/>
      <c r="D2802" s="688"/>
      <c r="E2802" s="688"/>
      <c r="F2802" s="688"/>
      <c r="G2802" s="688"/>
      <c r="H2802" s="688"/>
      <c r="I2802" s="688"/>
      <c r="J2802" s="688"/>
      <c r="K2802" s="688"/>
      <c r="L2802" s="689"/>
    </row>
    <row r="2803" spans="1:12" ht="19.149999999999999" customHeight="1" x14ac:dyDescent="0.25">
      <c r="A2803" s="685"/>
      <c r="B2803" s="688"/>
      <c r="C2803" s="688"/>
      <c r="D2803" s="688"/>
      <c r="E2803" s="688"/>
      <c r="F2803" s="688"/>
      <c r="G2803" s="688"/>
      <c r="H2803" s="688"/>
      <c r="I2803" s="688"/>
      <c r="J2803" s="688"/>
      <c r="K2803" s="688"/>
      <c r="L2803" s="689"/>
    </row>
    <row r="2804" spans="1:12" ht="19.149999999999999" customHeight="1" thickBot="1" x14ac:dyDescent="0.3">
      <c r="A2804" s="686"/>
      <c r="B2804" s="690"/>
      <c r="C2804" s="690"/>
      <c r="D2804" s="690"/>
      <c r="E2804" s="690"/>
      <c r="F2804" s="690"/>
      <c r="G2804" s="690"/>
      <c r="H2804" s="690"/>
      <c r="I2804" s="690"/>
      <c r="J2804" s="690"/>
      <c r="K2804" s="690"/>
      <c r="L2804" s="691"/>
    </row>
    <row r="2805" spans="1:12" ht="20.25" customHeight="1" thickBot="1" x14ac:dyDescent="0.3"/>
    <row r="2806" spans="1:12" ht="20.25" customHeight="1" thickBot="1" x14ac:dyDescent="0.3">
      <c r="A2806" s="692" t="s">
        <v>504</v>
      </c>
      <c r="B2806" s="693"/>
      <c r="C2806" s="693"/>
      <c r="D2806" s="693"/>
      <c r="E2806" s="693"/>
      <c r="F2806" s="693"/>
      <c r="G2806" s="693"/>
      <c r="H2806" s="693"/>
      <c r="I2806" s="693"/>
      <c r="J2806" s="693"/>
      <c r="K2806" s="693"/>
      <c r="L2806" s="694"/>
    </row>
    <row r="2807" spans="1:12" ht="25.15" customHeight="1" x14ac:dyDescent="0.25">
      <c r="A2807" s="168" t="s">
        <v>551</v>
      </c>
      <c r="B2807" s="695"/>
      <c r="C2807" s="696"/>
      <c r="D2807" s="697"/>
      <c r="E2807" s="698"/>
      <c r="F2807" s="698"/>
      <c r="G2807" s="698"/>
      <c r="H2807" s="698"/>
      <c r="I2807" s="698"/>
      <c r="J2807" s="698"/>
      <c r="K2807" s="698"/>
      <c r="L2807" s="699"/>
    </row>
    <row r="2808" spans="1:12" ht="20.25" customHeight="1" x14ac:dyDescent="0.25">
      <c r="A2808" s="700" t="s">
        <v>0</v>
      </c>
      <c r="B2808" s="701"/>
      <c r="C2808" s="701"/>
      <c r="D2808" s="702"/>
      <c r="E2808" s="702"/>
      <c r="F2808" s="702"/>
      <c r="G2808" s="702"/>
      <c r="H2808" s="702"/>
      <c r="I2808" s="702"/>
      <c r="J2808" s="702"/>
      <c r="K2808" s="702"/>
      <c r="L2808" s="703"/>
    </row>
    <row r="2809" spans="1:12" ht="20.25" customHeight="1" x14ac:dyDescent="0.25">
      <c r="A2809" s="700" t="s">
        <v>460</v>
      </c>
      <c r="B2809" s="701"/>
      <c r="C2809" s="701"/>
      <c r="D2809" s="702"/>
      <c r="E2809" s="702"/>
      <c r="F2809" s="702"/>
      <c r="G2809" s="702"/>
      <c r="H2809" s="702"/>
      <c r="I2809" s="702"/>
      <c r="J2809" s="702"/>
      <c r="K2809" s="702"/>
      <c r="L2809" s="703"/>
    </row>
    <row r="2810" spans="1:12" ht="20.25" customHeight="1" x14ac:dyDescent="0.25">
      <c r="A2810" s="700" t="s">
        <v>905</v>
      </c>
      <c r="B2810" s="701"/>
      <c r="C2810" s="701"/>
      <c r="D2810" s="702"/>
      <c r="E2810" s="702"/>
      <c r="F2810" s="702"/>
      <c r="G2810" s="702"/>
      <c r="H2810" s="702"/>
      <c r="I2810" s="702"/>
      <c r="J2810" s="702"/>
      <c r="K2810" s="702"/>
      <c r="L2810" s="703"/>
    </row>
    <row r="2811" spans="1:12" ht="20.25" customHeight="1" x14ac:dyDescent="0.25">
      <c r="A2811" s="700" t="s">
        <v>1</v>
      </c>
      <c r="B2811" s="701"/>
      <c r="C2811" s="701"/>
      <c r="D2811" s="702"/>
      <c r="E2811" s="702"/>
      <c r="F2811" s="702"/>
      <c r="G2811" s="702"/>
      <c r="H2811" s="702"/>
      <c r="I2811" s="702"/>
      <c r="J2811" s="702"/>
      <c r="K2811" s="702"/>
      <c r="L2811" s="703"/>
    </row>
    <row r="2812" spans="1:12" ht="20.25" customHeight="1" x14ac:dyDescent="0.25">
      <c r="A2812" s="704" t="s">
        <v>520</v>
      </c>
      <c r="B2812" s="705"/>
      <c r="C2812" s="705"/>
      <c r="D2812" s="702"/>
      <c r="E2812" s="702"/>
      <c r="F2812" s="702"/>
      <c r="G2812" s="702"/>
      <c r="H2812" s="702"/>
      <c r="I2812" s="702"/>
      <c r="J2812" s="702"/>
      <c r="K2812" s="702"/>
      <c r="L2812" s="703"/>
    </row>
    <row r="2813" spans="1:12" ht="15" customHeight="1" x14ac:dyDescent="0.25">
      <c r="A2813" s="704" t="s">
        <v>505</v>
      </c>
      <c r="B2813" s="705"/>
      <c r="C2813" s="705"/>
      <c r="D2813" s="706"/>
      <c r="E2813" s="706"/>
      <c r="F2813" s="706"/>
      <c r="G2813" s="706"/>
      <c r="H2813" s="706"/>
      <c r="I2813" s="706"/>
      <c r="J2813" s="706"/>
      <c r="K2813" s="706"/>
      <c r="L2813" s="707"/>
    </row>
    <row r="2814" spans="1:12" ht="15" customHeight="1" x14ac:dyDescent="0.25">
      <c r="A2814" s="704"/>
      <c r="B2814" s="705"/>
      <c r="C2814" s="705"/>
      <c r="D2814" s="706"/>
      <c r="E2814" s="706"/>
      <c r="F2814" s="706"/>
      <c r="G2814" s="706"/>
      <c r="H2814" s="706"/>
      <c r="I2814" s="706"/>
      <c r="J2814" s="706"/>
      <c r="K2814" s="706"/>
      <c r="L2814" s="707"/>
    </row>
    <row r="2815" spans="1:12" ht="15" customHeight="1" x14ac:dyDescent="0.25">
      <c r="A2815" s="704"/>
      <c r="B2815" s="705"/>
      <c r="C2815" s="705"/>
      <c r="D2815" s="706"/>
      <c r="E2815" s="706"/>
      <c r="F2815" s="706"/>
      <c r="G2815" s="706"/>
      <c r="H2815" s="706"/>
      <c r="I2815" s="706"/>
      <c r="J2815" s="706"/>
      <c r="K2815" s="706"/>
      <c r="L2815" s="707"/>
    </row>
    <row r="2816" spans="1:12" ht="19.149999999999999" customHeight="1" x14ac:dyDescent="0.25">
      <c r="A2816" s="761" t="s">
        <v>506</v>
      </c>
      <c r="B2816" s="762"/>
      <c r="C2816" s="762"/>
      <c r="D2816" s="762"/>
      <c r="E2816" s="763"/>
      <c r="F2816" s="764" t="s">
        <v>507</v>
      </c>
      <c r="G2816" s="763"/>
      <c r="H2816" s="764" t="s">
        <v>508</v>
      </c>
      <c r="I2816" s="762"/>
      <c r="J2816" s="762"/>
      <c r="K2816" s="762"/>
      <c r="L2816" s="765"/>
    </row>
    <row r="2817" spans="1:12" ht="30" customHeight="1" x14ac:dyDescent="0.25">
      <c r="A2817" s="749" t="s">
        <v>509</v>
      </c>
      <c r="B2817" s="750"/>
      <c r="C2817" s="750"/>
      <c r="D2817" s="750"/>
      <c r="E2817" s="750"/>
      <c r="F2817" s="751"/>
      <c r="G2817" s="752"/>
      <c r="H2817" s="712"/>
      <c r="I2817" s="713"/>
      <c r="J2817" s="713"/>
      <c r="K2817" s="714"/>
      <c r="L2817" s="715"/>
    </row>
    <row r="2818" spans="1:12" ht="30" customHeight="1" x14ac:dyDescent="0.25">
      <c r="A2818" s="749" t="s">
        <v>510</v>
      </c>
      <c r="B2818" s="750"/>
      <c r="C2818" s="750"/>
      <c r="D2818" s="750"/>
      <c r="E2818" s="750"/>
      <c r="F2818" s="710"/>
      <c r="G2818" s="711"/>
      <c r="H2818" s="753"/>
      <c r="I2818" s="754"/>
      <c r="J2818" s="754"/>
      <c r="K2818" s="754"/>
      <c r="L2818" s="755"/>
    </row>
    <row r="2819" spans="1:12" ht="30" customHeight="1" x14ac:dyDescent="0.25">
      <c r="A2819" s="749" t="s">
        <v>511</v>
      </c>
      <c r="B2819" s="750"/>
      <c r="C2819" s="750"/>
      <c r="D2819" s="750"/>
      <c r="E2819" s="750"/>
      <c r="F2819" s="710"/>
      <c r="G2819" s="711"/>
      <c r="H2819" s="712"/>
      <c r="I2819" s="713"/>
      <c r="J2819" s="713"/>
      <c r="K2819" s="714"/>
      <c r="L2819" s="715"/>
    </row>
    <row r="2820" spans="1:12" ht="30" customHeight="1" x14ac:dyDescent="0.25">
      <c r="A2820" s="756" t="s">
        <v>512</v>
      </c>
      <c r="B2820" s="757"/>
      <c r="C2820" s="757"/>
      <c r="D2820" s="757"/>
      <c r="E2820" s="757"/>
      <c r="F2820" s="710"/>
      <c r="G2820" s="711"/>
      <c r="H2820" s="758"/>
      <c r="I2820" s="713"/>
      <c r="J2820" s="713"/>
      <c r="K2820" s="714"/>
      <c r="L2820" s="715"/>
    </row>
    <row r="2821" spans="1:12" ht="30" customHeight="1" x14ac:dyDescent="0.25">
      <c r="A2821" s="759" t="s">
        <v>513</v>
      </c>
      <c r="B2821" s="760"/>
      <c r="C2821" s="760"/>
      <c r="D2821" s="760"/>
      <c r="E2821" s="760"/>
      <c r="F2821" s="710"/>
      <c r="G2821" s="711"/>
      <c r="H2821" s="758"/>
      <c r="I2821" s="713"/>
      <c r="J2821" s="713"/>
      <c r="K2821" s="714"/>
      <c r="L2821" s="715"/>
    </row>
    <row r="2822" spans="1:12" ht="30" customHeight="1" x14ac:dyDescent="0.25">
      <c r="A2822" s="708" t="s">
        <v>514</v>
      </c>
      <c r="B2822" s="709"/>
      <c r="C2822" s="709"/>
      <c r="D2822" s="709"/>
      <c r="E2822" s="709"/>
      <c r="F2822" s="710"/>
      <c r="G2822" s="711"/>
      <c r="H2822" s="712"/>
      <c r="I2822" s="713"/>
      <c r="J2822" s="713"/>
      <c r="K2822" s="714"/>
      <c r="L2822" s="715"/>
    </row>
    <row r="2823" spans="1:12" ht="30" customHeight="1" x14ac:dyDescent="0.25">
      <c r="A2823" s="708" t="s">
        <v>515</v>
      </c>
      <c r="B2823" s="709"/>
      <c r="C2823" s="709"/>
      <c r="D2823" s="709"/>
      <c r="E2823" s="709"/>
      <c r="F2823" s="710"/>
      <c r="G2823" s="711"/>
      <c r="H2823" s="712"/>
      <c r="I2823" s="713"/>
      <c r="J2823" s="713"/>
      <c r="K2823" s="714"/>
      <c r="L2823" s="715"/>
    </row>
    <row r="2824" spans="1:12" ht="30" customHeight="1" x14ac:dyDescent="0.25">
      <c r="A2824" s="708" t="s">
        <v>516</v>
      </c>
      <c r="B2824" s="709"/>
      <c r="C2824" s="709"/>
      <c r="D2824" s="709"/>
      <c r="E2824" s="709"/>
      <c r="F2824" s="710"/>
      <c r="G2824" s="711"/>
      <c r="H2824" s="716"/>
      <c r="I2824" s="717"/>
      <c r="J2824" s="717"/>
      <c r="K2824" s="717"/>
      <c r="L2824" s="718"/>
    </row>
    <row r="2825" spans="1:12" ht="30" customHeight="1" thickBot="1" x14ac:dyDescent="0.3">
      <c r="A2825" s="719" t="s">
        <v>517</v>
      </c>
      <c r="B2825" s="720"/>
      <c r="C2825" s="720"/>
      <c r="D2825" s="720"/>
      <c r="E2825" s="720"/>
      <c r="F2825" s="721"/>
      <c r="G2825" s="722"/>
      <c r="H2825" s="723"/>
      <c r="I2825" s="724"/>
      <c r="J2825" s="724"/>
      <c r="K2825" s="725"/>
      <c r="L2825" s="726"/>
    </row>
    <row r="2826" spans="1:12" ht="20.25" customHeight="1" x14ac:dyDescent="0.25">
      <c r="A2826" s="727" t="s">
        <v>518</v>
      </c>
      <c r="B2826" s="728"/>
      <c r="C2826" s="728"/>
      <c r="D2826" s="728"/>
      <c r="E2826" s="728"/>
      <c r="F2826" s="728"/>
      <c r="G2826" s="728"/>
      <c r="H2826" s="728"/>
      <c r="I2826" s="728"/>
      <c r="J2826" s="728"/>
      <c r="K2826" s="729"/>
      <c r="L2826" s="730"/>
    </row>
    <row r="2827" spans="1:12" ht="30" customHeight="1" x14ac:dyDescent="0.25">
      <c r="A2827" s="731"/>
      <c r="B2827" s="732"/>
      <c r="C2827" s="732"/>
      <c r="D2827" s="732"/>
      <c r="E2827" s="732"/>
      <c r="F2827" s="732"/>
      <c r="G2827" s="732"/>
      <c r="H2827" s="732"/>
      <c r="I2827" s="732"/>
      <c r="J2827" s="732"/>
      <c r="K2827" s="733"/>
      <c r="L2827" s="734"/>
    </row>
    <row r="2828" spans="1:12" ht="30" customHeight="1" thickBot="1" x14ac:dyDescent="0.3">
      <c r="A2828" s="735"/>
      <c r="B2828" s="736"/>
      <c r="C2828" s="736"/>
      <c r="D2828" s="736"/>
      <c r="E2828" s="736"/>
      <c r="F2828" s="736"/>
      <c r="G2828" s="736"/>
      <c r="H2828" s="736"/>
      <c r="I2828" s="736"/>
      <c r="J2828" s="736"/>
      <c r="K2828" s="737"/>
      <c r="L2828" s="738"/>
    </row>
    <row r="2829" spans="1:12" ht="19.149999999999999" customHeight="1" x14ac:dyDescent="0.25">
      <c r="A2829" s="739" t="s">
        <v>519</v>
      </c>
      <c r="B2829" s="740"/>
      <c r="C2829" s="740"/>
      <c r="D2829" s="740"/>
      <c r="E2829" s="741"/>
      <c r="F2829" s="741"/>
      <c r="G2829" s="741"/>
      <c r="H2829" s="741"/>
      <c r="I2829" s="741"/>
      <c r="J2829" s="741"/>
      <c r="K2829" s="742"/>
      <c r="L2829" s="743"/>
    </row>
    <row r="2830" spans="1:12" ht="19.149999999999999" customHeight="1" x14ac:dyDescent="0.25">
      <c r="A2830" s="744" t="s">
        <v>591</v>
      </c>
      <c r="B2830" s="745"/>
      <c r="C2830" s="745"/>
      <c r="D2830" s="745"/>
      <c r="E2830" s="674" t="s">
        <v>24</v>
      </c>
      <c r="F2830" s="676"/>
      <c r="G2830" s="676"/>
      <c r="H2830" s="676"/>
      <c r="I2830" s="677"/>
      <c r="J2830" s="680" t="s">
        <v>21</v>
      </c>
      <c r="K2830" s="746"/>
      <c r="L2830" s="682"/>
    </row>
    <row r="2831" spans="1:12" ht="19.149999999999999" customHeight="1" x14ac:dyDescent="0.25">
      <c r="A2831" s="747" t="s">
        <v>592</v>
      </c>
      <c r="B2831" s="748"/>
      <c r="C2831" s="748" t="s">
        <v>593</v>
      </c>
      <c r="D2831" s="748"/>
      <c r="E2831" s="675"/>
      <c r="F2831" s="678"/>
      <c r="G2831" s="678"/>
      <c r="H2831" s="678"/>
      <c r="I2831" s="679"/>
      <c r="J2831" s="681"/>
      <c r="K2831" s="678"/>
      <c r="L2831" s="683"/>
    </row>
    <row r="2832" spans="1:12" ht="19.149999999999999" customHeight="1" x14ac:dyDescent="0.25">
      <c r="A2832" s="668"/>
      <c r="B2832" s="669"/>
      <c r="C2832" s="670"/>
      <c r="D2832" s="671"/>
      <c r="E2832" s="674" t="s">
        <v>25</v>
      </c>
      <c r="F2832" s="676"/>
      <c r="G2832" s="676"/>
      <c r="H2832" s="676"/>
      <c r="I2832" s="677"/>
      <c r="J2832" s="680" t="s">
        <v>371</v>
      </c>
      <c r="K2832" s="676"/>
      <c r="L2832" s="682"/>
    </row>
    <row r="2833" spans="1:12" ht="19.149999999999999" customHeight="1" x14ac:dyDescent="0.25">
      <c r="A2833" s="668"/>
      <c r="B2833" s="669"/>
      <c r="C2833" s="672"/>
      <c r="D2833" s="673"/>
      <c r="E2833" s="675"/>
      <c r="F2833" s="678"/>
      <c r="G2833" s="678"/>
      <c r="H2833" s="678"/>
      <c r="I2833" s="679"/>
      <c r="J2833" s="681"/>
      <c r="K2833" s="678"/>
      <c r="L2833" s="683"/>
    </row>
    <row r="2834" spans="1:12" ht="19.149999999999999" customHeight="1" x14ac:dyDescent="0.25">
      <c r="A2834" s="684" t="s">
        <v>594</v>
      </c>
      <c r="B2834" s="687"/>
      <c r="C2834" s="688"/>
      <c r="D2834" s="688"/>
      <c r="E2834" s="688"/>
      <c r="F2834" s="688"/>
      <c r="G2834" s="688"/>
      <c r="H2834" s="688"/>
      <c r="I2834" s="688"/>
      <c r="J2834" s="688"/>
      <c r="K2834" s="688"/>
      <c r="L2834" s="689"/>
    </row>
    <row r="2835" spans="1:12" ht="19.149999999999999" customHeight="1" x14ac:dyDescent="0.25">
      <c r="A2835" s="685"/>
      <c r="B2835" s="688"/>
      <c r="C2835" s="688"/>
      <c r="D2835" s="688"/>
      <c r="E2835" s="688"/>
      <c r="F2835" s="688"/>
      <c r="G2835" s="688"/>
      <c r="H2835" s="688"/>
      <c r="I2835" s="688"/>
      <c r="J2835" s="688"/>
      <c r="K2835" s="688"/>
      <c r="L2835" s="689"/>
    </row>
    <row r="2836" spans="1:12" ht="19.149999999999999" customHeight="1" x14ac:dyDescent="0.25">
      <c r="A2836" s="685"/>
      <c r="B2836" s="688"/>
      <c r="C2836" s="688"/>
      <c r="D2836" s="688"/>
      <c r="E2836" s="688"/>
      <c r="F2836" s="688"/>
      <c r="G2836" s="688"/>
      <c r="H2836" s="688"/>
      <c r="I2836" s="688"/>
      <c r="J2836" s="688"/>
      <c r="K2836" s="688"/>
      <c r="L2836" s="689"/>
    </row>
    <row r="2837" spans="1:12" ht="19.149999999999999" customHeight="1" thickBot="1" x14ac:dyDescent="0.3">
      <c r="A2837" s="686"/>
      <c r="B2837" s="690"/>
      <c r="C2837" s="690"/>
      <c r="D2837" s="690"/>
      <c r="E2837" s="690"/>
      <c r="F2837" s="690"/>
      <c r="G2837" s="690"/>
      <c r="H2837" s="690"/>
      <c r="I2837" s="690"/>
      <c r="J2837" s="690"/>
      <c r="K2837" s="690"/>
      <c r="L2837" s="691"/>
    </row>
    <row r="2838" spans="1:12" ht="20.25" customHeight="1" thickBot="1" x14ac:dyDescent="0.3"/>
    <row r="2839" spans="1:12" ht="20.25" customHeight="1" thickBot="1" x14ac:dyDescent="0.3">
      <c r="A2839" s="692" t="s">
        <v>504</v>
      </c>
      <c r="B2839" s="693"/>
      <c r="C2839" s="693"/>
      <c r="D2839" s="693"/>
      <c r="E2839" s="693"/>
      <c r="F2839" s="693"/>
      <c r="G2839" s="693"/>
      <c r="H2839" s="693"/>
      <c r="I2839" s="693"/>
      <c r="J2839" s="693"/>
      <c r="K2839" s="693"/>
      <c r="L2839" s="694"/>
    </row>
    <row r="2840" spans="1:12" ht="25.15" customHeight="1" x14ac:dyDescent="0.25">
      <c r="A2840" s="168" t="s">
        <v>551</v>
      </c>
      <c r="B2840" s="695"/>
      <c r="C2840" s="696"/>
      <c r="D2840" s="697"/>
      <c r="E2840" s="698"/>
      <c r="F2840" s="698"/>
      <c r="G2840" s="698"/>
      <c r="H2840" s="698"/>
      <c r="I2840" s="698"/>
      <c r="J2840" s="698"/>
      <c r="K2840" s="698"/>
      <c r="L2840" s="699"/>
    </row>
    <row r="2841" spans="1:12" ht="20.25" customHeight="1" x14ac:dyDescent="0.25">
      <c r="A2841" s="700" t="s">
        <v>0</v>
      </c>
      <c r="B2841" s="701"/>
      <c r="C2841" s="701"/>
      <c r="D2841" s="702"/>
      <c r="E2841" s="702"/>
      <c r="F2841" s="702"/>
      <c r="G2841" s="702"/>
      <c r="H2841" s="702"/>
      <c r="I2841" s="702"/>
      <c r="J2841" s="702"/>
      <c r="K2841" s="702"/>
      <c r="L2841" s="703"/>
    </row>
    <row r="2842" spans="1:12" ht="20.25" customHeight="1" x14ac:dyDescent="0.25">
      <c r="A2842" s="700" t="s">
        <v>460</v>
      </c>
      <c r="B2842" s="701"/>
      <c r="C2842" s="701"/>
      <c r="D2842" s="702"/>
      <c r="E2842" s="702"/>
      <c r="F2842" s="702"/>
      <c r="G2842" s="702"/>
      <c r="H2842" s="702"/>
      <c r="I2842" s="702"/>
      <c r="J2842" s="702"/>
      <c r="K2842" s="702"/>
      <c r="L2842" s="703"/>
    </row>
    <row r="2843" spans="1:12" ht="20.25" customHeight="1" x14ac:dyDescent="0.25">
      <c r="A2843" s="700" t="s">
        <v>905</v>
      </c>
      <c r="B2843" s="701"/>
      <c r="C2843" s="701"/>
      <c r="D2843" s="702"/>
      <c r="E2843" s="702"/>
      <c r="F2843" s="702"/>
      <c r="G2843" s="702"/>
      <c r="H2843" s="702"/>
      <c r="I2843" s="702"/>
      <c r="J2843" s="702"/>
      <c r="K2843" s="702"/>
      <c r="L2843" s="703"/>
    </row>
    <row r="2844" spans="1:12" ht="20.25" customHeight="1" x14ac:dyDescent="0.25">
      <c r="A2844" s="700" t="s">
        <v>1</v>
      </c>
      <c r="B2844" s="701"/>
      <c r="C2844" s="701"/>
      <c r="D2844" s="702"/>
      <c r="E2844" s="702"/>
      <c r="F2844" s="702"/>
      <c r="G2844" s="702"/>
      <c r="H2844" s="702"/>
      <c r="I2844" s="702"/>
      <c r="J2844" s="702"/>
      <c r="K2844" s="702"/>
      <c r="L2844" s="703"/>
    </row>
    <row r="2845" spans="1:12" ht="20.25" customHeight="1" x14ac:dyDescent="0.25">
      <c r="A2845" s="704" t="s">
        <v>520</v>
      </c>
      <c r="B2845" s="705"/>
      <c r="C2845" s="705"/>
      <c r="D2845" s="702"/>
      <c r="E2845" s="702"/>
      <c r="F2845" s="702"/>
      <c r="G2845" s="702"/>
      <c r="H2845" s="702"/>
      <c r="I2845" s="702"/>
      <c r="J2845" s="702"/>
      <c r="K2845" s="702"/>
      <c r="L2845" s="703"/>
    </row>
    <row r="2846" spans="1:12" ht="15" customHeight="1" x14ac:dyDescent="0.25">
      <c r="A2846" s="704" t="s">
        <v>505</v>
      </c>
      <c r="B2846" s="705"/>
      <c r="C2846" s="705"/>
      <c r="D2846" s="706"/>
      <c r="E2846" s="706"/>
      <c r="F2846" s="706"/>
      <c r="G2846" s="706"/>
      <c r="H2846" s="706"/>
      <c r="I2846" s="706"/>
      <c r="J2846" s="706"/>
      <c r="K2846" s="706"/>
      <c r="L2846" s="707"/>
    </row>
    <row r="2847" spans="1:12" ht="15" customHeight="1" x14ac:dyDescent="0.25">
      <c r="A2847" s="704"/>
      <c r="B2847" s="705"/>
      <c r="C2847" s="705"/>
      <c r="D2847" s="706"/>
      <c r="E2847" s="706"/>
      <c r="F2847" s="706"/>
      <c r="G2847" s="706"/>
      <c r="H2847" s="706"/>
      <c r="I2847" s="706"/>
      <c r="J2847" s="706"/>
      <c r="K2847" s="706"/>
      <c r="L2847" s="707"/>
    </row>
    <row r="2848" spans="1:12" ht="15" customHeight="1" x14ac:dyDescent="0.25">
      <c r="A2848" s="704"/>
      <c r="B2848" s="705"/>
      <c r="C2848" s="705"/>
      <c r="D2848" s="706"/>
      <c r="E2848" s="706"/>
      <c r="F2848" s="706"/>
      <c r="G2848" s="706"/>
      <c r="H2848" s="706"/>
      <c r="I2848" s="706"/>
      <c r="J2848" s="706"/>
      <c r="K2848" s="706"/>
      <c r="L2848" s="707"/>
    </row>
    <row r="2849" spans="1:12" ht="19.149999999999999" customHeight="1" x14ac:dyDescent="0.25">
      <c r="A2849" s="761" t="s">
        <v>506</v>
      </c>
      <c r="B2849" s="762"/>
      <c r="C2849" s="762"/>
      <c r="D2849" s="762"/>
      <c r="E2849" s="763"/>
      <c r="F2849" s="764" t="s">
        <v>507</v>
      </c>
      <c r="G2849" s="763"/>
      <c r="H2849" s="764" t="s">
        <v>508</v>
      </c>
      <c r="I2849" s="762"/>
      <c r="J2849" s="762"/>
      <c r="K2849" s="762"/>
      <c r="L2849" s="765"/>
    </row>
    <row r="2850" spans="1:12" ht="30" customHeight="1" x14ac:dyDescent="0.25">
      <c r="A2850" s="749" t="s">
        <v>509</v>
      </c>
      <c r="B2850" s="750"/>
      <c r="C2850" s="750"/>
      <c r="D2850" s="750"/>
      <c r="E2850" s="750"/>
      <c r="F2850" s="751"/>
      <c r="G2850" s="752"/>
      <c r="H2850" s="712"/>
      <c r="I2850" s="713"/>
      <c r="J2850" s="713"/>
      <c r="K2850" s="714"/>
      <c r="L2850" s="715"/>
    </row>
    <row r="2851" spans="1:12" ht="30" customHeight="1" x14ac:dyDescent="0.25">
      <c r="A2851" s="749" t="s">
        <v>510</v>
      </c>
      <c r="B2851" s="750"/>
      <c r="C2851" s="750"/>
      <c r="D2851" s="750"/>
      <c r="E2851" s="750"/>
      <c r="F2851" s="710"/>
      <c r="G2851" s="711"/>
      <c r="H2851" s="753"/>
      <c r="I2851" s="754"/>
      <c r="J2851" s="754"/>
      <c r="K2851" s="754"/>
      <c r="L2851" s="755"/>
    </row>
    <row r="2852" spans="1:12" ht="30" customHeight="1" x14ac:dyDescent="0.25">
      <c r="A2852" s="749" t="s">
        <v>511</v>
      </c>
      <c r="B2852" s="750"/>
      <c r="C2852" s="750"/>
      <c r="D2852" s="750"/>
      <c r="E2852" s="750"/>
      <c r="F2852" s="710"/>
      <c r="G2852" s="711"/>
      <c r="H2852" s="712"/>
      <c r="I2852" s="713"/>
      <c r="J2852" s="713"/>
      <c r="K2852" s="714"/>
      <c r="L2852" s="715"/>
    </row>
    <row r="2853" spans="1:12" ht="30" customHeight="1" x14ac:dyDescent="0.25">
      <c r="A2853" s="756" t="s">
        <v>512</v>
      </c>
      <c r="B2853" s="757"/>
      <c r="C2853" s="757"/>
      <c r="D2853" s="757"/>
      <c r="E2853" s="757"/>
      <c r="F2853" s="710"/>
      <c r="G2853" s="711"/>
      <c r="H2853" s="758"/>
      <c r="I2853" s="713"/>
      <c r="J2853" s="713"/>
      <c r="K2853" s="714"/>
      <c r="L2853" s="715"/>
    </row>
    <row r="2854" spans="1:12" ht="30" customHeight="1" x14ac:dyDescent="0.25">
      <c r="A2854" s="759" t="s">
        <v>513</v>
      </c>
      <c r="B2854" s="760"/>
      <c r="C2854" s="760"/>
      <c r="D2854" s="760"/>
      <c r="E2854" s="760"/>
      <c r="F2854" s="710"/>
      <c r="G2854" s="711"/>
      <c r="H2854" s="758"/>
      <c r="I2854" s="713"/>
      <c r="J2854" s="713"/>
      <c r="K2854" s="714"/>
      <c r="L2854" s="715"/>
    </row>
    <row r="2855" spans="1:12" ht="30" customHeight="1" x14ac:dyDescent="0.25">
      <c r="A2855" s="708" t="s">
        <v>514</v>
      </c>
      <c r="B2855" s="709"/>
      <c r="C2855" s="709"/>
      <c r="D2855" s="709"/>
      <c r="E2855" s="709"/>
      <c r="F2855" s="710"/>
      <c r="G2855" s="711"/>
      <c r="H2855" s="712"/>
      <c r="I2855" s="713"/>
      <c r="J2855" s="713"/>
      <c r="K2855" s="714"/>
      <c r="L2855" s="715"/>
    </row>
    <row r="2856" spans="1:12" ht="30" customHeight="1" x14ac:dyDescent="0.25">
      <c r="A2856" s="708" t="s">
        <v>515</v>
      </c>
      <c r="B2856" s="709"/>
      <c r="C2856" s="709"/>
      <c r="D2856" s="709"/>
      <c r="E2856" s="709"/>
      <c r="F2856" s="710"/>
      <c r="G2856" s="711"/>
      <c r="H2856" s="712"/>
      <c r="I2856" s="713"/>
      <c r="J2856" s="713"/>
      <c r="K2856" s="714"/>
      <c r="L2856" s="715"/>
    </row>
    <row r="2857" spans="1:12" ht="30" customHeight="1" x14ac:dyDescent="0.25">
      <c r="A2857" s="708" t="s">
        <v>516</v>
      </c>
      <c r="B2857" s="709"/>
      <c r="C2857" s="709"/>
      <c r="D2857" s="709"/>
      <c r="E2857" s="709"/>
      <c r="F2857" s="710"/>
      <c r="G2857" s="711"/>
      <c r="H2857" s="716"/>
      <c r="I2857" s="717"/>
      <c r="J2857" s="717"/>
      <c r="K2857" s="717"/>
      <c r="L2857" s="718"/>
    </row>
    <row r="2858" spans="1:12" ht="30" customHeight="1" thickBot="1" x14ac:dyDescent="0.3">
      <c r="A2858" s="719" t="s">
        <v>517</v>
      </c>
      <c r="B2858" s="720"/>
      <c r="C2858" s="720"/>
      <c r="D2858" s="720"/>
      <c r="E2858" s="720"/>
      <c r="F2858" s="721"/>
      <c r="G2858" s="722"/>
      <c r="H2858" s="723"/>
      <c r="I2858" s="724"/>
      <c r="J2858" s="724"/>
      <c r="K2858" s="725"/>
      <c r="L2858" s="726"/>
    </row>
    <row r="2859" spans="1:12" ht="20.25" customHeight="1" x14ac:dyDescent="0.25">
      <c r="A2859" s="727" t="s">
        <v>518</v>
      </c>
      <c r="B2859" s="728"/>
      <c r="C2859" s="728"/>
      <c r="D2859" s="728"/>
      <c r="E2859" s="728"/>
      <c r="F2859" s="728"/>
      <c r="G2859" s="728"/>
      <c r="H2859" s="728"/>
      <c r="I2859" s="728"/>
      <c r="J2859" s="728"/>
      <c r="K2859" s="729"/>
      <c r="L2859" s="730"/>
    </row>
    <row r="2860" spans="1:12" ht="30" customHeight="1" x14ac:dyDescent="0.25">
      <c r="A2860" s="731"/>
      <c r="B2860" s="732"/>
      <c r="C2860" s="732"/>
      <c r="D2860" s="732"/>
      <c r="E2860" s="732"/>
      <c r="F2860" s="732"/>
      <c r="G2860" s="732"/>
      <c r="H2860" s="732"/>
      <c r="I2860" s="732"/>
      <c r="J2860" s="732"/>
      <c r="K2860" s="733"/>
      <c r="L2860" s="734"/>
    </row>
    <row r="2861" spans="1:12" ht="30" customHeight="1" thickBot="1" x14ac:dyDescent="0.3">
      <c r="A2861" s="735"/>
      <c r="B2861" s="736"/>
      <c r="C2861" s="736"/>
      <c r="D2861" s="736"/>
      <c r="E2861" s="736"/>
      <c r="F2861" s="736"/>
      <c r="G2861" s="736"/>
      <c r="H2861" s="736"/>
      <c r="I2861" s="736"/>
      <c r="J2861" s="736"/>
      <c r="K2861" s="737"/>
      <c r="L2861" s="738"/>
    </row>
    <row r="2862" spans="1:12" ht="19.149999999999999" customHeight="1" x14ac:dyDescent="0.25">
      <c r="A2862" s="739" t="s">
        <v>519</v>
      </c>
      <c r="B2862" s="740"/>
      <c r="C2862" s="740"/>
      <c r="D2862" s="740"/>
      <c r="E2862" s="741"/>
      <c r="F2862" s="741"/>
      <c r="G2862" s="741"/>
      <c r="H2862" s="741"/>
      <c r="I2862" s="741"/>
      <c r="J2862" s="741"/>
      <c r="K2862" s="742"/>
      <c r="L2862" s="743"/>
    </row>
    <row r="2863" spans="1:12" ht="19.149999999999999" customHeight="1" x14ac:dyDescent="0.25">
      <c r="A2863" s="744" t="s">
        <v>591</v>
      </c>
      <c r="B2863" s="745"/>
      <c r="C2863" s="745"/>
      <c r="D2863" s="745"/>
      <c r="E2863" s="674" t="s">
        <v>24</v>
      </c>
      <c r="F2863" s="676"/>
      <c r="G2863" s="676"/>
      <c r="H2863" s="676"/>
      <c r="I2863" s="677"/>
      <c r="J2863" s="680" t="s">
        <v>21</v>
      </c>
      <c r="K2863" s="746"/>
      <c r="L2863" s="682"/>
    </row>
    <row r="2864" spans="1:12" ht="19.149999999999999" customHeight="1" x14ac:dyDescent="0.25">
      <c r="A2864" s="747" t="s">
        <v>592</v>
      </c>
      <c r="B2864" s="748"/>
      <c r="C2864" s="748" t="s">
        <v>593</v>
      </c>
      <c r="D2864" s="748"/>
      <c r="E2864" s="675"/>
      <c r="F2864" s="678"/>
      <c r="G2864" s="678"/>
      <c r="H2864" s="678"/>
      <c r="I2864" s="679"/>
      <c r="J2864" s="681"/>
      <c r="K2864" s="678"/>
      <c r="L2864" s="683"/>
    </row>
    <row r="2865" spans="1:12" ht="19.149999999999999" customHeight="1" x14ac:dyDescent="0.25">
      <c r="A2865" s="668"/>
      <c r="B2865" s="669"/>
      <c r="C2865" s="670"/>
      <c r="D2865" s="671"/>
      <c r="E2865" s="674" t="s">
        <v>25</v>
      </c>
      <c r="F2865" s="676"/>
      <c r="G2865" s="676"/>
      <c r="H2865" s="676"/>
      <c r="I2865" s="677"/>
      <c r="J2865" s="680" t="s">
        <v>371</v>
      </c>
      <c r="K2865" s="676"/>
      <c r="L2865" s="682"/>
    </row>
    <row r="2866" spans="1:12" ht="19.149999999999999" customHeight="1" x14ac:dyDescent="0.25">
      <c r="A2866" s="668"/>
      <c r="B2866" s="669"/>
      <c r="C2866" s="672"/>
      <c r="D2866" s="673"/>
      <c r="E2866" s="675"/>
      <c r="F2866" s="678"/>
      <c r="G2866" s="678"/>
      <c r="H2866" s="678"/>
      <c r="I2866" s="679"/>
      <c r="J2866" s="681"/>
      <c r="K2866" s="678"/>
      <c r="L2866" s="683"/>
    </row>
    <row r="2867" spans="1:12" ht="19.149999999999999" customHeight="1" x14ac:dyDescent="0.25">
      <c r="A2867" s="684" t="s">
        <v>594</v>
      </c>
      <c r="B2867" s="687"/>
      <c r="C2867" s="688"/>
      <c r="D2867" s="688"/>
      <c r="E2867" s="688"/>
      <c r="F2867" s="688"/>
      <c r="G2867" s="688"/>
      <c r="H2867" s="688"/>
      <c r="I2867" s="688"/>
      <c r="J2867" s="688"/>
      <c r="K2867" s="688"/>
      <c r="L2867" s="689"/>
    </row>
    <row r="2868" spans="1:12" ht="19.149999999999999" customHeight="1" x14ac:dyDescent="0.25">
      <c r="A2868" s="685"/>
      <c r="B2868" s="688"/>
      <c r="C2868" s="688"/>
      <c r="D2868" s="688"/>
      <c r="E2868" s="688"/>
      <c r="F2868" s="688"/>
      <c r="G2868" s="688"/>
      <c r="H2868" s="688"/>
      <c r="I2868" s="688"/>
      <c r="J2868" s="688"/>
      <c r="K2868" s="688"/>
      <c r="L2868" s="689"/>
    </row>
    <row r="2869" spans="1:12" ht="19.149999999999999" customHeight="1" x14ac:dyDescent="0.25">
      <c r="A2869" s="685"/>
      <c r="B2869" s="688"/>
      <c r="C2869" s="688"/>
      <c r="D2869" s="688"/>
      <c r="E2869" s="688"/>
      <c r="F2869" s="688"/>
      <c r="G2869" s="688"/>
      <c r="H2869" s="688"/>
      <c r="I2869" s="688"/>
      <c r="J2869" s="688"/>
      <c r="K2869" s="688"/>
      <c r="L2869" s="689"/>
    </row>
    <row r="2870" spans="1:12" ht="19.149999999999999" customHeight="1" thickBot="1" x14ac:dyDescent="0.3">
      <c r="A2870" s="686"/>
      <c r="B2870" s="690"/>
      <c r="C2870" s="690"/>
      <c r="D2870" s="690"/>
      <c r="E2870" s="690"/>
      <c r="F2870" s="690"/>
      <c r="G2870" s="690"/>
      <c r="H2870" s="690"/>
      <c r="I2870" s="690"/>
      <c r="J2870" s="690"/>
      <c r="K2870" s="690"/>
      <c r="L2870" s="691"/>
    </row>
    <row r="2871" spans="1:12" ht="20.25" customHeight="1" thickBot="1" x14ac:dyDescent="0.3"/>
    <row r="2872" spans="1:12" ht="20.25" customHeight="1" thickBot="1" x14ac:dyDescent="0.3">
      <c r="A2872" s="692" t="s">
        <v>504</v>
      </c>
      <c r="B2872" s="693"/>
      <c r="C2872" s="693"/>
      <c r="D2872" s="693"/>
      <c r="E2872" s="693"/>
      <c r="F2872" s="693"/>
      <c r="G2872" s="693"/>
      <c r="H2872" s="693"/>
      <c r="I2872" s="693"/>
      <c r="J2872" s="693"/>
      <c r="K2872" s="693"/>
      <c r="L2872" s="694"/>
    </row>
    <row r="2873" spans="1:12" ht="25.15" customHeight="1" x14ac:dyDescent="0.25">
      <c r="A2873" s="168" t="s">
        <v>551</v>
      </c>
      <c r="B2873" s="695"/>
      <c r="C2873" s="696"/>
      <c r="D2873" s="697"/>
      <c r="E2873" s="698"/>
      <c r="F2873" s="698"/>
      <c r="G2873" s="698"/>
      <c r="H2873" s="698"/>
      <c r="I2873" s="698"/>
      <c r="J2873" s="698"/>
      <c r="K2873" s="698"/>
      <c r="L2873" s="699"/>
    </row>
    <row r="2874" spans="1:12" ht="20.25" customHeight="1" x14ac:dyDescent="0.25">
      <c r="A2874" s="700" t="s">
        <v>0</v>
      </c>
      <c r="B2874" s="701"/>
      <c r="C2874" s="701"/>
      <c r="D2874" s="702"/>
      <c r="E2874" s="702"/>
      <c r="F2874" s="702"/>
      <c r="G2874" s="702"/>
      <c r="H2874" s="702"/>
      <c r="I2874" s="702"/>
      <c r="J2874" s="702"/>
      <c r="K2874" s="702"/>
      <c r="L2874" s="703"/>
    </row>
    <row r="2875" spans="1:12" ht="20.25" customHeight="1" x14ac:dyDescent="0.25">
      <c r="A2875" s="700" t="s">
        <v>460</v>
      </c>
      <c r="B2875" s="701"/>
      <c r="C2875" s="701"/>
      <c r="D2875" s="702"/>
      <c r="E2875" s="702"/>
      <c r="F2875" s="702"/>
      <c r="G2875" s="702"/>
      <c r="H2875" s="702"/>
      <c r="I2875" s="702"/>
      <c r="J2875" s="702"/>
      <c r="K2875" s="702"/>
      <c r="L2875" s="703"/>
    </row>
    <row r="2876" spans="1:12" ht="20.25" customHeight="1" x14ac:dyDescent="0.25">
      <c r="A2876" s="700" t="s">
        <v>905</v>
      </c>
      <c r="B2876" s="701"/>
      <c r="C2876" s="701"/>
      <c r="D2876" s="702"/>
      <c r="E2876" s="702"/>
      <c r="F2876" s="702"/>
      <c r="G2876" s="702"/>
      <c r="H2876" s="702"/>
      <c r="I2876" s="702"/>
      <c r="J2876" s="702"/>
      <c r="K2876" s="702"/>
      <c r="L2876" s="703"/>
    </row>
    <row r="2877" spans="1:12" ht="20.25" customHeight="1" x14ac:dyDescent="0.25">
      <c r="A2877" s="700" t="s">
        <v>1</v>
      </c>
      <c r="B2877" s="701"/>
      <c r="C2877" s="701"/>
      <c r="D2877" s="702"/>
      <c r="E2877" s="702"/>
      <c r="F2877" s="702"/>
      <c r="G2877" s="702"/>
      <c r="H2877" s="702"/>
      <c r="I2877" s="702"/>
      <c r="J2877" s="702"/>
      <c r="K2877" s="702"/>
      <c r="L2877" s="703"/>
    </row>
    <row r="2878" spans="1:12" ht="20.25" customHeight="1" x14ac:dyDescent="0.25">
      <c r="A2878" s="704" t="s">
        <v>520</v>
      </c>
      <c r="B2878" s="705"/>
      <c r="C2878" s="705"/>
      <c r="D2878" s="702"/>
      <c r="E2878" s="702"/>
      <c r="F2878" s="702"/>
      <c r="G2878" s="702"/>
      <c r="H2878" s="702"/>
      <c r="I2878" s="702"/>
      <c r="J2878" s="702"/>
      <c r="K2878" s="702"/>
      <c r="L2878" s="703"/>
    </row>
    <row r="2879" spans="1:12" ht="15" customHeight="1" x14ac:dyDescent="0.25">
      <c r="A2879" s="704" t="s">
        <v>505</v>
      </c>
      <c r="B2879" s="705"/>
      <c r="C2879" s="705"/>
      <c r="D2879" s="706"/>
      <c r="E2879" s="706"/>
      <c r="F2879" s="706"/>
      <c r="G2879" s="706"/>
      <c r="H2879" s="706"/>
      <c r="I2879" s="706"/>
      <c r="J2879" s="706"/>
      <c r="K2879" s="706"/>
      <c r="L2879" s="707"/>
    </row>
    <row r="2880" spans="1:12" ht="15" customHeight="1" x14ac:dyDescent="0.25">
      <c r="A2880" s="704"/>
      <c r="B2880" s="705"/>
      <c r="C2880" s="705"/>
      <c r="D2880" s="706"/>
      <c r="E2880" s="706"/>
      <c r="F2880" s="706"/>
      <c r="G2880" s="706"/>
      <c r="H2880" s="706"/>
      <c r="I2880" s="706"/>
      <c r="J2880" s="706"/>
      <c r="K2880" s="706"/>
      <c r="L2880" s="707"/>
    </row>
    <row r="2881" spans="1:12" ht="15" customHeight="1" x14ac:dyDescent="0.25">
      <c r="A2881" s="704"/>
      <c r="B2881" s="705"/>
      <c r="C2881" s="705"/>
      <c r="D2881" s="706"/>
      <c r="E2881" s="706"/>
      <c r="F2881" s="706"/>
      <c r="G2881" s="706"/>
      <c r="H2881" s="706"/>
      <c r="I2881" s="706"/>
      <c r="J2881" s="706"/>
      <c r="K2881" s="706"/>
      <c r="L2881" s="707"/>
    </row>
    <row r="2882" spans="1:12" ht="19.149999999999999" customHeight="1" x14ac:dyDescent="0.25">
      <c r="A2882" s="761" t="s">
        <v>506</v>
      </c>
      <c r="B2882" s="762"/>
      <c r="C2882" s="762"/>
      <c r="D2882" s="762"/>
      <c r="E2882" s="763"/>
      <c r="F2882" s="764" t="s">
        <v>507</v>
      </c>
      <c r="G2882" s="763"/>
      <c r="H2882" s="764" t="s">
        <v>508</v>
      </c>
      <c r="I2882" s="762"/>
      <c r="J2882" s="762"/>
      <c r="K2882" s="762"/>
      <c r="L2882" s="765"/>
    </row>
    <row r="2883" spans="1:12" ht="30" customHeight="1" x14ac:dyDescent="0.25">
      <c r="A2883" s="749" t="s">
        <v>509</v>
      </c>
      <c r="B2883" s="750"/>
      <c r="C2883" s="750"/>
      <c r="D2883" s="750"/>
      <c r="E2883" s="750"/>
      <c r="F2883" s="751"/>
      <c r="G2883" s="752"/>
      <c r="H2883" s="712"/>
      <c r="I2883" s="713"/>
      <c r="J2883" s="713"/>
      <c r="K2883" s="714"/>
      <c r="L2883" s="715"/>
    </row>
    <row r="2884" spans="1:12" ht="30" customHeight="1" x14ac:dyDescent="0.25">
      <c r="A2884" s="749" t="s">
        <v>510</v>
      </c>
      <c r="B2884" s="750"/>
      <c r="C2884" s="750"/>
      <c r="D2884" s="750"/>
      <c r="E2884" s="750"/>
      <c r="F2884" s="710"/>
      <c r="G2884" s="711"/>
      <c r="H2884" s="753"/>
      <c r="I2884" s="754"/>
      <c r="J2884" s="754"/>
      <c r="K2884" s="754"/>
      <c r="L2884" s="755"/>
    </row>
    <row r="2885" spans="1:12" ht="30" customHeight="1" x14ac:dyDescent="0.25">
      <c r="A2885" s="749" t="s">
        <v>511</v>
      </c>
      <c r="B2885" s="750"/>
      <c r="C2885" s="750"/>
      <c r="D2885" s="750"/>
      <c r="E2885" s="750"/>
      <c r="F2885" s="710"/>
      <c r="G2885" s="711"/>
      <c r="H2885" s="712"/>
      <c r="I2885" s="713"/>
      <c r="J2885" s="713"/>
      <c r="K2885" s="714"/>
      <c r="L2885" s="715"/>
    </row>
    <row r="2886" spans="1:12" ht="30" customHeight="1" x14ac:dyDescent="0.25">
      <c r="A2886" s="756" t="s">
        <v>512</v>
      </c>
      <c r="B2886" s="757"/>
      <c r="C2886" s="757"/>
      <c r="D2886" s="757"/>
      <c r="E2886" s="757"/>
      <c r="F2886" s="710"/>
      <c r="G2886" s="711"/>
      <c r="H2886" s="758"/>
      <c r="I2886" s="713"/>
      <c r="J2886" s="713"/>
      <c r="K2886" s="714"/>
      <c r="L2886" s="715"/>
    </row>
    <row r="2887" spans="1:12" ht="30" customHeight="1" x14ac:dyDescent="0.25">
      <c r="A2887" s="759" t="s">
        <v>513</v>
      </c>
      <c r="B2887" s="760"/>
      <c r="C2887" s="760"/>
      <c r="D2887" s="760"/>
      <c r="E2887" s="760"/>
      <c r="F2887" s="710"/>
      <c r="G2887" s="711"/>
      <c r="H2887" s="758"/>
      <c r="I2887" s="713"/>
      <c r="J2887" s="713"/>
      <c r="K2887" s="714"/>
      <c r="L2887" s="715"/>
    </row>
    <row r="2888" spans="1:12" ht="30" customHeight="1" x14ac:dyDescent="0.25">
      <c r="A2888" s="708" t="s">
        <v>514</v>
      </c>
      <c r="B2888" s="709"/>
      <c r="C2888" s="709"/>
      <c r="D2888" s="709"/>
      <c r="E2888" s="709"/>
      <c r="F2888" s="710"/>
      <c r="G2888" s="711"/>
      <c r="H2888" s="712"/>
      <c r="I2888" s="713"/>
      <c r="J2888" s="713"/>
      <c r="K2888" s="714"/>
      <c r="L2888" s="715"/>
    </row>
    <row r="2889" spans="1:12" ht="30" customHeight="1" x14ac:dyDescent="0.25">
      <c r="A2889" s="708" t="s">
        <v>515</v>
      </c>
      <c r="B2889" s="709"/>
      <c r="C2889" s="709"/>
      <c r="D2889" s="709"/>
      <c r="E2889" s="709"/>
      <c r="F2889" s="710"/>
      <c r="G2889" s="711"/>
      <c r="H2889" s="712"/>
      <c r="I2889" s="713"/>
      <c r="J2889" s="713"/>
      <c r="K2889" s="714"/>
      <c r="L2889" s="715"/>
    </row>
    <row r="2890" spans="1:12" ht="30" customHeight="1" x14ac:dyDescent="0.25">
      <c r="A2890" s="708" t="s">
        <v>516</v>
      </c>
      <c r="B2890" s="709"/>
      <c r="C2890" s="709"/>
      <c r="D2890" s="709"/>
      <c r="E2890" s="709"/>
      <c r="F2890" s="710"/>
      <c r="G2890" s="711"/>
      <c r="H2890" s="716"/>
      <c r="I2890" s="717"/>
      <c r="J2890" s="717"/>
      <c r="K2890" s="717"/>
      <c r="L2890" s="718"/>
    </row>
    <row r="2891" spans="1:12" ht="30" customHeight="1" thickBot="1" x14ac:dyDescent="0.3">
      <c r="A2891" s="719" t="s">
        <v>517</v>
      </c>
      <c r="B2891" s="720"/>
      <c r="C2891" s="720"/>
      <c r="D2891" s="720"/>
      <c r="E2891" s="720"/>
      <c r="F2891" s="721"/>
      <c r="G2891" s="722"/>
      <c r="H2891" s="723"/>
      <c r="I2891" s="724"/>
      <c r="J2891" s="724"/>
      <c r="K2891" s="725"/>
      <c r="L2891" s="726"/>
    </row>
    <row r="2892" spans="1:12" ht="20.25" customHeight="1" x14ac:dyDescent="0.25">
      <c r="A2892" s="727" t="s">
        <v>518</v>
      </c>
      <c r="B2892" s="728"/>
      <c r="C2892" s="728"/>
      <c r="D2892" s="728"/>
      <c r="E2892" s="728"/>
      <c r="F2892" s="728"/>
      <c r="G2892" s="728"/>
      <c r="H2892" s="728"/>
      <c r="I2892" s="728"/>
      <c r="J2892" s="728"/>
      <c r="K2892" s="729"/>
      <c r="L2892" s="730"/>
    </row>
    <row r="2893" spans="1:12" ht="30" customHeight="1" x14ac:dyDescent="0.25">
      <c r="A2893" s="731"/>
      <c r="B2893" s="732"/>
      <c r="C2893" s="732"/>
      <c r="D2893" s="732"/>
      <c r="E2893" s="732"/>
      <c r="F2893" s="732"/>
      <c r="G2893" s="732"/>
      <c r="H2893" s="732"/>
      <c r="I2893" s="732"/>
      <c r="J2893" s="732"/>
      <c r="K2893" s="733"/>
      <c r="L2893" s="734"/>
    </row>
    <row r="2894" spans="1:12" ht="30" customHeight="1" thickBot="1" x14ac:dyDescent="0.3">
      <c r="A2894" s="735"/>
      <c r="B2894" s="736"/>
      <c r="C2894" s="736"/>
      <c r="D2894" s="736"/>
      <c r="E2894" s="736"/>
      <c r="F2894" s="736"/>
      <c r="G2894" s="736"/>
      <c r="H2894" s="736"/>
      <c r="I2894" s="736"/>
      <c r="J2894" s="736"/>
      <c r="K2894" s="737"/>
      <c r="L2894" s="738"/>
    </row>
    <row r="2895" spans="1:12" ht="19.149999999999999" customHeight="1" x14ac:dyDescent="0.25">
      <c r="A2895" s="739" t="s">
        <v>519</v>
      </c>
      <c r="B2895" s="740"/>
      <c r="C2895" s="740"/>
      <c r="D2895" s="740"/>
      <c r="E2895" s="741"/>
      <c r="F2895" s="741"/>
      <c r="G2895" s="741"/>
      <c r="H2895" s="741"/>
      <c r="I2895" s="741"/>
      <c r="J2895" s="741"/>
      <c r="K2895" s="742"/>
      <c r="L2895" s="743"/>
    </row>
    <row r="2896" spans="1:12" ht="19.149999999999999" customHeight="1" x14ac:dyDescent="0.25">
      <c r="A2896" s="744" t="s">
        <v>591</v>
      </c>
      <c r="B2896" s="745"/>
      <c r="C2896" s="745"/>
      <c r="D2896" s="745"/>
      <c r="E2896" s="674" t="s">
        <v>24</v>
      </c>
      <c r="F2896" s="676"/>
      <c r="G2896" s="676"/>
      <c r="H2896" s="676"/>
      <c r="I2896" s="677"/>
      <c r="J2896" s="680" t="s">
        <v>21</v>
      </c>
      <c r="K2896" s="746"/>
      <c r="L2896" s="682"/>
    </row>
    <row r="2897" spans="1:12" ht="19.149999999999999" customHeight="1" x14ac:dyDescent="0.25">
      <c r="A2897" s="747" t="s">
        <v>592</v>
      </c>
      <c r="B2897" s="748"/>
      <c r="C2897" s="748" t="s">
        <v>593</v>
      </c>
      <c r="D2897" s="748"/>
      <c r="E2897" s="675"/>
      <c r="F2897" s="678"/>
      <c r="G2897" s="678"/>
      <c r="H2897" s="678"/>
      <c r="I2897" s="679"/>
      <c r="J2897" s="681"/>
      <c r="K2897" s="678"/>
      <c r="L2897" s="683"/>
    </row>
    <row r="2898" spans="1:12" ht="19.149999999999999" customHeight="1" x14ac:dyDescent="0.25">
      <c r="A2898" s="668"/>
      <c r="B2898" s="669"/>
      <c r="C2898" s="670"/>
      <c r="D2898" s="671"/>
      <c r="E2898" s="674" t="s">
        <v>25</v>
      </c>
      <c r="F2898" s="676"/>
      <c r="G2898" s="676"/>
      <c r="H2898" s="676"/>
      <c r="I2898" s="677"/>
      <c r="J2898" s="680" t="s">
        <v>371</v>
      </c>
      <c r="K2898" s="676"/>
      <c r="L2898" s="682"/>
    </row>
    <row r="2899" spans="1:12" ht="19.149999999999999" customHeight="1" x14ac:dyDescent="0.25">
      <c r="A2899" s="668"/>
      <c r="B2899" s="669"/>
      <c r="C2899" s="672"/>
      <c r="D2899" s="673"/>
      <c r="E2899" s="675"/>
      <c r="F2899" s="678"/>
      <c r="G2899" s="678"/>
      <c r="H2899" s="678"/>
      <c r="I2899" s="679"/>
      <c r="J2899" s="681"/>
      <c r="K2899" s="678"/>
      <c r="L2899" s="683"/>
    </row>
    <row r="2900" spans="1:12" ht="19.149999999999999" customHeight="1" x14ac:dyDescent="0.25">
      <c r="A2900" s="684" t="s">
        <v>594</v>
      </c>
      <c r="B2900" s="687"/>
      <c r="C2900" s="688"/>
      <c r="D2900" s="688"/>
      <c r="E2900" s="688"/>
      <c r="F2900" s="688"/>
      <c r="G2900" s="688"/>
      <c r="H2900" s="688"/>
      <c r="I2900" s="688"/>
      <c r="J2900" s="688"/>
      <c r="K2900" s="688"/>
      <c r="L2900" s="689"/>
    </row>
    <row r="2901" spans="1:12" ht="19.149999999999999" customHeight="1" x14ac:dyDescent="0.25">
      <c r="A2901" s="685"/>
      <c r="B2901" s="688"/>
      <c r="C2901" s="688"/>
      <c r="D2901" s="688"/>
      <c r="E2901" s="688"/>
      <c r="F2901" s="688"/>
      <c r="G2901" s="688"/>
      <c r="H2901" s="688"/>
      <c r="I2901" s="688"/>
      <c r="J2901" s="688"/>
      <c r="K2901" s="688"/>
      <c r="L2901" s="689"/>
    </row>
    <row r="2902" spans="1:12" ht="19.149999999999999" customHeight="1" x14ac:dyDescent="0.25">
      <c r="A2902" s="685"/>
      <c r="B2902" s="688"/>
      <c r="C2902" s="688"/>
      <c r="D2902" s="688"/>
      <c r="E2902" s="688"/>
      <c r="F2902" s="688"/>
      <c r="G2902" s="688"/>
      <c r="H2902" s="688"/>
      <c r="I2902" s="688"/>
      <c r="J2902" s="688"/>
      <c r="K2902" s="688"/>
      <c r="L2902" s="689"/>
    </row>
    <row r="2903" spans="1:12" ht="19.149999999999999" customHeight="1" thickBot="1" x14ac:dyDescent="0.3">
      <c r="A2903" s="686"/>
      <c r="B2903" s="690"/>
      <c r="C2903" s="690"/>
      <c r="D2903" s="690"/>
      <c r="E2903" s="690"/>
      <c r="F2903" s="690"/>
      <c r="G2903" s="690"/>
      <c r="H2903" s="690"/>
      <c r="I2903" s="690"/>
      <c r="J2903" s="690"/>
      <c r="K2903" s="690"/>
      <c r="L2903" s="691"/>
    </row>
    <row r="2904" spans="1:12" ht="20.25" customHeight="1" thickBot="1" x14ac:dyDescent="0.3"/>
    <row r="2905" spans="1:12" ht="20.25" customHeight="1" thickBot="1" x14ac:dyDescent="0.3">
      <c r="A2905" s="692" t="s">
        <v>504</v>
      </c>
      <c r="B2905" s="693"/>
      <c r="C2905" s="693"/>
      <c r="D2905" s="693"/>
      <c r="E2905" s="693"/>
      <c r="F2905" s="693"/>
      <c r="G2905" s="693"/>
      <c r="H2905" s="693"/>
      <c r="I2905" s="693"/>
      <c r="J2905" s="693"/>
      <c r="K2905" s="693"/>
      <c r="L2905" s="694"/>
    </row>
    <row r="2906" spans="1:12" ht="25.15" customHeight="1" x14ac:dyDescent="0.25">
      <c r="A2906" s="168" t="s">
        <v>551</v>
      </c>
      <c r="B2906" s="695"/>
      <c r="C2906" s="696"/>
      <c r="D2906" s="697"/>
      <c r="E2906" s="698"/>
      <c r="F2906" s="698"/>
      <c r="G2906" s="698"/>
      <c r="H2906" s="698"/>
      <c r="I2906" s="698"/>
      <c r="J2906" s="698"/>
      <c r="K2906" s="698"/>
      <c r="L2906" s="699"/>
    </row>
    <row r="2907" spans="1:12" ht="20.25" customHeight="1" x14ac:dyDescent="0.25">
      <c r="A2907" s="700" t="s">
        <v>0</v>
      </c>
      <c r="B2907" s="701"/>
      <c r="C2907" s="701"/>
      <c r="D2907" s="702"/>
      <c r="E2907" s="702"/>
      <c r="F2907" s="702"/>
      <c r="G2907" s="702"/>
      <c r="H2907" s="702"/>
      <c r="I2907" s="702"/>
      <c r="J2907" s="702"/>
      <c r="K2907" s="702"/>
      <c r="L2907" s="703"/>
    </row>
    <row r="2908" spans="1:12" ht="20.25" customHeight="1" x14ac:dyDescent="0.25">
      <c r="A2908" s="700" t="s">
        <v>460</v>
      </c>
      <c r="B2908" s="701"/>
      <c r="C2908" s="701"/>
      <c r="D2908" s="702"/>
      <c r="E2908" s="702"/>
      <c r="F2908" s="702"/>
      <c r="G2908" s="702"/>
      <c r="H2908" s="702"/>
      <c r="I2908" s="702"/>
      <c r="J2908" s="702"/>
      <c r="K2908" s="702"/>
      <c r="L2908" s="703"/>
    </row>
    <row r="2909" spans="1:12" ht="20.25" customHeight="1" x14ac:dyDescent="0.25">
      <c r="A2909" s="700" t="s">
        <v>905</v>
      </c>
      <c r="B2909" s="701"/>
      <c r="C2909" s="701"/>
      <c r="D2909" s="702"/>
      <c r="E2909" s="702"/>
      <c r="F2909" s="702"/>
      <c r="G2909" s="702"/>
      <c r="H2909" s="702"/>
      <c r="I2909" s="702"/>
      <c r="J2909" s="702"/>
      <c r="K2909" s="702"/>
      <c r="L2909" s="703"/>
    </row>
    <row r="2910" spans="1:12" ht="20.25" customHeight="1" x14ac:dyDescent="0.25">
      <c r="A2910" s="700" t="s">
        <v>1</v>
      </c>
      <c r="B2910" s="701"/>
      <c r="C2910" s="701"/>
      <c r="D2910" s="702"/>
      <c r="E2910" s="702"/>
      <c r="F2910" s="702"/>
      <c r="G2910" s="702"/>
      <c r="H2910" s="702"/>
      <c r="I2910" s="702"/>
      <c r="J2910" s="702"/>
      <c r="K2910" s="702"/>
      <c r="L2910" s="703"/>
    </row>
    <row r="2911" spans="1:12" ht="20.25" customHeight="1" x14ac:dyDescent="0.25">
      <c r="A2911" s="704" t="s">
        <v>520</v>
      </c>
      <c r="B2911" s="705"/>
      <c r="C2911" s="705"/>
      <c r="D2911" s="702"/>
      <c r="E2911" s="702"/>
      <c r="F2911" s="702"/>
      <c r="G2911" s="702"/>
      <c r="H2911" s="702"/>
      <c r="I2911" s="702"/>
      <c r="J2911" s="702"/>
      <c r="K2911" s="702"/>
      <c r="L2911" s="703"/>
    </row>
    <row r="2912" spans="1:12" ht="15" customHeight="1" x14ac:dyDescent="0.25">
      <c r="A2912" s="704" t="s">
        <v>505</v>
      </c>
      <c r="B2912" s="705"/>
      <c r="C2912" s="705"/>
      <c r="D2912" s="706"/>
      <c r="E2912" s="706"/>
      <c r="F2912" s="706"/>
      <c r="G2912" s="706"/>
      <c r="H2912" s="706"/>
      <c r="I2912" s="706"/>
      <c r="J2912" s="706"/>
      <c r="K2912" s="706"/>
      <c r="L2912" s="707"/>
    </row>
    <row r="2913" spans="1:12" ht="15" customHeight="1" x14ac:dyDescent="0.25">
      <c r="A2913" s="704"/>
      <c r="B2913" s="705"/>
      <c r="C2913" s="705"/>
      <c r="D2913" s="706"/>
      <c r="E2913" s="706"/>
      <c r="F2913" s="706"/>
      <c r="G2913" s="706"/>
      <c r="H2913" s="706"/>
      <c r="I2913" s="706"/>
      <c r="J2913" s="706"/>
      <c r="K2913" s="706"/>
      <c r="L2913" s="707"/>
    </row>
    <row r="2914" spans="1:12" ht="15" customHeight="1" x14ac:dyDescent="0.25">
      <c r="A2914" s="704"/>
      <c r="B2914" s="705"/>
      <c r="C2914" s="705"/>
      <c r="D2914" s="706"/>
      <c r="E2914" s="706"/>
      <c r="F2914" s="706"/>
      <c r="G2914" s="706"/>
      <c r="H2914" s="706"/>
      <c r="I2914" s="706"/>
      <c r="J2914" s="706"/>
      <c r="K2914" s="706"/>
      <c r="L2914" s="707"/>
    </row>
    <row r="2915" spans="1:12" ht="19.149999999999999" customHeight="1" x14ac:dyDescent="0.25">
      <c r="A2915" s="761" t="s">
        <v>506</v>
      </c>
      <c r="B2915" s="762"/>
      <c r="C2915" s="762"/>
      <c r="D2915" s="762"/>
      <c r="E2915" s="763"/>
      <c r="F2915" s="764" t="s">
        <v>507</v>
      </c>
      <c r="G2915" s="763"/>
      <c r="H2915" s="764" t="s">
        <v>508</v>
      </c>
      <c r="I2915" s="762"/>
      <c r="J2915" s="762"/>
      <c r="K2915" s="762"/>
      <c r="L2915" s="765"/>
    </row>
    <row r="2916" spans="1:12" ht="30" customHeight="1" x14ac:dyDescent="0.25">
      <c r="A2916" s="749" t="s">
        <v>509</v>
      </c>
      <c r="B2916" s="750"/>
      <c r="C2916" s="750"/>
      <c r="D2916" s="750"/>
      <c r="E2916" s="750"/>
      <c r="F2916" s="751"/>
      <c r="G2916" s="752"/>
      <c r="H2916" s="712"/>
      <c r="I2916" s="713"/>
      <c r="J2916" s="713"/>
      <c r="K2916" s="714"/>
      <c r="L2916" s="715"/>
    </row>
    <row r="2917" spans="1:12" ht="30" customHeight="1" x14ac:dyDescent="0.25">
      <c r="A2917" s="749" t="s">
        <v>510</v>
      </c>
      <c r="B2917" s="750"/>
      <c r="C2917" s="750"/>
      <c r="D2917" s="750"/>
      <c r="E2917" s="750"/>
      <c r="F2917" s="710"/>
      <c r="G2917" s="711"/>
      <c r="H2917" s="753"/>
      <c r="I2917" s="754"/>
      <c r="J2917" s="754"/>
      <c r="K2917" s="754"/>
      <c r="L2917" s="755"/>
    </row>
    <row r="2918" spans="1:12" ht="30" customHeight="1" x14ac:dyDescent="0.25">
      <c r="A2918" s="749" t="s">
        <v>511</v>
      </c>
      <c r="B2918" s="750"/>
      <c r="C2918" s="750"/>
      <c r="D2918" s="750"/>
      <c r="E2918" s="750"/>
      <c r="F2918" s="710"/>
      <c r="G2918" s="711"/>
      <c r="H2918" s="712"/>
      <c r="I2918" s="713"/>
      <c r="J2918" s="713"/>
      <c r="K2918" s="714"/>
      <c r="L2918" s="715"/>
    </row>
    <row r="2919" spans="1:12" ht="30" customHeight="1" x14ac:dyDescent="0.25">
      <c r="A2919" s="756" t="s">
        <v>512</v>
      </c>
      <c r="B2919" s="757"/>
      <c r="C2919" s="757"/>
      <c r="D2919" s="757"/>
      <c r="E2919" s="757"/>
      <c r="F2919" s="710"/>
      <c r="G2919" s="711"/>
      <c r="H2919" s="758"/>
      <c r="I2919" s="713"/>
      <c r="J2919" s="713"/>
      <c r="K2919" s="714"/>
      <c r="L2919" s="715"/>
    </row>
    <row r="2920" spans="1:12" ht="30" customHeight="1" x14ac:dyDescent="0.25">
      <c r="A2920" s="759" t="s">
        <v>513</v>
      </c>
      <c r="B2920" s="760"/>
      <c r="C2920" s="760"/>
      <c r="D2920" s="760"/>
      <c r="E2920" s="760"/>
      <c r="F2920" s="710"/>
      <c r="G2920" s="711"/>
      <c r="H2920" s="758"/>
      <c r="I2920" s="713"/>
      <c r="J2920" s="713"/>
      <c r="K2920" s="714"/>
      <c r="L2920" s="715"/>
    </row>
    <row r="2921" spans="1:12" ht="30" customHeight="1" x14ac:dyDescent="0.25">
      <c r="A2921" s="708" t="s">
        <v>514</v>
      </c>
      <c r="B2921" s="709"/>
      <c r="C2921" s="709"/>
      <c r="D2921" s="709"/>
      <c r="E2921" s="709"/>
      <c r="F2921" s="710"/>
      <c r="G2921" s="711"/>
      <c r="H2921" s="712"/>
      <c r="I2921" s="713"/>
      <c r="J2921" s="713"/>
      <c r="K2921" s="714"/>
      <c r="L2921" s="715"/>
    </row>
    <row r="2922" spans="1:12" ht="30" customHeight="1" x14ac:dyDescent="0.25">
      <c r="A2922" s="708" t="s">
        <v>515</v>
      </c>
      <c r="B2922" s="709"/>
      <c r="C2922" s="709"/>
      <c r="D2922" s="709"/>
      <c r="E2922" s="709"/>
      <c r="F2922" s="710"/>
      <c r="G2922" s="711"/>
      <c r="H2922" s="712"/>
      <c r="I2922" s="713"/>
      <c r="J2922" s="713"/>
      <c r="K2922" s="714"/>
      <c r="L2922" s="715"/>
    </row>
    <row r="2923" spans="1:12" ht="30" customHeight="1" x14ac:dyDescent="0.25">
      <c r="A2923" s="708" t="s">
        <v>516</v>
      </c>
      <c r="B2923" s="709"/>
      <c r="C2923" s="709"/>
      <c r="D2923" s="709"/>
      <c r="E2923" s="709"/>
      <c r="F2923" s="710"/>
      <c r="G2923" s="711"/>
      <c r="H2923" s="716"/>
      <c r="I2923" s="717"/>
      <c r="J2923" s="717"/>
      <c r="K2923" s="717"/>
      <c r="L2923" s="718"/>
    </row>
    <row r="2924" spans="1:12" ht="30" customHeight="1" thickBot="1" x14ac:dyDescent="0.3">
      <c r="A2924" s="719" t="s">
        <v>517</v>
      </c>
      <c r="B2924" s="720"/>
      <c r="C2924" s="720"/>
      <c r="D2924" s="720"/>
      <c r="E2924" s="720"/>
      <c r="F2924" s="721"/>
      <c r="G2924" s="722"/>
      <c r="H2924" s="723"/>
      <c r="I2924" s="724"/>
      <c r="J2924" s="724"/>
      <c r="K2924" s="725"/>
      <c r="L2924" s="726"/>
    </row>
    <row r="2925" spans="1:12" ht="20.25" customHeight="1" x14ac:dyDescent="0.25">
      <c r="A2925" s="727" t="s">
        <v>518</v>
      </c>
      <c r="B2925" s="728"/>
      <c r="C2925" s="728"/>
      <c r="D2925" s="728"/>
      <c r="E2925" s="728"/>
      <c r="F2925" s="728"/>
      <c r="G2925" s="728"/>
      <c r="H2925" s="728"/>
      <c r="I2925" s="728"/>
      <c r="J2925" s="728"/>
      <c r="K2925" s="729"/>
      <c r="L2925" s="730"/>
    </row>
    <row r="2926" spans="1:12" ht="30" customHeight="1" x14ac:dyDescent="0.25">
      <c r="A2926" s="731"/>
      <c r="B2926" s="732"/>
      <c r="C2926" s="732"/>
      <c r="D2926" s="732"/>
      <c r="E2926" s="732"/>
      <c r="F2926" s="732"/>
      <c r="G2926" s="732"/>
      <c r="H2926" s="732"/>
      <c r="I2926" s="732"/>
      <c r="J2926" s="732"/>
      <c r="K2926" s="733"/>
      <c r="L2926" s="734"/>
    </row>
    <row r="2927" spans="1:12" ht="30" customHeight="1" thickBot="1" x14ac:dyDescent="0.3">
      <c r="A2927" s="735"/>
      <c r="B2927" s="736"/>
      <c r="C2927" s="736"/>
      <c r="D2927" s="736"/>
      <c r="E2927" s="736"/>
      <c r="F2927" s="736"/>
      <c r="G2927" s="736"/>
      <c r="H2927" s="736"/>
      <c r="I2927" s="736"/>
      <c r="J2927" s="736"/>
      <c r="K2927" s="737"/>
      <c r="L2927" s="738"/>
    </row>
    <row r="2928" spans="1:12" ht="19.149999999999999" customHeight="1" x14ac:dyDescent="0.25">
      <c r="A2928" s="739" t="s">
        <v>519</v>
      </c>
      <c r="B2928" s="740"/>
      <c r="C2928" s="740"/>
      <c r="D2928" s="740"/>
      <c r="E2928" s="741"/>
      <c r="F2928" s="741"/>
      <c r="G2928" s="741"/>
      <c r="H2928" s="741"/>
      <c r="I2928" s="741"/>
      <c r="J2928" s="741"/>
      <c r="K2928" s="742"/>
      <c r="L2928" s="743"/>
    </row>
    <row r="2929" spans="1:12" ht="19.149999999999999" customHeight="1" x14ac:dyDescent="0.25">
      <c r="A2929" s="744" t="s">
        <v>591</v>
      </c>
      <c r="B2929" s="745"/>
      <c r="C2929" s="745"/>
      <c r="D2929" s="745"/>
      <c r="E2929" s="674" t="s">
        <v>24</v>
      </c>
      <c r="F2929" s="676"/>
      <c r="G2929" s="676"/>
      <c r="H2929" s="676"/>
      <c r="I2929" s="677"/>
      <c r="J2929" s="680" t="s">
        <v>21</v>
      </c>
      <c r="K2929" s="746"/>
      <c r="L2929" s="682"/>
    </row>
    <row r="2930" spans="1:12" ht="19.149999999999999" customHeight="1" x14ac:dyDescent="0.25">
      <c r="A2930" s="747" t="s">
        <v>592</v>
      </c>
      <c r="B2930" s="748"/>
      <c r="C2930" s="748" t="s">
        <v>593</v>
      </c>
      <c r="D2930" s="748"/>
      <c r="E2930" s="675"/>
      <c r="F2930" s="678"/>
      <c r="G2930" s="678"/>
      <c r="H2930" s="678"/>
      <c r="I2930" s="679"/>
      <c r="J2930" s="681"/>
      <c r="K2930" s="678"/>
      <c r="L2930" s="683"/>
    </row>
    <row r="2931" spans="1:12" ht="19.149999999999999" customHeight="1" x14ac:dyDescent="0.25">
      <c r="A2931" s="668"/>
      <c r="B2931" s="669"/>
      <c r="C2931" s="670"/>
      <c r="D2931" s="671"/>
      <c r="E2931" s="674" t="s">
        <v>25</v>
      </c>
      <c r="F2931" s="676"/>
      <c r="G2931" s="676"/>
      <c r="H2931" s="676"/>
      <c r="I2931" s="677"/>
      <c r="J2931" s="680" t="s">
        <v>371</v>
      </c>
      <c r="K2931" s="676"/>
      <c r="L2931" s="682"/>
    </row>
    <row r="2932" spans="1:12" ht="19.149999999999999" customHeight="1" x14ac:dyDescent="0.25">
      <c r="A2932" s="668"/>
      <c r="B2932" s="669"/>
      <c r="C2932" s="672"/>
      <c r="D2932" s="673"/>
      <c r="E2932" s="675"/>
      <c r="F2932" s="678"/>
      <c r="G2932" s="678"/>
      <c r="H2932" s="678"/>
      <c r="I2932" s="679"/>
      <c r="J2932" s="681"/>
      <c r="K2932" s="678"/>
      <c r="L2932" s="683"/>
    </row>
    <row r="2933" spans="1:12" ht="19.149999999999999" customHeight="1" x14ac:dyDescent="0.25">
      <c r="A2933" s="684" t="s">
        <v>594</v>
      </c>
      <c r="B2933" s="687"/>
      <c r="C2933" s="688"/>
      <c r="D2933" s="688"/>
      <c r="E2933" s="688"/>
      <c r="F2933" s="688"/>
      <c r="G2933" s="688"/>
      <c r="H2933" s="688"/>
      <c r="I2933" s="688"/>
      <c r="J2933" s="688"/>
      <c r="K2933" s="688"/>
      <c r="L2933" s="689"/>
    </row>
    <row r="2934" spans="1:12" ht="19.149999999999999" customHeight="1" x14ac:dyDescent="0.25">
      <c r="A2934" s="685"/>
      <c r="B2934" s="688"/>
      <c r="C2934" s="688"/>
      <c r="D2934" s="688"/>
      <c r="E2934" s="688"/>
      <c r="F2934" s="688"/>
      <c r="G2934" s="688"/>
      <c r="H2934" s="688"/>
      <c r="I2934" s="688"/>
      <c r="J2934" s="688"/>
      <c r="K2934" s="688"/>
      <c r="L2934" s="689"/>
    </row>
    <row r="2935" spans="1:12" ht="19.149999999999999" customHeight="1" x14ac:dyDescent="0.25">
      <c r="A2935" s="685"/>
      <c r="B2935" s="688"/>
      <c r="C2935" s="688"/>
      <c r="D2935" s="688"/>
      <c r="E2935" s="688"/>
      <c r="F2935" s="688"/>
      <c r="G2935" s="688"/>
      <c r="H2935" s="688"/>
      <c r="I2935" s="688"/>
      <c r="J2935" s="688"/>
      <c r="K2935" s="688"/>
      <c r="L2935" s="689"/>
    </row>
    <row r="2936" spans="1:12" ht="19.149999999999999" customHeight="1" thickBot="1" x14ac:dyDescent="0.3">
      <c r="A2936" s="686"/>
      <c r="B2936" s="690"/>
      <c r="C2936" s="690"/>
      <c r="D2936" s="690"/>
      <c r="E2936" s="690"/>
      <c r="F2936" s="690"/>
      <c r="G2936" s="690"/>
      <c r="H2936" s="690"/>
      <c r="I2936" s="690"/>
      <c r="J2936" s="690"/>
      <c r="K2936" s="690"/>
      <c r="L2936" s="691"/>
    </row>
    <row r="2937" spans="1:12" ht="20.25" customHeight="1" thickBot="1" x14ac:dyDescent="0.3"/>
    <row r="2938" spans="1:12" ht="20.25" customHeight="1" thickBot="1" x14ac:dyDescent="0.3">
      <c r="A2938" s="692" t="s">
        <v>504</v>
      </c>
      <c r="B2938" s="693"/>
      <c r="C2938" s="693"/>
      <c r="D2938" s="693"/>
      <c r="E2938" s="693"/>
      <c r="F2938" s="693"/>
      <c r="G2938" s="693"/>
      <c r="H2938" s="693"/>
      <c r="I2938" s="693"/>
      <c r="J2938" s="693"/>
      <c r="K2938" s="693"/>
      <c r="L2938" s="694"/>
    </row>
    <row r="2939" spans="1:12" ht="25.15" customHeight="1" x14ac:dyDescent="0.25">
      <c r="A2939" s="168" t="s">
        <v>551</v>
      </c>
      <c r="B2939" s="695"/>
      <c r="C2939" s="696"/>
      <c r="D2939" s="697"/>
      <c r="E2939" s="698"/>
      <c r="F2939" s="698"/>
      <c r="G2939" s="698"/>
      <c r="H2939" s="698"/>
      <c r="I2939" s="698"/>
      <c r="J2939" s="698"/>
      <c r="K2939" s="698"/>
      <c r="L2939" s="699"/>
    </row>
    <row r="2940" spans="1:12" ht="20.25" customHeight="1" x14ac:dyDescent="0.25">
      <c r="A2940" s="700" t="s">
        <v>0</v>
      </c>
      <c r="B2940" s="701"/>
      <c r="C2940" s="701"/>
      <c r="D2940" s="702"/>
      <c r="E2940" s="702"/>
      <c r="F2940" s="702"/>
      <c r="G2940" s="702"/>
      <c r="H2940" s="702"/>
      <c r="I2940" s="702"/>
      <c r="J2940" s="702"/>
      <c r="K2940" s="702"/>
      <c r="L2940" s="703"/>
    </row>
    <row r="2941" spans="1:12" ht="20.25" customHeight="1" x14ac:dyDescent="0.25">
      <c r="A2941" s="700" t="s">
        <v>460</v>
      </c>
      <c r="B2941" s="701"/>
      <c r="C2941" s="701"/>
      <c r="D2941" s="702"/>
      <c r="E2941" s="702"/>
      <c r="F2941" s="702"/>
      <c r="G2941" s="702"/>
      <c r="H2941" s="702"/>
      <c r="I2941" s="702"/>
      <c r="J2941" s="702"/>
      <c r="K2941" s="702"/>
      <c r="L2941" s="703"/>
    </row>
    <row r="2942" spans="1:12" ht="20.25" customHeight="1" x14ac:dyDescent="0.25">
      <c r="A2942" s="700" t="s">
        <v>905</v>
      </c>
      <c r="B2942" s="701"/>
      <c r="C2942" s="701"/>
      <c r="D2942" s="702"/>
      <c r="E2942" s="702"/>
      <c r="F2942" s="702"/>
      <c r="G2942" s="702"/>
      <c r="H2942" s="702"/>
      <c r="I2942" s="702"/>
      <c r="J2942" s="702"/>
      <c r="K2942" s="702"/>
      <c r="L2942" s="703"/>
    </row>
    <row r="2943" spans="1:12" ht="20.25" customHeight="1" x14ac:dyDescent="0.25">
      <c r="A2943" s="700" t="s">
        <v>1</v>
      </c>
      <c r="B2943" s="701"/>
      <c r="C2943" s="701"/>
      <c r="D2943" s="702"/>
      <c r="E2943" s="702"/>
      <c r="F2943" s="702"/>
      <c r="G2943" s="702"/>
      <c r="H2943" s="702"/>
      <c r="I2943" s="702"/>
      <c r="J2943" s="702"/>
      <c r="K2943" s="702"/>
      <c r="L2943" s="703"/>
    </row>
    <row r="2944" spans="1:12" ht="20.25" customHeight="1" x14ac:dyDescent="0.25">
      <c r="A2944" s="704" t="s">
        <v>520</v>
      </c>
      <c r="B2944" s="705"/>
      <c r="C2944" s="705"/>
      <c r="D2944" s="702"/>
      <c r="E2944" s="702"/>
      <c r="F2944" s="702"/>
      <c r="G2944" s="702"/>
      <c r="H2944" s="702"/>
      <c r="I2944" s="702"/>
      <c r="J2944" s="702"/>
      <c r="K2944" s="702"/>
      <c r="L2944" s="703"/>
    </row>
    <row r="2945" spans="1:12" ht="15" customHeight="1" x14ac:dyDescent="0.25">
      <c r="A2945" s="704" t="s">
        <v>505</v>
      </c>
      <c r="B2945" s="705"/>
      <c r="C2945" s="705"/>
      <c r="D2945" s="706"/>
      <c r="E2945" s="706"/>
      <c r="F2945" s="706"/>
      <c r="G2945" s="706"/>
      <c r="H2945" s="706"/>
      <c r="I2945" s="706"/>
      <c r="J2945" s="706"/>
      <c r="K2945" s="706"/>
      <c r="L2945" s="707"/>
    </row>
    <row r="2946" spans="1:12" ht="15" customHeight="1" x14ac:dyDescent="0.25">
      <c r="A2946" s="704"/>
      <c r="B2946" s="705"/>
      <c r="C2946" s="705"/>
      <c r="D2946" s="706"/>
      <c r="E2946" s="706"/>
      <c r="F2946" s="706"/>
      <c r="G2946" s="706"/>
      <c r="H2946" s="706"/>
      <c r="I2946" s="706"/>
      <c r="J2946" s="706"/>
      <c r="K2946" s="706"/>
      <c r="L2946" s="707"/>
    </row>
    <row r="2947" spans="1:12" ht="15" customHeight="1" x14ac:dyDescent="0.25">
      <c r="A2947" s="704"/>
      <c r="B2947" s="705"/>
      <c r="C2947" s="705"/>
      <c r="D2947" s="706"/>
      <c r="E2947" s="706"/>
      <c r="F2947" s="706"/>
      <c r="G2947" s="706"/>
      <c r="H2947" s="706"/>
      <c r="I2947" s="706"/>
      <c r="J2947" s="706"/>
      <c r="K2947" s="706"/>
      <c r="L2947" s="707"/>
    </row>
    <row r="2948" spans="1:12" ht="19.149999999999999" customHeight="1" x14ac:dyDescent="0.25">
      <c r="A2948" s="761" t="s">
        <v>506</v>
      </c>
      <c r="B2948" s="762"/>
      <c r="C2948" s="762"/>
      <c r="D2948" s="762"/>
      <c r="E2948" s="763"/>
      <c r="F2948" s="764" t="s">
        <v>507</v>
      </c>
      <c r="G2948" s="763"/>
      <c r="H2948" s="764" t="s">
        <v>508</v>
      </c>
      <c r="I2948" s="762"/>
      <c r="J2948" s="762"/>
      <c r="K2948" s="762"/>
      <c r="L2948" s="765"/>
    </row>
    <row r="2949" spans="1:12" ht="30" customHeight="1" x14ac:dyDescent="0.25">
      <c r="A2949" s="749" t="s">
        <v>509</v>
      </c>
      <c r="B2949" s="750"/>
      <c r="C2949" s="750"/>
      <c r="D2949" s="750"/>
      <c r="E2949" s="750"/>
      <c r="F2949" s="751"/>
      <c r="G2949" s="752"/>
      <c r="H2949" s="712"/>
      <c r="I2949" s="713"/>
      <c r="J2949" s="713"/>
      <c r="K2949" s="714"/>
      <c r="L2949" s="715"/>
    </row>
    <row r="2950" spans="1:12" ht="30" customHeight="1" x14ac:dyDescent="0.25">
      <c r="A2950" s="749" t="s">
        <v>510</v>
      </c>
      <c r="B2950" s="750"/>
      <c r="C2950" s="750"/>
      <c r="D2950" s="750"/>
      <c r="E2950" s="750"/>
      <c r="F2950" s="710"/>
      <c r="G2950" s="711"/>
      <c r="H2950" s="753"/>
      <c r="I2950" s="754"/>
      <c r="J2950" s="754"/>
      <c r="K2950" s="754"/>
      <c r="L2950" s="755"/>
    </row>
    <row r="2951" spans="1:12" ht="30" customHeight="1" x14ac:dyDescent="0.25">
      <c r="A2951" s="749" t="s">
        <v>511</v>
      </c>
      <c r="B2951" s="750"/>
      <c r="C2951" s="750"/>
      <c r="D2951" s="750"/>
      <c r="E2951" s="750"/>
      <c r="F2951" s="710"/>
      <c r="G2951" s="711"/>
      <c r="H2951" s="712"/>
      <c r="I2951" s="713"/>
      <c r="J2951" s="713"/>
      <c r="K2951" s="714"/>
      <c r="L2951" s="715"/>
    </row>
    <row r="2952" spans="1:12" ht="30" customHeight="1" x14ac:dyDescent="0.25">
      <c r="A2952" s="756" t="s">
        <v>512</v>
      </c>
      <c r="B2952" s="757"/>
      <c r="C2952" s="757"/>
      <c r="D2952" s="757"/>
      <c r="E2952" s="757"/>
      <c r="F2952" s="710"/>
      <c r="G2952" s="711"/>
      <c r="H2952" s="758"/>
      <c r="I2952" s="713"/>
      <c r="J2952" s="713"/>
      <c r="K2952" s="714"/>
      <c r="L2952" s="715"/>
    </row>
    <row r="2953" spans="1:12" ht="30" customHeight="1" x14ac:dyDescent="0.25">
      <c r="A2953" s="759" t="s">
        <v>513</v>
      </c>
      <c r="B2953" s="760"/>
      <c r="C2953" s="760"/>
      <c r="D2953" s="760"/>
      <c r="E2953" s="760"/>
      <c r="F2953" s="710"/>
      <c r="G2953" s="711"/>
      <c r="H2953" s="758"/>
      <c r="I2953" s="713"/>
      <c r="J2953" s="713"/>
      <c r="K2953" s="714"/>
      <c r="L2953" s="715"/>
    </row>
    <row r="2954" spans="1:12" ht="30" customHeight="1" x14ac:dyDescent="0.25">
      <c r="A2954" s="708" t="s">
        <v>514</v>
      </c>
      <c r="B2954" s="709"/>
      <c r="C2954" s="709"/>
      <c r="D2954" s="709"/>
      <c r="E2954" s="709"/>
      <c r="F2954" s="710"/>
      <c r="G2954" s="711"/>
      <c r="H2954" s="712"/>
      <c r="I2954" s="713"/>
      <c r="J2954" s="713"/>
      <c r="K2954" s="714"/>
      <c r="L2954" s="715"/>
    </row>
    <row r="2955" spans="1:12" ht="30" customHeight="1" x14ac:dyDescent="0.25">
      <c r="A2955" s="708" t="s">
        <v>515</v>
      </c>
      <c r="B2955" s="709"/>
      <c r="C2955" s="709"/>
      <c r="D2955" s="709"/>
      <c r="E2955" s="709"/>
      <c r="F2955" s="710"/>
      <c r="G2955" s="711"/>
      <c r="H2955" s="712"/>
      <c r="I2955" s="713"/>
      <c r="J2955" s="713"/>
      <c r="K2955" s="714"/>
      <c r="L2955" s="715"/>
    </row>
    <row r="2956" spans="1:12" ht="30" customHeight="1" x14ac:dyDescent="0.25">
      <c r="A2956" s="708" t="s">
        <v>516</v>
      </c>
      <c r="B2956" s="709"/>
      <c r="C2956" s="709"/>
      <c r="D2956" s="709"/>
      <c r="E2956" s="709"/>
      <c r="F2956" s="710"/>
      <c r="G2956" s="711"/>
      <c r="H2956" s="716"/>
      <c r="I2956" s="717"/>
      <c r="J2956" s="717"/>
      <c r="K2956" s="717"/>
      <c r="L2956" s="718"/>
    </row>
    <row r="2957" spans="1:12" ht="30" customHeight="1" thickBot="1" x14ac:dyDescent="0.3">
      <c r="A2957" s="719" t="s">
        <v>517</v>
      </c>
      <c r="B2957" s="720"/>
      <c r="C2957" s="720"/>
      <c r="D2957" s="720"/>
      <c r="E2957" s="720"/>
      <c r="F2957" s="721"/>
      <c r="G2957" s="722"/>
      <c r="H2957" s="723"/>
      <c r="I2957" s="724"/>
      <c r="J2957" s="724"/>
      <c r="K2957" s="725"/>
      <c r="L2957" s="726"/>
    </row>
    <row r="2958" spans="1:12" ht="20.25" customHeight="1" x14ac:dyDescent="0.25">
      <c r="A2958" s="727" t="s">
        <v>518</v>
      </c>
      <c r="B2958" s="728"/>
      <c r="C2958" s="728"/>
      <c r="D2958" s="728"/>
      <c r="E2958" s="728"/>
      <c r="F2958" s="728"/>
      <c r="G2958" s="728"/>
      <c r="H2958" s="728"/>
      <c r="I2958" s="728"/>
      <c r="J2958" s="728"/>
      <c r="K2958" s="729"/>
      <c r="L2958" s="730"/>
    </row>
    <row r="2959" spans="1:12" ht="30" customHeight="1" x14ac:dyDescent="0.25">
      <c r="A2959" s="731"/>
      <c r="B2959" s="732"/>
      <c r="C2959" s="732"/>
      <c r="D2959" s="732"/>
      <c r="E2959" s="732"/>
      <c r="F2959" s="732"/>
      <c r="G2959" s="732"/>
      <c r="H2959" s="732"/>
      <c r="I2959" s="732"/>
      <c r="J2959" s="732"/>
      <c r="K2959" s="733"/>
      <c r="L2959" s="734"/>
    </row>
    <row r="2960" spans="1:12" ht="30" customHeight="1" thickBot="1" x14ac:dyDescent="0.3">
      <c r="A2960" s="735"/>
      <c r="B2960" s="736"/>
      <c r="C2960" s="736"/>
      <c r="D2960" s="736"/>
      <c r="E2960" s="736"/>
      <c r="F2960" s="736"/>
      <c r="G2960" s="736"/>
      <c r="H2960" s="736"/>
      <c r="I2960" s="736"/>
      <c r="J2960" s="736"/>
      <c r="K2960" s="737"/>
      <c r="L2960" s="738"/>
    </row>
    <row r="2961" spans="1:12" ht="19.149999999999999" customHeight="1" x14ac:dyDescent="0.25">
      <c r="A2961" s="739" t="s">
        <v>519</v>
      </c>
      <c r="B2961" s="740"/>
      <c r="C2961" s="740"/>
      <c r="D2961" s="740"/>
      <c r="E2961" s="741"/>
      <c r="F2961" s="741"/>
      <c r="G2961" s="741"/>
      <c r="H2961" s="741"/>
      <c r="I2961" s="741"/>
      <c r="J2961" s="741"/>
      <c r="K2961" s="742"/>
      <c r="L2961" s="743"/>
    </row>
    <row r="2962" spans="1:12" ht="19.149999999999999" customHeight="1" x14ac:dyDescent="0.25">
      <c r="A2962" s="744" t="s">
        <v>591</v>
      </c>
      <c r="B2962" s="745"/>
      <c r="C2962" s="745"/>
      <c r="D2962" s="745"/>
      <c r="E2962" s="674" t="s">
        <v>24</v>
      </c>
      <c r="F2962" s="676"/>
      <c r="G2962" s="676"/>
      <c r="H2962" s="676"/>
      <c r="I2962" s="677"/>
      <c r="J2962" s="680" t="s">
        <v>21</v>
      </c>
      <c r="K2962" s="746"/>
      <c r="L2962" s="682"/>
    </row>
    <row r="2963" spans="1:12" ht="19.149999999999999" customHeight="1" x14ac:dyDescent="0.25">
      <c r="A2963" s="747" t="s">
        <v>592</v>
      </c>
      <c r="B2963" s="748"/>
      <c r="C2963" s="748" t="s">
        <v>593</v>
      </c>
      <c r="D2963" s="748"/>
      <c r="E2963" s="675"/>
      <c r="F2963" s="678"/>
      <c r="G2963" s="678"/>
      <c r="H2963" s="678"/>
      <c r="I2963" s="679"/>
      <c r="J2963" s="681"/>
      <c r="K2963" s="678"/>
      <c r="L2963" s="683"/>
    </row>
    <row r="2964" spans="1:12" ht="19.149999999999999" customHeight="1" x14ac:dyDescent="0.25">
      <c r="A2964" s="668"/>
      <c r="B2964" s="669"/>
      <c r="C2964" s="670"/>
      <c r="D2964" s="671"/>
      <c r="E2964" s="674" t="s">
        <v>25</v>
      </c>
      <c r="F2964" s="676"/>
      <c r="G2964" s="676"/>
      <c r="H2964" s="676"/>
      <c r="I2964" s="677"/>
      <c r="J2964" s="680" t="s">
        <v>371</v>
      </c>
      <c r="K2964" s="676"/>
      <c r="L2964" s="682"/>
    </row>
    <row r="2965" spans="1:12" ht="19.149999999999999" customHeight="1" x14ac:dyDescent="0.25">
      <c r="A2965" s="668"/>
      <c r="B2965" s="669"/>
      <c r="C2965" s="672"/>
      <c r="D2965" s="673"/>
      <c r="E2965" s="675"/>
      <c r="F2965" s="678"/>
      <c r="G2965" s="678"/>
      <c r="H2965" s="678"/>
      <c r="I2965" s="679"/>
      <c r="J2965" s="681"/>
      <c r="K2965" s="678"/>
      <c r="L2965" s="683"/>
    </row>
    <row r="2966" spans="1:12" ht="19.149999999999999" customHeight="1" x14ac:dyDescent="0.25">
      <c r="A2966" s="684" t="s">
        <v>594</v>
      </c>
      <c r="B2966" s="687"/>
      <c r="C2966" s="688"/>
      <c r="D2966" s="688"/>
      <c r="E2966" s="688"/>
      <c r="F2966" s="688"/>
      <c r="G2966" s="688"/>
      <c r="H2966" s="688"/>
      <c r="I2966" s="688"/>
      <c r="J2966" s="688"/>
      <c r="K2966" s="688"/>
      <c r="L2966" s="689"/>
    </row>
    <row r="2967" spans="1:12" ht="19.149999999999999" customHeight="1" x14ac:dyDescent="0.25">
      <c r="A2967" s="685"/>
      <c r="B2967" s="688"/>
      <c r="C2967" s="688"/>
      <c r="D2967" s="688"/>
      <c r="E2967" s="688"/>
      <c r="F2967" s="688"/>
      <c r="G2967" s="688"/>
      <c r="H2967" s="688"/>
      <c r="I2967" s="688"/>
      <c r="J2967" s="688"/>
      <c r="K2967" s="688"/>
      <c r="L2967" s="689"/>
    </row>
    <row r="2968" spans="1:12" ht="19.149999999999999" customHeight="1" x14ac:dyDescent="0.25">
      <c r="A2968" s="685"/>
      <c r="B2968" s="688"/>
      <c r="C2968" s="688"/>
      <c r="D2968" s="688"/>
      <c r="E2968" s="688"/>
      <c r="F2968" s="688"/>
      <c r="G2968" s="688"/>
      <c r="H2968" s="688"/>
      <c r="I2968" s="688"/>
      <c r="J2968" s="688"/>
      <c r="K2968" s="688"/>
      <c r="L2968" s="689"/>
    </row>
    <row r="2969" spans="1:12" ht="19.149999999999999" customHeight="1" thickBot="1" x14ac:dyDescent="0.3">
      <c r="A2969" s="686"/>
      <c r="B2969" s="690"/>
      <c r="C2969" s="690"/>
      <c r="D2969" s="690"/>
      <c r="E2969" s="690"/>
      <c r="F2969" s="690"/>
      <c r="G2969" s="690"/>
      <c r="H2969" s="690"/>
      <c r="I2969" s="690"/>
      <c r="J2969" s="690"/>
      <c r="K2969" s="690"/>
      <c r="L2969" s="691"/>
    </row>
    <row r="2970" spans="1:12" ht="20.25" customHeight="1" thickBot="1" x14ac:dyDescent="0.3"/>
    <row r="2971" spans="1:12" ht="20.25" customHeight="1" thickBot="1" x14ac:dyDescent="0.3">
      <c r="A2971" s="692" t="s">
        <v>504</v>
      </c>
      <c r="B2971" s="693"/>
      <c r="C2971" s="693"/>
      <c r="D2971" s="693"/>
      <c r="E2971" s="693"/>
      <c r="F2971" s="693"/>
      <c r="G2971" s="693"/>
      <c r="H2971" s="693"/>
      <c r="I2971" s="693"/>
      <c r="J2971" s="693"/>
      <c r="K2971" s="693"/>
      <c r="L2971" s="694"/>
    </row>
    <row r="2972" spans="1:12" ht="25.15" customHeight="1" x14ac:dyDescent="0.25">
      <c r="A2972" s="168" t="s">
        <v>551</v>
      </c>
      <c r="B2972" s="695"/>
      <c r="C2972" s="696"/>
      <c r="D2972" s="697"/>
      <c r="E2972" s="698"/>
      <c r="F2972" s="698"/>
      <c r="G2972" s="698"/>
      <c r="H2972" s="698"/>
      <c r="I2972" s="698"/>
      <c r="J2972" s="698"/>
      <c r="K2972" s="698"/>
      <c r="L2972" s="699"/>
    </row>
    <row r="2973" spans="1:12" ht="20.25" customHeight="1" x14ac:dyDescent="0.25">
      <c r="A2973" s="700" t="s">
        <v>0</v>
      </c>
      <c r="B2973" s="701"/>
      <c r="C2973" s="701"/>
      <c r="D2973" s="702"/>
      <c r="E2973" s="702"/>
      <c r="F2973" s="702"/>
      <c r="G2973" s="702"/>
      <c r="H2973" s="702"/>
      <c r="I2973" s="702"/>
      <c r="J2973" s="702"/>
      <c r="K2973" s="702"/>
      <c r="L2973" s="703"/>
    </row>
    <row r="2974" spans="1:12" ht="20.25" customHeight="1" x14ac:dyDescent="0.25">
      <c r="A2974" s="700" t="s">
        <v>460</v>
      </c>
      <c r="B2974" s="701"/>
      <c r="C2974" s="701"/>
      <c r="D2974" s="702"/>
      <c r="E2974" s="702"/>
      <c r="F2974" s="702"/>
      <c r="G2974" s="702"/>
      <c r="H2974" s="702"/>
      <c r="I2974" s="702"/>
      <c r="J2974" s="702"/>
      <c r="K2974" s="702"/>
      <c r="L2974" s="703"/>
    </row>
    <row r="2975" spans="1:12" ht="20.25" customHeight="1" x14ac:dyDescent="0.25">
      <c r="A2975" s="700" t="s">
        <v>905</v>
      </c>
      <c r="B2975" s="701"/>
      <c r="C2975" s="701"/>
      <c r="D2975" s="702"/>
      <c r="E2975" s="702"/>
      <c r="F2975" s="702"/>
      <c r="G2975" s="702"/>
      <c r="H2975" s="702"/>
      <c r="I2975" s="702"/>
      <c r="J2975" s="702"/>
      <c r="K2975" s="702"/>
      <c r="L2975" s="703"/>
    </row>
    <row r="2976" spans="1:12" ht="20.25" customHeight="1" x14ac:dyDescent="0.25">
      <c r="A2976" s="700" t="s">
        <v>1</v>
      </c>
      <c r="B2976" s="701"/>
      <c r="C2976" s="701"/>
      <c r="D2976" s="702"/>
      <c r="E2976" s="702"/>
      <c r="F2976" s="702"/>
      <c r="G2976" s="702"/>
      <c r="H2976" s="702"/>
      <c r="I2976" s="702"/>
      <c r="J2976" s="702"/>
      <c r="K2976" s="702"/>
      <c r="L2976" s="703"/>
    </row>
    <row r="2977" spans="1:12" ht="20.25" customHeight="1" x14ac:dyDescent="0.25">
      <c r="A2977" s="704" t="s">
        <v>520</v>
      </c>
      <c r="B2977" s="705"/>
      <c r="C2977" s="705"/>
      <c r="D2977" s="702"/>
      <c r="E2977" s="702"/>
      <c r="F2977" s="702"/>
      <c r="G2977" s="702"/>
      <c r="H2977" s="702"/>
      <c r="I2977" s="702"/>
      <c r="J2977" s="702"/>
      <c r="K2977" s="702"/>
      <c r="L2977" s="703"/>
    </row>
    <row r="2978" spans="1:12" ht="15" customHeight="1" x14ac:dyDescent="0.25">
      <c r="A2978" s="704" t="s">
        <v>505</v>
      </c>
      <c r="B2978" s="705"/>
      <c r="C2978" s="705"/>
      <c r="D2978" s="706"/>
      <c r="E2978" s="706"/>
      <c r="F2978" s="706"/>
      <c r="G2978" s="706"/>
      <c r="H2978" s="706"/>
      <c r="I2978" s="706"/>
      <c r="J2978" s="706"/>
      <c r="K2978" s="706"/>
      <c r="L2978" s="707"/>
    </row>
    <row r="2979" spans="1:12" ht="15" customHeight="1" x14ac:dyDescent="0.25">
      <c r="A2979" s="704"/>
      <c r="B2979" s="705"/>
      <c r="C2979" s="705"/>
      <c r="D2979" s="706"/>
      <c r="E2979" s="706"/>
      <c r="F2979" s="706"/>
      <c r="G2979" s="706"/>
      <c r="H2979" s="706"/>
      <c r="I2979" s="706"/>
      <c r="J2979" s="706"/>
      <c r="K2979" s="706"/>
      <c r="L2979" s="707"/>
    </row>
    <row r="2980" spans="1:12" ht="15" customHeight="1" x14ac:dyDescent="0.25">
      <c r="A2980" s="704"/>
      <c r="B2980" s="705"/>
      <c r="C2980" s="705"/>
      <c r="D2980" s="706"/>
      <c r="E2980" s="706"/>
      <c r="F2980" s="706"/>
      <c r="G2980" s="706"/>
      <c r="H2980" s="706"/>
      <c r="I2980" s="706"/>
      <c r="J2980" s="706"/>
      <c r="K2980" s="706"/>
      <c r="L2980" s="707"/>
    </row>
    <row r="2981" spans="1:12" ht="19.149999999999999" customHeight="1" x14ac:dyDescent="0.25">
      <c r="A2981" s="761" t="s">
        <v>506</v>
      </c>
      <c r="B2981" s="762"/>
      <c r="C2981" s="762"/>
      <c r="D2981" s="762"/>
      <c r="E2981" s="763"/>
      <c r="F2981" s="764" t="s">
        <v>507</v>
      </c>
      <c r="G2981" s="763"/>
      <c r="H2981" s="764" t="s">
        <v>508</v>
      </c>
      <c r="I2981" s="762"/>
      <c r="J2981" s="762"/>
      <c r="K2981" s="762"/>
      <c r="L2981" s="765"/>
    </row>
    <row r="2982" spans="1:12" ht="30" customHeight="1" x14ac:dyDescent="0.25">
      <c r="A2982" s="749" t="s">
        <v>509</v>
      </c>
      <c r="B2982" s="750"/>
      <c r="C2982" s="750"/>
      <c r="D2982" s="750"/>
      <c r="E2982" s="750"/>
      <c r="F2982" s="751"/>
      <c r="G2982" s="752"/>
      <c r="H2982" s="712"/>
      <c r="I2982" s="713"/>
      <c r="J2982" s="713"/>
      <c r="K2982" s="714"/>
      <c r="L2982" s="715"/>
    </row>
    <row r="2983" spans="1:12" ht="30" customHeight="1" x14ac:dyDescent="0.25">
      <c r="A2983" s="749" t="s">
        <v>510</v>
      </c>
      <c r="B2983" s="750"/>
      <c r="C2983" s="750"/>
      <c r="D2983" s="750"/>
      <c r="E2983" s="750"/>
      <c r="F2983" s="710"/>
      <c r="G2983" s="711"/>
      <c r="H2983" s="753"/>
      <c r="I2983" s="754"/>
      <c r="J2983" s="754"/>
      <c r="K2983" s="754"/>
      <c r="L2983" s="755"/>
    </row>
    <row r="2984" spans="1:12" ht="30" customHeight="1" x14ac:dyDescent="0.25">
      <c r="A2984" s="749" t="s">
        <v>511</v>
      </c>
      <c r="B2984" s="750"/>
      <c r="C2984" s="750"/>
      <c r="D2984" s="750"/>
      <c r="E2984" s="750"/>
      <c r="F2984" s="710"/>
      <c r="G2984" s="711"/>
      <c r="H2984" s="712"/>
      <c r="I2984" s="713"/>
      <c r="J2984" s="713"/>
      <c r="K2984" s="714"/>
      <c r="L2984" s="715"/>
    </row>
    <row r="2985" spans="1:12" ht="30" customHeight="1" x14ac:dyDescent="0.25">
      <c r="A2985" s="756" t="s">
        <v>512</v>
      </c>
      <c r="B2985" s="757"/>
      <c r="C2985" s="757"/>
      <c r="D2985" s="757"/>
      <c r="E2985" s="757"/>
      <c r="F2985" s="710"/>
      <c r="G2985" s="711"/>
      <c r="H2985" s="758"/>
      <c r="I2985" s="713"/>
      <c r="J2985" s="713"/>
      <c r="K2985" s="714"/>
      <c r="L2985" s="715"/>
    </row>
    <row r="2986" spans="1:12" ht="30" customHeight="1" x14ac:dyDescent="0.25">
      <c r="A2986" s="759" t="s">
        <v>513</v>
      </c>
      <c r="B2986" s="760"/>
      <c r="C2986" s="760"/>
      <c r="D2986" s="760"/>
      <c r="E2986" s="760"/>
      <c r="F2986" s="710"/>
      <c r="G2986" s="711"/>
      <c r="H2986" s="758"/>
      <c r="I2986" s="713"/>
      <c r="J2986" s="713"/>
      <c r="K2986" s="714"/>
      <c r="L2986" s="715"/>
    </row>
    <row r="2987" spans="1:12" ht="30" customHeight="1" x14ac:dyDescent="0.25">
      <c r="A2987" s="708" t="s">
        <v>514</v>
      </c>
      <c r="B2987" s="709"/>
      <c r="C2987" s="709"/>
      <c r="D2987" s="709"/>
      <c r="E2987" s="709"/>
      <c r="F2987" s="710"/>
      <c r="G2987" s="711"/>
      <c r="H2987" s="712"/>
      <c r="I2987" s="713"/>
      <c r="J2987" s="713"/>
      <c r="K2987" s="714"/>
      <c r="L2987" s="715"/>
    </row>
    <row r="2988" spans="1:12" ht="30" customHeight="1" x14ac:dyDescent="0.25">
      <c r="A2988" s="708" t="s">
        <v>515</v>
      </c>
      <c r="B2988" s="709"/>
      <c r="C2988" s="709"/>
      <c r="D2988" s="709"/>
      <c r="E2988" s="709"/>
      <c r="F2988" s="710"/>
      <c r="G2988" s="711"/>
      <c r="H2988" s="712"/>
      <c r="I2988" s="713"/>
      <c r="J2988" s="713"/>
      <c r="K2988" s="714"/>
      <c r="L2988" s="715"/>
    </row>
    <row r="2989" spans="1:12" ht="30" customHeight="1" x14ac:dyDescent="0.25">
      <c r="A2989" s="708" t="s">
        <v>516</v>
      </c>
      <c r="B2989" s="709"/>
      <c r="C2989" s="709"/>
      <c r="D2989" s="709"/>
      <c r="E2989" s="709"/>
      <c r="F2989" s="710"/>
      <c r="G2989" s="711"/>
      <c r="H2989" s="716"/>
      <c r="I2989" s="717"/>
      <c r="J2989" s="717"/>
      <c r="K2989" s="717"/>
      <c r="L2989" s="718"/>
    </row>
    <row r="2990" spans="1:12" ht="30" customHeight="1" thickBot="1" x14ac:dyDescent="0.3">
      <c r="A2990" s="719" t="s">
        <v>517</v>
      </c>
      <c r="B2990" s="720"/>
      <c r="C2990" s="720"/>
      <c r="D2990" s="720"/>
      <c r="E2990" s="720"/>
      <c r="F2990" s="721"/>
      <c r="G2990" s="722"/>
      <c r="H2990" s="723"/>
      <c r="I2990" s="724"/>
      <c r="J2990" s="724"/>
      <c r="K2990" s="725"/>
      <c r="L2990" s="726"/>
    </row>
    <row r="2991" spans="1:12" ht="20.25" customHeight="1" x14ac:dyDescent="0.25">
      <c r="A2991" s="727" t="s">
        <v>518</v>
      </c>
      <c r="B2991" s="728"/>
      <c r="C2991" s="728"/>
      <c r="D2991" s="728"/>
      <c r="E2991" s="728"/>
      <c r="F2991" s="728"/>
      <c r="G2991" s="728"/>
      <c r="H2991" s="728"/>
      <c r="I2991" s="728"/>
      <c r="J2991" s="728"/>
      <c r="K2991" s="729"/>
      <c r="L2991" s="730"/>
    </row>
    <row r="2992" spans="1:12" ht="30" customHeight="1" x14ac:dyDescent="0.25">
      <c r="A2992" s="731"/>
      <c r="B2992" s="732"/>
      <c r="C2992" s="732"/>
      <c r="D2992" s="732"/>
      <c r="E2992" s="732"/>
      <c r="F2992" s="732"/>
      <c r="G2992" s="732"/>
      <c r="H2992" s="732"/>
      <c r="I2992" s="732"/>
      <c r="J2992" s="732"/>
      <c r="K2992" s="733"/>
      <c r="L2992" s="734"/>
    </row>
    <row r="2993" spans="1:12" ht="30" customHeight="1" thickBot="1" x14ac:dyDescent="0.3">
      <c r="A2993" s="735"/>
      <c r="B2993" s="736"/>
      <c r="C2993" s="736"/>
      <c r="D2993" s="736"/>
      <c r="E2993" s="736"/>
      <c r="F2993" s="736"/>
      <c r="G2993" s="736"/>
      <c r="H2993" s="736"/>
      <c r="I2993" s="736"/>
      <c r="J2993" s="736"/>
      <c r="K2993" s="737"/>
      <c r="L2993" s="738"/>
    </row>
    <row r="2994" spans="1:12" ht="19.149999999999999" customHeight="1" x14ac:dyDescent="0.25">
      <c r="A2994" s="739" t="s">
        <v>519</v>
      </c>
      <c r="B2994" s="740"/>
      <c r="C2994" s="740"/>
      <c r="D2994" s="740"/>
      <c r="E2994" s="741"/>
      <c r="F2994" s="741"/>
      <c r="G2994" s="741"/>
      <c r="H2994" s="741"/>
      <c r="I2994" s="741"/>
      <c r="J2994" s="741"/>
      <c r="K2994" s="742"/>
      <c r="L2994" s="743"/>
    </row>
    <row r="2995" spans="1:12" ht="19.149999999999999" customHeight="1" x14ac:dyDescent="0.25">
      <c r="A2995" s="744" t="s">
        <v>591</v>
      </c>
      <c r="B2995" s="745"/>
      <c r="C2995" s="745"/>
      <c r="D2995" s="745"/>
      <c r="E2995" s="674" t="s">
        <v>24</v>
      </c>
      <c r="F2995" s="676"/>
      <c r="G2995" s="676"/>
      <c r="H2995" s="676"/>
      <c r="I2995" s="677"/>
      <c r="J2995" s="680" t="s">
        <v>21</v>
      </c>
      <c r="K2995" s="746"/>
      <c r="L2995" s="682"/>
    </row>
    <row r="2996" spans="1:12" ht="19.149999999999999" customHeight="1" x14ac:dyDescent="0.25">
      <c r="A2996" s="747" t="s">
        <v>592</v>
      </c>
      <c r="B2996" s="748"/>
      <c r="C2996" s="748" t="s">
        <v>593</v>
      </c>
      <c r="D2996" s="748"/>
      <c r="E2996" s="675"/>
      <c r="F2996" s="678"/>
      <c r="G2996" s="678"/>
      <c r="H2996" s="678"/>
      <c r="I2996" s="679"/>
      <c r="J2996" s="681"/>
      <c r="K2996" s="678"/>
      <c r="L2996" s="683"/>
    </row>
    <row r="2997" spans="1:12" ht="19.149999999999999" customHeight="1" x14ac:dyDescent="0.25">
      <c r="A2997" s="668"/>
      <c r="B2997" s="669"/>
      <c r="C2997" s="670"/>
      <c r="D2997" s="671"/>
      <c r="E2997" s="674" t="s">
        <v>25</v>
      </c>
      <c r="F2997" s="676"/>
      <c r="G2997" s="676"/>
      <c r="H2997" s="676"/>
      <c r="I2997" s="677"/>
      <c r="J2997" s="680" t="s">
        <v>371</v>
      </c>
      <c r="K2997" s="676"/>
      <c r="L2997" s="682"/>
    </row>
    <row r="2998" spans="1:12" ht="19.149999999999999" customHeight="1" x14ac:dyDescent="0.25">
      <c r="A2998" s="668"/>
      <c r="B2998" s="669"/>
      <c r="C2998" s="672"/>
      <c r="D2998" s="673"/>
      <c r="E2998" s="675"/>
      <c r="F2998" s="678"/>
      <c r="G2998" s="678"/>
      <c r="H2998" s="678"/>
      <c r="I2998" s="679"/>
      <c r="J2998" s="681"/>
      <c r="K2998" s="678"/>
      <c r="L2998" s="683"/>
    </row>
    <row r="2999" spans="1:12" ht="19.149999999999999" customHeight="1" x14ac:dyDescent="0.25">
      <c r="A2999" s="684" t="s">
        <v>594</v>
      </c>
      <c r="B2999" s="687"/>
      <c r="C2999" s="688"/>
      <c r="D2999" s="688"/>
      <c r="E2999" s="688"/>
      <c r="F2999" s="688"/>
      <c r="G2999" s="688"/>
      <c r="H2999" s="688"/>
      <c r="I2999" s="688"/>
      <c r="J2999" s="688"/>
      <c r="K2999" s="688"/>
      <c r="L2999" s="689"/>
    </row>
    <row r="3000" spans="1:12" ht="19.149999999999999" customHeight="1" x14ac:dyDescent="0.25">
      <c r="A3000" s="685"/>
      <c r="B3000" s="688"/>
      <c r="C3000" s="688"/>
      <c r="D3000" s="688"/>
      <c r="E3000" s="688"/>
      <c r="F3000" s="688"/>
      <c r="G3000" s="688"/>
      <c r="H3000" s="688"/>
      <c r="I3000" s="688"/>
      <c r="J3000" s="688"/>
      <c r="K3000" s="688"/>
      <c r="L3000" s="689"/>
    </row>
    <row r="3001" spans="1:12" ht="19.149999999999999" customHeight="1" x14ac:dyDescent="0.25">
      <c r="A3001" s="685"/>
      <c r="B3001" s="688"/>
      <c r="C3001" s="688"/>
      <c r="D3001" s="688"/>
      <c r="E3001" s="688"/>
      <c r="F3001" s="688"/>
      <c r="G3001" s="688"/>
      <c r="H3001" s="688"/>
      <c r="I3001" s="688"/>
      <c r="J3001" s="688"/>
      <c r="K3001" s="688"/>
      <c r="L3001" s="689"/>
    </row>
    <row r="3002" spans="1:12" ht="19.149999999999999" customHeight="1" thickBot="1" x14ac:dyDescent="0.3">
      <c r="A3002" s="686"/>
      <c r="B3002" s="690"/>
      <c r="C3002" s="690"/>
      <c r="D3002" s="690"/>
      <c r="E3002" s="690"/>
      <c r="F3002" s="690"/>
      <c r="G3002" s="690"/>
      <c r="H3002" s="690"/>
      <c r="I3002" s="690"/>
      <c r="J3002" s="690"/>
      <c r="K3002" s="690"/>
      <c r="L3002" s="691"/>
    </row>
    <row r="3003" spans="1:12" ht="20.25" customHeight="1" thickBot="1" x14ac:dyDescent="0.3"/>
    <row r="3004" spans="1:12" ht="20.25" customHeight="1" thickBot="1" x14ac:dyDescent="0.3">
      <c r="A3004" s="692" t="s">
        <v>504</v>
      </c>
      <c r="B3004" s="693"/>
      <c r="C3004" s="693"/>
      <c r="D3004" s="693"/>
      <c r="E3004" s="693"/>
      <c r="F3004" s="693"/>
      <c r="G3004" s="693"/>
      <c r="H3004" s="693"/>
      <c r="I3004" s="693"/>
      <c r="J3004" s="693"/>
      <c r="K3004" s="693"/>
      <c r="L3004" s="694"/>
    </row>
    <row r="3005" spans="1:12" ht="25.15" customHeight="1" x14ac:dyDescent="0.25">
      <c r="A3005" s="168" t="s">
        <v>551</v>
      </c>
      <c r="B3005" s="695"/>
      <c r="C3005" s="696"/>
      <c r="D3005" s="697"/>
      <c r="E3005" s="698"/>
      <c r="F3005" s="698"/>
      <c r="G3005" s="698"/>
      <c r="H3005" s="698"/>
      <c r="I3005" s="698"/>
      <c r="J3005" s="698"/>
      <c r="K3005" s="698"/>
      <c r="L3005" s="699"/>
    </row>
    <row r="3006" spans="1:12" ht="20.25" customHeight="1" x14ac:dyDescent="0.25">
      <c r="A3006" s="700" t="s">
        <v>0</v>
      </c>
      <c r="B3006" s="701"/>
      <c r="C3006" s="701"/>
      <c r="D3006" s="702"/>
      <c r="E3006" s="702"/>
      <c r="F3006" s="702"/>
      <c r="G3006" s="702"/>
      <c r="H3006" s="702"/>
      <c r="I3006" s="702"/>
      <c r="J3006" s="702"/>
      <c r="K3006" s="702"/>
      <c r="L3006" s="703"/>
    </row>
    <row r="3007" spans="1:12" ht="20.25" customHeight="1" x14ac:dyDescent="0.25">
      <c r="A3007" s="700" t="s">
        <v>460</v>
      </c>
      <c r="B3007" s="701"/>
      <c r="C3007" s="701"/>
      <c r="D3007" s="702"/>
      <c r="E3007" s="702"/>
      <c r="F3007" s="702"/>
      <c r="G3007" s="702"/>
      <c r="H3007" s="702"/>
      <c r="I3007" s="702"/>
      <c r="J3007" s="702"/>
      <c r="K3007" s="702"/>
      <c r="L3007" s="703"/>
    </row>
    <row r="3008" spans="1:12" ht="20.25" customHeight="1" x14ac:dyDescent="0.25">
      <c r="A3008" s="700" t="s">
        <v>905</v>
      </c>
      <c r="B3008" s="701"/>
      <c r="C3008" s="701"/>
      <c r="D3008" s="702"/>
      <c r="E3008" s="702"/>
      <c r="F3008" s="702"/>
      <c r="G3008" s="702"/>
      <c r="H3008" s="702"/>
      <c r="I3008" s="702"/>
      <c r="J3008" s="702"/>
      <c r="K3008" s="702"/>
      <c r="L3008" s="703"/>
    </row>
    <row r="3009" spans="1:12" ht="20.25" customHeight="1" x14ac:dyDescent="0.25">
      <c r="A3009" s="700" t="s">
        <v>1</v>
      </c>
      <c r="B3009" s="701"/>
      <c r="C3009" s="701"/>
      <c r="D3009" s="702"/>
      <c r="E3009" s="702"/>
      <c r="F3009" s="702"/>
      <c r="G3009" s="702"/>
      <c r="H3009" s="702"/>
      <c r="I3009" s="702"/>
      <c r="J3009" s="702"/>
      <c r="K3009" s="702"/>
      <c r="L3009" s="703"/>
    </row>
    <row r="3010" spans="1:12" ht="20.25" customHeight="1" x14ac:dyDescent="0.25">
      <c r="A3010" s="704" t="s">
        <v>520</v>
      </c>
      <c r="B3010" s="705"/>
      <c r="C3010" s="705"/>
      <c r="D3010" s="702"/>
      <c r="E3010" s="702"/>
      <c r="F3010" s="702"/>
      <c r="G3010" s="702"/>
      <c r="H3010" s="702"/>
      <c r="I3010" s="702"/>
      <c r="J3010" s="702"/>
      <c r="K3010" s="702"/>
      <c r="L3010" s="703"/>
    </row>
    <row r="3011" spans="1:12" ht="15" customHeight="1" x14ac:dyDescent="0.25">
      <c r="A3011" s="704" t="s">
        <v>505</v>
      </c>
      <c r="B3011" s="705"/>
      <c r="C3011" s="705"/>
      <c r="D3011" s="706"/>
      <c r="E3011" s="706"/>
      <c r="F3011" s="706"/>
      <c r="G3011" s="706"/>
      <c r="H3011" s="706"/>
      <c r="I3011" s="706"/>
      <c r="J3011" s="706"/>
      <c r="K3011" s="706"/>
      <c r="L3011" s="707"/>
    </row>
    <row r="3012" spans="1:12" ht="15" customHeight="1" x14ac:dyDescent="0.25">
      <c r="A3012" s="704"/>
      <c r="B3012" s="705"/>
      <c r="C3012" s="705"/>
      <c r="D3012" s="706"/>
      <c r="E3012" s="706"/>
      <c r="F3012" s="706"/>
      <c r="G3012" s="706"/>
      <c r="H3012" s="706"/>
      <c r="I3012" s="706"/>
      <c r="J3012" s="706"/>
      <c r="K3012" s="706"/>
      <c r="L3012" s="707"/>
    </row>
    <row r="3013" spans="1:12" ht="15" customHeight="1" x14ac:dyDescent="0.25">
      <c r="A3013" s="704"/>
      <c r="B3013" s="705"/>
      <c r="C3013" s="705"/>
      <c r="D3013" s="706"/>
      <c r="E3013" s="706"/>
      <c r="F3013" s="706"/>
      <c r="G3013" s="706"/>
      <c r="H3013" s="706"/>
      <c r="I3013" s="706"/>
      <c r="J3013" s="706"/>
      <c r="K3013" s="706"/>
      <c r="L3013" s="707"/>
    </row>
    <row r="3014" spans="1:12" ht="19.149999999999999" customHeight="1" x14ac:dyDescent="0.25">
      <c r="A3014" s="761" t="s">
        <v>506</v>
      </c>
      <c r="B3014" s="762"/>
      <c r="C3014" s="762"/>
      <c r="D3014" s="762"/>
      <c r="E3014" s="763"/>
      <c r="F3014" s="764" t="s">
        <v>507</v>
      </c>
      <c r="G3014" s="763"/>
      <c r="H3014" s="764" t="s">
        <v>508</v>
      </c>
      <c r="I3014" s="762"/>
      <c r="J3014" s="762"/>
      <c r="K3014" s="762"/>
      <c r="L3014" s="765"/>
    </row>
    <row r="3015" spans="1:12" ht="30" customHeight="1" x14ac:dyDescent="0.25">
      <c r="A3015" s="749" t="s">
        <v>509</v>
      </c>
      <c r="B3015" s="750"/>
      <c r="C3015" s="750"/>
      <c r="D3015" s="750"/>
      <c r="E3015" s="750"/>
      <c r="F3015" s="751"/>
      <c r="G3015" s="752"/>
      <c r="H3015" s="712"/>
      <c r="I3015" s="713"/>
      <c r="J3015" s="713"/>
      <c r="K3015" s="714"/>
      <c r="L3015" s="715"/>
    </row>
    <row r="3016" spans="1:12" ht="30" customHeight="1" x14ac:dyDescent="0.25">
      <c r="A3016" s="749" t="s">
        <v>510</v>
      </c>
      <c r="B3016" s="750"/>
      <c r="C3016" s="750"/>
      <c r="D3016" s="750"/>
      <c r="E3016" s="750"/>
      <c r="F3016" s="710"/>
      <c r="G3016" s="711"/>
      <c r="H3016" s="753"/>
      <c r="I3016" s="754"/>
      <c r="J3016" s="754"/>
      <c r="K3016" s="754"/>
      <c r="L3016" s="755"/>
    </row>
    <row r="3017" spans="1:12" ht="30" customHeight="1" x14ac:dyDescent="0.25">
      <c r="A3017" s="749" t="s">
        <v>511</v>
      </c>
      <c r="B3017" s="750"/>
      <c r="C3017" s="750"/>
      <c r="D3017" s="750"/>
      <c r="E3017" s="750"/>
      <c r="F3017" s="710"/>
      <c r="G3017" s="711"/>
      <c r="H3017" s="712"/>
      <c r="I3017" s="713"/>
      <c r="J3017" s="713"/>
      <c r="K3017" s="714"/>
      <c r="L3017" s="715"/>
    </row>
    <row r="3018" spans="1:12" ht="30" customHeight="1" x14ac:dyDescent="0.25">
      <c r="A3018" s="756" t="s">
        <v>512</v>
      </c>
      <c r="B3018" s="757"/>
      <c r="C3018" s="757"/>
      <c r="D3018" s="757"/>
      <c r="E3018" s="757"/>
      <c r="F3018" s="710"/>
      <c r="G3018" s="711"/>
      <c r="H3018" s="758"/>
      <c r="I3018" s="713"/>
      <c r="J3018" s="713"/>
      <c r="K3018" s="714"/>
      <c r="L3018" s="715"/>
    </row>
    <row r="3019" spans="1:12" ht="30" customHeight="1" x14ac:dyDescent="0.25">
      <c r="A3019" s="759" t="s">
        <v>513</v>
      </c>
      <c r="B3019" s="760"/>
      <c r="C3019" s="760"/>
      <c r="D3019" s="760"/>
      <c r="E3019" s="760"/>
      <c r="F3019" s="710"/>
      <c r="G3019" s="711"/>
      <c r="H3019" s="758"/>
      <c r="I3019" s="713"/>
      <c r="J3019" s="713"/>
      <c r="K3019" s="714"/>
      <c r="L3019" s="715"/>
    </row>
    <row r="3020" spans="1:12" ht="30" customHeight="1" x14ac:dyDescent="0.25">
      <c r="A3020" s="708" t="s">
        <v>514</v>
      </c>
      <c r="B3020" s="709"/>
      <c r="C3020" s="709"/>
      <c r="D3020" s="709"/>
      <c r="E3020" s="709"/>
      <c r="F3020" s="710"/>
      <c r="G3020" s="711"/>
      <c r="H3020" s="712"/>
      <c r="I3020" s="713"/>
      <c r="J3020" s="713"/>
      <c r="K3020" s="714"/>
      <c r="L3020" s="715"/>
    </row>
    <row r="3021" spans="1:12" ht="30" customHeight="1" x14ac:dyDescent="0.25">
      <c r="A3021" s="708" t="s">
        <v>515</v>
      </c>
      <c r="B3021" s="709"/>
      <c r="C3021" s="709"/>
      <c r="D3021" s="709"/>
      <c r="E3021" s="709"/>
      <c r="F3021" s="710"/>
      <c r="G3021" s="711"/>
      <c r="H3021" s="712"/>
      <c r="I3021" s="713"/>
      <c r="J3021" s="713"/>
      <c r="K3021" s="714"/>
      <c r="L3021" s="715"/>
    </row>
    <row r="3022" spans="1:12" ht="30" customHeight="1" x14ac:dyDescent="0.25">
      <c r="A3022" s="708" t="s">
        <v>516</v>
      </c>
      <c r="B3022" s="709"/>
      <c r="C3022" s="709"/>
      <c r="D3022" s="709"/>
      <c r="E3022" s="709"/>
      <c r="F3022" s="710"/>
      <c r="G3022" s="711"/>
      <c r="H3022" s="716"/>
      <c r="I3022" s="717"/>
      <c r="J3022" s="717"/>
      <c r="K3022" s="717"/>
      <c r="L3022" s="718"/>
    </row>
    <row r="3023" spans="1:12" ht="30" customHeight="1" thickBot="1" x14ac:dyDescent="0.3">
      <c r="A3023" s="719" t="s">
        <v>517</v>
      </c>
      <c r="B3023" s="720"/>
      <c r="C3023" s="720"/>
      <c r="D3023" s="720"/>
      <c r="E3023" s="720"/>
      <c r="F3023" s="721"/>
      <c r="G3023" s="722"/>
      <c r="H3023" s="723"/>
      <c r="I3023" s="724"/>
      <c r="J3023" s="724"/>
      <c r="K3023" s="725"/>
      <c r="L3023" s="726"/>
    </row>
    <row r="3024" spans="1:12" ht="20.25" customHeight="1" x14ac:dyDescent="0.25">
      <c r="A3024" s="727" t="s">
        <v>518</v>
      </c>
      <c r="B3024" s="728"/>
      <c r="C3024" s="728"/>
      <c r="D3024" s="728"/>
      <c r="E3024" s="728"/>
      <c r="F3024" s="728"/>
      <c r="G3024" s="728"/>
      <c r="H3024" s="728"/>
      <c r="I3024" s="728"/>
      <c r="J3024" s="728"/>
      <c r="K3024" s="729"/>
      <c r="L3024" s="730"/>
    </row>
    <row r="3025" spans="1:12" ht="30" customHeight="1" x14ac:dyDescent="0.25">
      <c r="A3025" s="731"/>
      <c r="B3025" s="732"/>
      <c r="C3025" s="732"/>
      <c r="D3025" s="732"/>
      <c r="E3025" s="732"/>
      <c r="F3025" s="732"/>
      <c r="G3025" s="732"/>
      <c r="H3025" s="732"/>
      <c r="I3025" s="732"/>
      <c r="J3025" s="732"/>
      <c r="K3025" s="733"/>
      <c r="L3025" s="734"/>
    </row>
    <row r="3026" spans="1:12" ht="30" customHeight="1" thickBot="1" x14ac:dyDescent="0.3">
      <c r="A3026" s="735"/>
      <c r="B3026" s="736"/>
      <c r="C3026" s="736"/>
      <c r="D3026" s="736"/>
      <c r="E3026" s="736"/>
      <c r="F3026" s="736"/>
      <c r="G3026" s="736"/>
      <c r="H3026" s="736"/>
      <c r="I3026" s="736"/>
      <c r="J3026" s="736"/>
      <c r="K3026" s="737"/>
      <c r="L3026" s="738"/>
    </row>
    <row r="3027" spans="1:12" ht="19.149999999999999" customHeight="1" x14ac:dyDescent="0.25">
      <c r="A3027" s="739" t="s">
        <v>519</v>
      </c>
      <c r="B3027" s="740"/>
      <c r="C3027" s="740"/>
      <c r="D3027" s="740"/>
      <c r="E3027" s="741"/>
      <c r="F3027" s="741"/>
      <c r="G3027" s="741"/>
      <c r="H3027" s="741"/>
      <c r="I3027" s="741"/>
      <c r="J3027" s="741"/>
      <c r="K3027" s="742"/>
      <c r="L3027" s="743"/>
    </row>
    <row r="3028" spans="1:12" ht="19.149999999999999" customHeight="1" x14ac:dyDescent="0.25">
      <c r="A3028" s="744" t="s">
        <v>591</v>
      </c>
      <c r="B3028" s="745"/>
      <c r="C3028" s="745"/>
      <c r="D3028" s="745"/>
      <c r="E3028" s="674" t="s">
        <v>24</v>
      </c>
      <c r="F3028" s="676"/>
      <c r="G3028" s="676"/>
      <c r="H3028" s="676"/>
      <c r="I3028" s="677"/>
      <c r="J3028" s="680" t="s">
        <v>21</v>
      </c>
      <c r="K3028" s="746"/>
      <c r="L3028" s="682"/>
    </row>
    <row r="3029" spans="1:12" ht="19.149999999999999" customHeight="1" x14ac:dyDescent="0.25">
      <c r="A3029" s="747" t="s">
        <v>592</v>
      </c>
      <c r="B3029" s="748"/>
      <c r="C3029" s="748" t="s">
        <v>593</v>
      </c>
      <c r="D3029" s="748"/>
      <c r="E3029" s="675"/>
      <c r="F3029" s="678"/>
      <c r="G3029" s="678"/>
      <c r="H3029" s="678"/>
      <c r="I3029" s="679"/>
      <c r="J3029" s="681"/>
      <c r="K3029" s="678"/>
      <c r="L3029" s="683"/>
    </row>
    <row r="3030" spans="1:12" ht="19.149999999999999" customHeight="1" x14ac:dyDescent="0.25">
      <c r="A3030" s="668"/>
      <c r="B3030" s="669"/>
      <c r="C3030" s="670"/>
      <c r="D3030" s="671"/>
      <c r="E3030" s="674" t="s">
        <v>25</v>
      </c>
      <c r="F3030" s="676"/>
      <c r="G3030" s="676"/>
      <c r="H3030" s="676"/>
      <c r="I3030" s="677"/>
      <c r="J3030" s="680" t="s">
        <v>371</v>
      </c>
      <c r="K3030" s="676"/>
      <c r="L3030" s="682"/>
    </row>
    <row r="3031" spans="1:12" ht="19.149999999999999" customHeight="1" x14ac:dyDescent="0.25">
      <c r="A3031" s="668"/>
      <c r="B3031" s="669"/>
      <c r="C3031" s="672"/>
      <c r="D3031" s="673"/>
      <c r="E3031" s="675"/>
      <c r="F3031" s="678"/>
      <c r="G3031" s="678"/>
      <c r="H3031" s="678"/>
      <c r="I3031" s="679"/>
      <c r="J3031" s="681"/>
      <c r="K3031" s="678"/>
      <c r="L3031" s="683"/>
    </row>
    <row r="3032" spans="1:12" ht="19.149999999999999" customHeight="1" x14ac:dyDescent="0.25">
      <c r="A3032" s="684" t="s">
        <v>594</v>
      </c>
      <c r="B3032" s="687"/>
      <c r="C3032" s="688"/>
      <c r="D3032" s="688"/>
      <c r="E3032" s="688"/>
      <c r="F3032" s="688"/>
      <c r="G3032" s="688"/>
      <c r="H3032" s="688"/>
      <c r="I3032" s="688"/>
      <c r="J3032" s="688"/>
      <c r="K3032" s="688"/>
      <c r="L3032" s="689"/>
    </row>
    <row r="3033" spans="1:12" ht="19.149999999999999" customHeight="1" x14ac:dyDescent="0.25">
      <c r="A3033" s="685"/>
      <c r="B3033" s="688"/>
      <c r="C3033" s="688"/>
      <c r="D3033" s="688"/>
      <c r="E3033" s="688"/>
      <c r="F3033" s="688"/>
      <c r="G3033" s="688"/>
      <c r="H3033" s="688"/>
      <c r="I3033" s="688"/>
      <c r="J3033" s="688"/>
      <c r="K3033" s="688"/>
      <c r="L3033" s="689"/>
    </row>
    <row r="3034" spans="1:12" ht="19.149999999999999" customHeight="1" x14ac:dyDescent="0.25">
      <c r="A3034" s="685"/>
      <c r="B3034" s="688"/>
      <c r="C3034" s="688"/>
      <c r="D3034" s="688"/>
      <c r="E3034" s="688"/>
      <c r="F3034" s="688"/>
      <c r="G3034" s="688"/>
      <c r="H3034" s="688"/>
      <c r="I3034" s="688"/>
      <c r="J3034" s="688"/>
      <c r="K3034" s="688"/>
      <c r="L3034" s="689"/>
    </row>
    <row r="3035" spans="1:12" ht="19.149999999999999" customHeight="1" thickBot="1" x14ac:dyDescent="0.3">
      <c r="A3035" s="686"/>
      <c r="B3035" s="690"/>
      <c r="C3035" s="690"/>
      <c r="D3035" s="690"/>
      <c r="E3035" s="690"/>
      <c r="F3035" s="690"/>
      <c r="G3035" s="690"/>
      <c r="H3035" s="690"/>
      <c r="I3035" s="690"/>
      <c r="J3035" s="690"/>
      <c r="K3035" s="690"/>
      <c r="L3035" s="691"/>
    </row>
    <row r="3036" spans="1:12" ht="20.25" customHeight="1" thickBot="1" x14ac:dyDescent="0.3"/>
    <row r="3037" spans="1:12" ht="20.25" customHeight="1" thickBot="1" x14ac:dyDescent="0.3">
      <c r="A3037" s="692" t="s">
        <v>504</v>
      </c>
      <c r="B3037" s="693"/>
      <c r="C3037" s="693"/>
      <c r="D3037" s="693"/>
      <c r="E3037" s="693"/>
      <c r="F3037" s="693"/>
      <c r="G3037" s="693"/>
      <c r="H3037" s="693"/>
      <c r="I3037" s="693"/>
      <c r="J3037" s="693"/>
      <c r="K3037" s="693"/>
      <c r="L3037" s="694"/>
    </row>
    <row r="3038" spans="1:12" ht="25.15" customHeight="1" x14ac:dyDescent="0.25">
      <c r="A3038" s="168" t="s">
        <v>551</v>
      </c>
      <c r="B3038" s="695"/>
      <c r="C3038" s="696"/>
      <c r="D3038" s="697"/>
      <c r="E3038" s="698"/>
      <c r="F3038" s="698"/>
      <c r="G3038" s="698"/>
      <c r="H3038" s="698"/>
      <c r="I3038" s="698"/>
      <c r="J3038" s="698"/>
      <c r="K3038" s="698"/>
      <c r="L3038" s="699"/>
    </row>
    <row r="3039" spans="1:12" ht="20.25" customHeight="1" x14ac:dyDescent="0.25">
      <c r="A3039" s="700" t="s">
        <v>0</v>
      </c>
      <c r="B3039" s="701"/>
      <c r="C3039" s="701"/>
      <c r="D3039" s="702"/>
      <c r="E3039" s="702"/>
      <c r="F3039" s="702"/>
      <c r="G3039" s="702"/>
      <c r="H3039" s="702"/>
      <c r="I3039" s="702"/>
      <c r="J3039" s="702"/>
      <c r="K3039" s="702"/>
      <c r="L3039" s="703"/>
    </row>
    <row r="3040" spans="1:12" ht="20.25" customHeight="1" x14ac:dyDescent="0.25">
      <c r="A3040" s="700" t="s">
        <v>460</v>
      </c>
      <c r="B3040" s="701"/>
      <c r="C3040" s="701"/>
      <c r="D3040" s="702"/>
      <c r="E3040" s="702"/>
      <c r="F3040" s="702"/>
      <c r="G3040" s="702"/>
      <c r="H3040" s="702"/>
      <c r="I3040" s="702"/>
      <c r="J3040" s="702"/>
      <c r="K3040" s="702"/>
      <c r="L3040" s="703"/>
    </row>
    <row r="3041" spans="1:12" ht="20.25" customHeight="1" x14ac:dyDescent="0.25">
      <c r="A3041" s="700" t="s">
        <v>905</v>
      </c>
      <c r="B3041" s="701"/>
      <c r="C3041" s="701"/>
      <c r="D3041" s="702"/>
      <c r="E3041" s="702"/>
      <c r="F3041" s="702"/>
      <c r="G3041" s="702"/>
      <c r="H3041" s="702"/>
      <c r="I3041" s="702"/>
      <c r="J3041" s="702"/>
      <c r="K3041" s="702"/>
      <c r="L3041" s="703"/>
    </row>
    <row r="3042" spans="1:12" ht="20.25" customHeight="1" x14ac:dyDescent="0.25">
      <c r="A3042" s="700" t="s">
        <v>1</v>
      </c>
      <c r="B3042" s="701"/>
      <c r="C3042" s="701"/>
      <c r="D3042" s="702"/>
      <c r="E3042" s="702"/>
      <c r="F3042" s="702"/>
      <c r="G3042" s="702"/>
      <c r="H3042" s="702"/>
      <c r="I3042" s="702"/>
      <c r="J3042" s="702"/>
      <c r="K3042" s="702"/>
      <c r="L3042" s="703"/>
    </row>
    <row r="3043" spans="1:12" ht="20.25" customHeight="1" x14ac:dyDescent="0.25">
      <c r="A3043" s="704" t="s">
        <v>520</v>
      </c>
      <c r="B3043" s="705"/>
      <c r="C3043" s="705"/>
      <c r="D3043" s="702"/>
      <c r="E3043" s="702"/>
      <c r="F3043" s="702"/>
      <c r="G3043" s="702"/>
      <c r="H3043" s="702"/>
      <c r="I3043" s="702"/>
      <c r="J3043" s="702"/>
      <c r="K3043" s="702"/>
      <c r="L3043" s="703"/>
    </row>
    <row r="3044" spans="1:12" ht="15" customHeight="1" x14ac:dyDescent="0.25">
      <c r="A3044" s="704" t="s">
        <v>505</v>
      </c>
      <c r="B3044" s="705"/>
      <c r="C3044" s="705"/>
      <c r="D3044" s="706"/>
      <c r="E3044" s="706"/>
      <c r="F3044" s="706"/>
      <c r="G3044" s="706"/>
      <c r="H3044" s="706"/>
      <c r="I3044" s="706"/>
      <c r="J3044" s="706"/>
      <c r="K3044" s="706"/>
      <c r="L3044" s="707"/>
    </row>
    <row r="3045" spans="1:12" ht="15" customHeight="1" x14ac:dyDescent="0.25">
      <c r="A3045" s="704"/>
      <c r="B3045" s="705"/>
      <c r="C3045" s="705"/>
      <c r="D3045" s="706"/>
      <c r="E3045" s="706"/>
      <c r="F3045" s="706"/>
      <c r="G3045" s="706"/>
      <c r="H3045" s="706"/>
      <c r="I3045" s="706"/>
      <c r="J3045" s="706"/>
      <c r="K3045" s="706"/>
      <c r="L3045" s="707"/>
    </row>
    <row r="3046" spans="1:12" ht="15" customHeight="1" x14ac:dyDescent="0.25">
      <c r="A3046" s="704"/>
      <c r="B3046" s="705"/>
      <c r="C3046" s="705"/>
      <c r="D3046" s="706"/>
      <c r="E3046" s="706"/>
      <c r="F3046" s="706"/>
      <c r="G3046" s="706"/>
      <c r="H3046" s="706"/>
      <c r="I3046" s="706"/>
      <c r="J3046" s="706"/>
      <c r="K3046" s="706"/>
      <c r="L3046" s="707"/>
    </row>
    <row r="3047" spans="1:12" ht="19.149999999999999" customHeight="1" x14ac:dyDescent="0.25">
      <c r="A3047" s="761" t="s">
        <v>506</v>
      </c>
      <c r="B3047" s="762"/>
      <c r="C3047" s="762"/>
      <c r="D3047" s="762"/>
      <c r="E3047" s="763"/>
      <c r="F3047" s="764" t="s">
        <v>507</v>
      </c>
      <c r="G3047" s="763"/>
      <c r="H3047" s="764" t="s">
        <v>508</v>
      </c>
      <c r="I3047" s="762"/>
      <c r="J3047" s="762"/>
      <c r="K3047" s="762"/>
      <c r="L3047" s="765"/>
    </row>
    <row r="3048" spans="1:12" ht="30" customHeight="1" x14ac:dyDescent="0.25">
      <c r="A3048" s="749" t="s">
        <v>509</v>
      </c>
      <c r="B3048" s="750"/>
      <c r="C3048" s="750"/>
      <c r="D3048" s="750"/>
      <c r="E3048" s="750"/>
      <c r="F3048" s="751"/>
      <c r="G3048" s="752"/>
      <c r="H3048" s="712"/>
      <c r="I3048" s="713"/>
      <c r="J3048" s="713"/>
      <c r="K3048" s="714"/>
      <c r="L3048" s="715"/>
    </row>
    <row r="3049" spans="1:12" ht="30" customHeight="1" x14ac:dyDescent="0.25">
      <c r="A3049" s="749" t="s">
        <v>510</v>
      </c>
      <c r="B3049" s="750"/>
      <c r="C3049" s="750"/>
      <c r="D3049" s="750"/>
      <c r="E3049" s="750"/>
      <c r="F3049" s="710"/>
      <c r="G3049" s="711"/>
      <c r="H3049" s="753"/>
      <c r="I3049" s="754"/>
      <c r="J3049" s="754"/>
      <c r="K3049" s="754"/>
      <c r="L3049" s="755"/>
    </row>
    <row r="3050" spans="1:12" ht="30" customHeight="1" x14ac:dyDescent="0.25">
      <c r="A3050" s="749" t="s">
        <v>511</v>
      </c>
      <c r="B3050" s="750"/>
      <c r="C3050" s="750"/>
      <c r="D3050" s="750"/>
      <c r="E3050" s="750"/>
      <c r="F3050" s="710"/>
      <c r="G3050" s="711"/>
      <c r="H3050" s="712"/>
      <c r="I3050" s="713"/>
      <c r="J3050" s="713"/>
      <c r="K3050" s="714"/>
      <c r="L3050" s="715"/>
    </row>
    <row r="3051" spans="1:12" ht="30" customHeight="1" x14ac:dyDescent="0.25">
      <c r="A3051" s="756" t="s">
        <v>512</v>
      </c>
      <c r="B3051" s="757"/>
      <c r="C3051" s="757"/>
      <c r="D3051" s="757"/>
      <c r="E3051" s="757"/>
      <c r="F3051" s="710"/>
      <c r="G3051" s="711"/>
      <c r="H3051" s="758"/>
      <c r="I3051" s="713"/>
      <c r="J3051" s="713"/>
      <c r="K3051" s="714"/>
      <c r="L3051" s="715"/>
    </row>
    <row r="3052" spans="1:12" ht="30" customHeight="1" x14ac:dyDescent="0.25">
      <c r="A3052" s="759" t="s">
        <v>513</v>
      </c>
      <c r="B3052" s="760"/>
      <c r="C3052" s="760"/>
      <c r="D3052" s="760"/>
      <c r="E3052" s="760"/>
      <c r="F3052" s="710"/>
      <c r="G3052" s="711"/>
      <c r="H3052" s="758"/>
      <c r="I3052" s="713"/>
      <c r="J3052" s="713"/>
      <c r="K3052" s="714"/>
      <c r="L3052" s="715"/>
    </row>
    <row r="3053" spans="1:12" ht="30" customHeight="1" x14ac:dyDescent="0.25">
      <c r="A3053" s="708" t="s">
        <v>514</v>
      </c>
      <c r="B3053" s="709"/>
      <c r="C3053" s="709"/>
      <c r="D3053" s="709"/>
      <c r="E3053" s="709"/>
      <c r="F3053" s="710"/>
      <c r="G3053" s="711"/>
      <c r="H3053" s="712"/>
      <c r="I3053" s="713"/>
      <c r="J3053" s="713"/>
      <c r="K3053" s="714"/>
      <c r="L3053" s="715"/>
    </row>
    <row r="3054" spans="1:12" ht="30" customHeight="1" x14ac:dyDescent="0.25">
      <c r="A3054" s="708" t="s">
        <v>515</v>
      </c>
      <c r="B3054" s="709"/>
      <c r="C3054" s="709"/>
      <c r="D3054" s="709"/>
      <c r="E3054" s="709"/>
      <c r="F3054" s="710"/>
      <c r="G3054" s="711"/>
      <c r="H3054" s="712"/>
      <c r="I3054" s="713"/>
      <c r="J3054" s="713"/>
      <c r="K3054" s="714"/>
      <c r="L3054" s="715"/>
    </row>
    <row r="3055" spans="1:12" ht="30" customHeight="1" x14ac:dyDescent="0.25">
      <c r="A3055" s="708" t="s">
        <v>516</v>
      </c>
      <c r="B3055" s="709"/>
      <c r="C3055" s="709"/>
      <c r="D3055" s="709"/>
      <c r="E3055" s="709"/>
      <c r="F3055" s="710"/>
      <c r="G3055" s="711"/>
      <c r="H3055" s="716"/>
      <c r="I3055" s="717"/>
      <c r="J3055" s="717"/>
      <c r="K3055" s="717"/>
      <c r="L3055" s="718"/>
    </row>
    <row r="3056" spans="1:12" ht="30" customHeight="1" thickBot="1" x14ac:dyDescent="0.3">
      <c r="A3056" s="719" t="s">
        <v>517</v>
      </c>
      <c r="B3056" s="720"/>
      <c r="C3056" s="720"/>
      <c r="D3056" s="720"/>
      <c r="E3056" s="720"/>
      <c r="F3056" s="721"/>
      <c r="G3056" s="722"/>
      <c r="H3056" s="723"/>
      <c r="I3056" s="724"/>
      <c r="J3056" s="724"/>
      <c r="K3056" s="725"/>
      <c r="L3056" s="726"/>
    </row>
    <row r="3057" spans="1:12" ht="20.25" customHeight="1" x14ac:dyDescent="0.25">
      <c r="A3057" s="727" t="s">
        <v>518</v>
      </c>
      <c r="B3057" s="728"/>
      <c r="C3057" s="728"/>
      <c r="D3057" s="728"/>
      <c r="E3057" s="728"/>
      <c r="F3057" s="728"/>
      <c r="G3057" s="728"/>
      <c r="H3057" s="728"/>
      <c r="I3057" s="728"/>
      <c r="J3057" s="728"/>
      <c r="K3057" s="729"/>
      <c r="L3057" s="730"/>
    </row>
    <row r="3058" spans="1:12" ht="30" customHeight="1" x14ac:dyDescent="0.25">
      <c r="A3058" s="731"/>
      <c r="B3058" s="732"/>
      <c r="C3058" s="732"/>
      <c r="D3058" s="732"/>
      <c r="E3058" s="732"/>
      <c r="F3058" s="732"/>
      <c r="G3058" s="732"/>
      <c r="H3058" s="732"/>
      <c r="I3058" s="732"/>
      <c r="J3058" s="732"/>
      <c r="K3058" s="733"/>
      <c r="L3058" s="734"/>
    </row>
    <row r="3059" spans="1:12" ht="30" customHeight="1" thickBot="1" x14ac:dyDescent="0.3">
      <c r="A3059" s="735"/>
      <c r="B3059" s="736"/>
      <c r="C3059" s="736"/>
      <c r="D3059" s="736"/>
      <c r="E3059" s="736"/>
      <c r="F3059" s="736"/>
      <c r="G3059" s="736"/>
      <c r="H3059" s="736"/>
      <c r="I3059" s="736"/>
      <c r="J3059" s="736"/>
      <c r="K3059" s="737"/>
      <c r="L3059" s="738"/>
    </row>
    <row r="3060" spans="1:12" ht="19.149999999999999" customHeight="1" x14ac:dyDescent="0.25">
      <c r="A3060" s="739" t="s">
        <v>519</v>
      </c>
      <c r="B3060" s="740"/>
      <c r="C3060" s="740"/>
      <c r="D3060" s="740"/>
      <c r="E3060" s="741"/>
      <c r="F3060" s="741"/>
      <c r="G3060" s="741"/>
      <c r="H3060" s="741"/>
      <c r="I3060" s="741"/>
      <c r="J3060" s="741"/>
      <c r="K3060" s="742"/>
      <c r="L3060" s="743"/>
    </row>
    <row r="3061" spans="1:12" ht="19.149999999999999" customHeight="1" x14ac:dyDescent="0.25">
      <c r="A3061" s="744" t="s">
        <v>591</v>
      </c>
      <c r="B3061" s="745"/>
      <c r="C3061" s="745"/>
      <c r="D3061" s="745"/>
      <c r="E3061" s="674" t="s">
        <v>24</v>
      </c>
      <c r="F3061" s="676"/>
      <c r="G3061" s="676"/>
      <c r="H3061" s="676"/>
      <c r="I3061" s="677"/>
      <c r="J3061" s="680" t="s">
        <v>21</v>
      </c>
      <c r="K3061" s="746"/>
      <c r="L3061" s="682"/>
    </row>
    <row r="3062" spans="1:12" ht="19.149999999999999" customHeight="1" x14ac:dyDescent="0.25">
      <c r="A3062" s="747" t="s">
        <v>592</v>
      </c>
      <c r="B3062" s="748"/>
      <c r="C3062" s="748" t="s">
        <v>593</v>
      </c>
      <c r="D3062" s="748"/>
      <c r="E3062" s="675"/>
      <c r="F3062" s="678"/>
      <c r="G3062" s="678"/>
      <c r="H3062" s="678"/>
      <c r="I3062" s="679"/>
      <c r="J3062" s="681"/>
      <c r="K3062" s="678"/>
      <c r="L3062" s="683"/>
    </row>
    <row r="3063" spans="1:12" ht="19.149999999999999" customHeight="1" x14ac:dyDescent="0.25">
      <c r="A3063" s="668"/>
      <c r="B3063" s="669"/>
      <c r="C3063" s="670"/>
      <c r="D3063" s="671"/>
      <c r="E3063" s="674" t="s">
        <v>25</v>
      </c>
      <c r="F3063" s="676"/>
      <c r="G3063" s="676"/>
      <c r="H3063" s="676"/>
      <c r="I3063" s="677"/>
      <c r="J3063" s="680" t="s">
        <v>371</v>
      </c>
      <c r="K3063" s="676"/>
      <c r="L3063" s="682"/>
    </row>
    <row r="3064" spans="1:12" ht="19.149999999999999" customHeight="1" x14ac:dyDescent="0.25">
      <c r="A3064" s="668"/>
      <c r="B3064" s="669"/>
      <c r="C3064" s="672"/>
      <c r="D3064" s="673"/>
      <c r="E3064" s="675"/>
      <c r="F3064" s="678"/>
      <c r="G3064" s="678"/>
      <c r="H3064" s="678"/>
      <c r="I3064" s="679"/>
      <c r="J3064" s="681"/>
      <c r="K3064" s="678"/>
      <c r="L3064" s="683"/>
    </row>
    <row r="3065" spans="1:12" ht="19.149999999999999" customHeight="1" x14ac:dyDescent="0.25">
      <c r="A3065" s="684" t="s">
        <v>594</v>
      </c>
      <c r="B3065" s="687"/>
      <c r="C3065" s="688"/>
      <c r="D3065" s="688"/>
      <c r="E3065" s="688"/>
      <c r="F3065" s="688"/>
      <c r="G3065" s="688"/>
      <c r="H3065" s="688"/>
      <c r="I3065" s="688"/>
      <c r="J3065" s="688"/>
      <c r="K3065" s="688"/>
      <c r="L3065" s="689"/>
    </row>
    <row r="3066" spans="1:12" ht="19.149999999999999" customHeight="1" x14ac:dyDescent="0.25">
      <c r="A3066" s="685"/>
      <c r="B3066" s="688"/>
      <c r="C3066" s="688"/>
      <c r="D3066" s="688"/>
      <c r="E3066" s="688"/>
      <c r="F3066" s="688"/>
      <c r="G3066" s="688"/>
      <c r="H3066" s="688"/>
      <c r="I3066" s="688"/>
      <c r="J3066" s="688"/>
      <c r="K3066" s="688"/>
      <c r="L3066" s="689"/>
    </row>
    <row r="3067" spans="1:12" ht="19.149999999999999" customHeight="1" x14ac:dyDescent="0.25">
      <c r="A3067" s="685"/>
      <c r="B3067" s="688"/>
      <c r="C3067" s="688"/>
      <c r="D3067" s="688"/>
      <c r="E3067" s="688"/>
      <c r="F3067" s="688"/>
      <c r="G3067" s="688"/>
      <c r="H3067" s="688"/>
      <c r="I3067" s="688"/>
      <c r="J3067" s="688"/>
      <c r="K3067" s="688"/>
      <c r="L3067" s="689"/>
    </row>
    <row r="3068" spans="1:12" ht="19.149999999999999" customHeight="1" thickBot="1" x14ac:dyDescent="0.3">
      <c r="A3068" s="686"/>
      <c r="B3068" s="690"/>
      <c r="C3068" s="690"/>
      <c r="D3068" s="690"/>
      <c r="E3068" s="690"/>
      <c r="F3068" s="690"/>
      <c r="G3068" s="690"/>
      <c r="H3068" s="690"/>
      <c r="I3068" s="690"/>
      <c r="J3068" s="690"/>
      <c r="K3068" s="690"/>
      <c r="L3068" s="691"/>
    </row>
    <row r="3069" spans="1:12" ht="20.25" customHeight="1" thickBot="1" x14ac:dyDescent="0.3"/>
    <row r="3070" spans="1:12" ht="20.25" customHeight="1" thickBot="1" x14ac:dyDescent="0.3">
      <c r="A3070" s="692" t="s">
        <v>504</v>
      </c>
      <c r="B3070" s="693"/>
      <c r="C3070" s="693"/>
      <c r="D3070" s="693"/>
      <c r="E3070" s="693"/>
      <c r="F3070" s="693"/>
      <c r="G3070" s="693"/>
      <c r="H3070" s="693"/>
      <c r="I3070" s="693"/>
      <c r="J3070" s="693"/>
      <c r="K3070" s="693"/>
      <c r="L3070" s="694"/>
    </row>
    <row r="3071" spans="1:12" ht="25.15" customHeight="1" x14ac:dyDescent="0.25">
      <c r="A3071" s="168" t="s">
        <v>551</v>
      </c>
      <c r="B3071" s="695"/>
      <c r="C3071" s="696"/>
      <c r="D3071" s="697"/>
      <c r="E3071" s="698"/>
      <c r="F3071" s="698"/>
      <c r="G3071" s="698"/>
      <c r="H3071" s="698"/>
      <c r="I3071" s="698"/>
      <c r="J3071" s="698"/>
      <c r="K3071" s="698"/>
      <c r="L3071" s="699"/>
    </row>
    <row r="3072" spans="1:12" ht="20.25" customHeight="1" x14ac:dyDescent="0.25">
      <c r="A3072" s="700" t="s">
        <v>0</v>
      </c>
      <c r="B3072" s="701"/>
      <c r="C3072" s="701"/>
      <c r="D3072" s="702"/>
      <c r="E3072" s="702"/>
      <c r="F3072" s="702"/>
      <c r="G3072" s="702"/>
      <c r="H3072" s="702"/>
      <c r="I3072" s="702"/>
      <c r="J3072" s="702"/>
      <c r="K3072" s="702"/>
      <c r="L3072" s="703"/>
    </row>
    <row r="3073" spans="1:12" ht="20.25" customHeight="1" x14ac:dyDescent="0.25">
      <c r="A3073" s="700" t="s">
        <v>460</v>
      </c>
      <c r="B3073" s="701"/>
      <c r="C3073" s="701"/>
      <c r="D3073" s="702"/>
      <c r="E3073" s="702"/>
      <c r="F3073" s="702"/>
      <c r="G3073" s="702"/>
      <c r="H3073" s="702"/>
      <c r="I3073" s="702"/>
      <c r="J3073" s="702"/>
      <c r="K3073" s="702"/>
      <c r="L3073" s="703"/>
    </row>
    <row r="3074" spans="1:12" ht="20.25" customHeight="1" x14ac:dyDescent="0.25">
      <c r="A3074" s="700" t="s">
        <v>905</v>
      </c>
      <c r="B3074" s="701"/>
      <c r="C3074" s="701"/>
      <c r="D3074" s="702"/>
      <c r="E3074" s="702"/>
      <c r="F3074" s="702"/>
      <c r="G3074" s="702"/>
      <c r="H3074" s="702"/>
      <c r="I3074" s="702"/>
      <c r="J3074" s="702"/>
      <c r="K3074" s="702"/>
      <c r="L3074" s="703"/>
    </row>
    <row r="3075" spans="1:12" ht="20.25" customHeight="1" x14ac:dyDescent="0.25">
      <c r="A3075" s="700" t="s">
        <v>1</v>
      </c>
      <c r="B3075" s="701"/>
      <c r="C3075" s="701"/>
      <c r="D3075" s="702"/>
      <c r="E3075" s="702"/>
      <c r="F3075" s="702"/>
      <c r="G3075" s="702"/>
      <c r="H3075" s="702"/>
      <c r="I3075" s="702"/>
      <c r="J3075" s="702"/>
      <c r="K3075" s="702"/>
      <c r="L3075" s="703"/>
    </row>
    <row r="3076" spans="1:12" ht="20.25" customHeight="1" x14ac:dyDescent="0.25">
      <c r="A3076" s="704" t="s">
        <v>520</v>
      </c>
      <c r="B3076" s="705"/>
      <c r="C3076" s="705"/>
      <c r="D3076" s="702"/>
      <c r="E3076" s="702"/>
      <c r="F3076" s="702"/>
      <c r="G3076" s="702"/>
      <c r="H3076" s="702"/>
      <c r="I3076" s="702"/>
      <c r="J3076" s="702"/>
      <c r="K3076" s="702"/>
      <c r="L3076" s="703"/>
    </row>
    <row r="3077" spans="1:12" ht="15" customHeight="1" x14ac:dyDescent="0.25">
      <c r="A3077" s="704" t="s">
        <v>505</v>
      </c>
      <c r="B3077" s="705"/>
      <c r="C3077" s="705"/>
      <c r="D3077" s="706"/>
      <c r="E3077" s="706"/>
      <c r="F3077" s="706"/>
      <c r="G3077" s="706"/>
      <c r="H3077" s="706"/>
      <c r="I3077" s="706"/>
      <c r="J3077" s="706"/>
      <c r="K3077" s="706"/>
      <c r="L3077" s="707"/>
    </row>
    <row r="3078" spans="1:12" ht="15" customHeight="1" x14ac:dyDescent="0.25">
      <c r="A3078" s="704"/>
      <c r="B3078" s="705"/>
      <c r="C3078" s="705"/>
      <c r="D3078" s="706"/>
      <c r="E3078" s="706"/>
      <c r="F3078" s="706"/>
      <c r="G3078" s="706"/>
      <c r="H3078" s="706"/>
      <c r="I3078" s="706"/>
      <c r="J3078" s="706"/>
      <c r="K3078" s="706"/>
      <c r="L3078" s="707"/>
    </row>
    <row r="3079" spans="1:12" ht="15" customHeight="1" x14ac:dyDescent="0.25">
      <c r="A3079" s="704"/>
      <c r="B3079" s="705"/>
      <c r="C3079" s="705"/>
      <c r="D3079" s="706"/>
      <c r="E3079" s="706"/>
      <c r="F3079" s="706"/>
      <c r="G3079" s="706"/>
      <c r="H3079" s="706"/>
      <c r="I3079" s="706"/>
      <c r="J3079" s="706"/>
      <c r="K3079" s="706"/>
      <c r="L3079" s="707"/>
    </row>
    <row r="3080" spans="1:12" ht="19.149999999999999" customHeight="1" x14ac:dyDescent="0.25">
      <c r="A3080" s="761" t="s">
        <v>506</v>
      </c>
      <c r="B3080" s="762"/>
      <c r="C3080" s="762"/>
      <c r="D3080" s="762"/>
      <c r="E3080" s="763"/>
      <c r="F3080" s="764" t="s">
        <v>507</v>
      </c>
      <c r="G3080" s="763"/>
      <c r="H3080" s="764" t="s">
        <v>508</v>
      </c>
      <c r="I3080" s="762"/>
      <c r="J3080" s="762"/>
      <c r="K3080" s="762"/>
      <c r="L3080" s="765"/>
    </row>
    <row r="3081" spans="1:12" ht="30" customHeight="1" x14ac:dyDescent="0.25">
      <c r="A3081" s="749" t="s">
        <v>509</v>
      </c>
      <c r="B3081" s="750"/>
      <c r="C3081" s="750"/>
      <c r="D3081" s="750"/>
      <c r="E3081" s="750"/>
      <c r="F3081" s="751"/>
      <c r="G3081" s="752"/>
      <c r="H3081" s="712"/>
      <c r="I3081" s="713"/>
      <c r="J3081" s="713"/>
      <c r="K3081" s="714"/>
      <c r="L3081" s="715"/>
    </row>
    <row r="3082" spans="1:12" ht="30" customHeight="1" x14ac:dyDescent="0.25">
      <c r="A3082" s="749" t="s">
        <v>510</v>
      </c>
      <c r="B3082" s="750"/>
      <c r="C3082" s="750"/>
      <c r="D3082" s="750"/>
      <c r="E3082" s="750"/>
      <c r="F3082" s="710"/>
      <c r="G3082" s="711"/>
      <c r="H3082" s="753"/>
      <c r="I3082" s="754"/>
      <c r="J3082" s="754"/>
      <c r="K3082" s="754"/>
      <c r="L3082" s="755"/>
    </row>
    <row r="3083" spans="1:12" ht="30" customHeight="1" x14ac:dyDescent="0.25">
      <c r="A3083" s="749" t="s">
        <v>511</v>
      </c>
      <c r="B3083" s="750"/>
      <c r="C3083" s="750"/>
      <c r="D3083" s="750"/>
      <c r="E3083" s="750"/>
      <c r="F3083" s="710"/>
      <c r="G3083" s="711"/>
      <c r="H3083" s="712"/>
      <c r="I3083" s="713"/>
      <c r="J3083" s="713"/>
      <c r="K3083" s="714"/>
      <c r="L3083" s="715"/>
    </row>
    <row r="3084" spans="1:12" ht="30" customHeight="1" x14ac:dyDescent="0.25">
      <c r="A3084" s="756" t="s">
        <v>512</v>
      </c>
      <c r="B3084" s="757"/>
      <c r="C3084" s="757"/>
      <c r="D3084" s="757"/>
      <c r="E3084" s="757"/>
      <c r="F3084" s="710"/>
      <c r="G3084" s="711"/>
      <c r="H3084" s="758"/>
      <c r="I3084" s="713"/>
      <c r="J3084" s="713"/>
      <c r="K3084" s="714"/>
      <c r="L3084" s="715"/>
    </row>
    <row r="3085" spans="1:12" ht="30" customHeight="1" x14ac:dyDescent="0.25">
      <c r="A3085" s="759" t="s">
        <v>513</v>
      </c>
      <c r="B3085" s="760"/>
      <c r="C3085" s="760"/>
      <c r="D3085" s="760"/>
      <c r="E3085" s="760"/>
      <c r="F3085" s="710"/>
      <c r="G3085" s="711"/>
      <c r="H3085" s="758"/>
      <c r="I3085" s="713"/>
      <c r="J3085" s="713"/>
      <c r="K3085" s="714"/>
      <c r="L3085" s="715"/>
    </row>
    <row r="3086" spans="1:12" ht="30" customHeight="1" x14ac:dyDescent="0.25">
      <c r="A3086" s="708" t="s">
        <v>514</v>
      </c>
      <c r="B3086" s="709"/>
      <c r="C3086" s="709"/>
      <c r="D3086" s="709"/>
      <c r="E3086" s="709"/>
      <c r="F3086" s="710"/>
      <c r="G3086" s="711"/>
      <c r="H3086" s="712"/>
      <c r="I3086" s="713"/>
      <c r="J3086" s="713"/>
      <c r="K3086" s="714"/>
      <c r="L3086" s="715"/>
    </row>
    <row r="3087" spans="1:12" ht="30" customHeight="1" x14ac:dyDescent="0.25">
      <c r="A3087" s="708" t="s">
        <v>515</v>
      </c>
      <c r="B3087" s="709"/>
      <c r="C3087" s="709"/>
      <c r="D3087" s="709"/>
      <c r="E3087" s="709"/>
      <c r="F3087" s="710"/>
      <c r="G3087" s="711"/>
      <c r="H3087" s="712"/>
      <c r="I3087" s="713"/>
      <c r="J3087" s="713"/>
      <c r="K3087" s="714"/>
      <c r="L3087" s="715"/>
    </row>
    <row r="3088" spans="1:12" ht="30" customHeight="1" x14ac:dyDescent="0.25">
      <c r="A3088" s="708" t="s">
        <v>516</v>
      </c>
      <c r="B3088" s="709"/>
      <c r="C3088" s="709"/>
      <c r="D3088" s="709"/>
      <c r="E3088" s="709"/>
      <c r="F3088" s="710"/>
      <c r="G3088" s="711"/>
      <c r="H3088" s="716"/>
      <c r="I3088" s="717"/>
      <c r="J3088" s="717"/>
      <c r="K3088" s="717"/>
      <c r="L3088" s="718"/>
    </row>
    <row r="3089" spans="1:12" ht="30" customHeight="1" thickBot="1" x14ac:dyDescent="0.3">
      <c r="A3089" s="719" t="s">
        <v>517</v>
      </c>
      <c r="B3089" s="720"/>
      <c r="C3089" s="720"/>
      <c r="D3089" s="720"/>
      <c r="E3089" s="720"/>
      <c r="F3089" s="721"/>
      <c r="G3089" s="722"/>
      <c r="H3089" s="723"/>
      <c r="I3089" s="724"/>
      <c r="J3089" s="724"/>
      <c r="K3089" s="725"/>
      <c r="L3089" s="726"/>
    </row>
    <row r="3090" spans="1:12" ht="20.25" customHeight="1" x14ac:dyDescent="0.25">
      <c r="A3090" s="727" t="s">
        <v>518</v>
      </c>
      <c r="B3090" s="728"/>
      <c r="C3090" s="728"/>
      <c r="D3090" s="728"/>
      <c r="E3090" s="728"/>
      <c r="F3090" s="728"/>
      <c r="G3090" s="728"/>
      <c r="H3090" s="728"/>
      <c r="I3090" s="728"/>
      <c r="J3090" s="728"/>
      <c r="K3090" s="729"/>
      <c r="L3090" s="730"/>
    </row>
    <row r="3091" spans="1:12" ht="30" customHeight="1" x14ac:dyDescent="0.25">
      <c r="A3091" s="731"/>
      <c r="B3091" s="732"/>
      <c r="C3091" s="732"/>
      <c r="D3091" s="732"/>
      <c r="E3091" s="732"/>
      <c r="F3091" s="732"/>
      <c r="G3091" s="732"/>
      <c r="H3091" s="732"/>
      <c r="I3091" s="732"/>
      <c r="J3091" s="732"/>
      <c r="K3091" s="733"/>
      <c r="L3091" s="734"/>
    </row>
    <row r="3092" spans="1:12" ht="30" customHeight="1" thickBot="1" x14ac:dyDescent="0.3">
      <c r="A3092" s="735"/>
      <c r="B3092" s="736"/>
      <c r="C3092" s="736"/>
      <c r="D3092" s="736"/>
      <c r="E3092" s="736"/>
      <c r="F3092" s="736"/>
      <c r="G3092" s="736"/>
      <c r="H3092" s="736"/>
      <c r="I3092" s="736"/>
      <c r="J3092" s="736"/>
      <c r="K3092" s="737"/>
      <c r="L3092" s="738"/>
    </row>
    <row r="3093" spans="1:12" ht="19.149999999999999" customHeight="1" x14ac:dyDescent="0.25">
      <c r="A3093" s="739" t="s">
        <v>519</v>
      </c>
      <c r="B3093" s="740"/>
      <c r="C3093" s="740"/>
      <c r="D3093" s="740"/>
      <c r="E3093" s="741"/>
      <c r="F3093" s="741"/>
      <c r="G3093" s="741"/>
      <c r="H3093" s="741"/>
      <c r="I3093" s="741"/>
      <c r="J3093" s="741"/>
      <c r="K3093" s="742"/>
      <c r="L3093" s="743"/>
    </row>
    <row r="3094" spans="1:12" ht="19.149999999999999" customHeight="1" x14ac:dyDescent="0.25">
      <c r="A3094" s="744" t="s">
        <v>591</v>
      </c>
      <c r="B3094" s="745"/>
      <c r="C3094" s="745"/>
      <c r="D3094" s="745"/>
      <c r="E3094" s="674" t="s">
        <v>24</v>
      </c>
      <c r="F3094" s="676"/>
      <c r="G3094" s="676"/>
      <c r="H3094" s="676"/>
      <c r="I3094" s="677"/>
      <c r="J3094" s="680" t="s">
        <v>21</v>
      </c>
      <c r="K3094" s="746"/>
      <c r="L3094" s="682"/>
    </row>
    <row r="3095" spans="1:12" ht="19.149999999999999" customHeight="1" x14ac:dyDescent="0.25">
      <c r="A3095" s="747" t="s">
        <v>592</v>
      </c>
      <c r="B3095" s="748"/>
      <c r="C3095" s="748" t="s">
        <v>593</v>
      </c>
      <c r="D3095" s="748"/>
      <c r="E3095" s="675"/>
      <c r="F3095" s="678"/>
      <c r="G3095" s="678"/>
      <c r="H3095" s="678"/>
      <c r="I3095" s="679"/>
      <c r="J3095" s="681"/>
      <c r="K3095" s="678"/>
      <c r="L3095" s="683"/>
    </row>
    <row r="3096" spans="1:12" ht="19.149999999999999" customHeight="1" x14ac:dyDescent="0.25">
      <c r="A3096" s="668"/>
      <c r="B3096" s="669"/>
      <c r="C3096" s="670"/>
      <c r="D3096" s="671"/>
      <c r="E3096" s="674" t="s">
        <v>25</v>
      </c>
      <c r="F3096" s="676"/>
      <c r="G3096" s="676"/>
      <c r="H3096" s="676"/>
      <c r="I3096" s="677"/>
      <c r="J3096" s="680" t="s">
        <v>371</v>
      </c>
      <c r="K3096" s="676"/>
      <c r="L3096" s="682"/>
    </row>
    <row r="3097" spans="1:12" ht="19.149999999999999" customHeight="1" x14ac:dyDescent="0.25">
      <c r="A3097" s="668"/>
      <c r="B3097" s="669"/>
      <c r="C3097" s="672"/>
      <c r="D3097" s="673"/>
      <c r="E3097" s="675"/>
      <c r="F3097" s="678"/>
      <c r="G3097" s="678"/>
      <c r="H3097" s="678"/>
      <c r="I3097" s="679"/>
      <c r="J3097" s="681"/>
      <c r="K3097" s="678"/>
      <c r="L3097" s="683"/>
    </row>
    <row r="3098" spans="1:12" ht="19.149999999999999" customHeight="1" x14ac:dyDescent="0.25">
      <c r="A3098" s="684" t="s">
        <v>594</v>
      </c>
      <c r="B3098" s="687"/>
      <c r="C3098" s="688"/>
      <c r="D3098" s="688"/>
      <c r="E3098" s="688"/>
      <c r="F3098" s="688"/>
      <c r="G3098" s="688"/>
      <c r="H3098" s="688"/>
      <c r="I3098" s="688"/>
      <c r="J3098" s="688"/>
      <c r="K3098" s="688"/>
      <c r="L3098" s="689"/>
    </row>
    <row r="3099" spans="1:12" ht="19.149999999999999" customHeight="1" x14ac:dyDescent="0.25">
      <c r="A3099" s="685"/>
      <c r="B3099" s="688"/>
      <c r="C3099" s="688"/>
      <c r="D3099" s="688"/>
      <c r="E3099" s="688"/>
      <c r="F3099" s="688"/>
      <c r="G3099" s="688"/>
      <c r="H3099" s="688"/>
      <c r="I3099" s="688"/>
      <c r="J3099" s="688"/>
      <c r="K3099" s="688"/>
      <c r="L3099" s="689"/>
    </row>
    <row r="3100" spans="1:12" ht="19.149999999999999" customHeight="1" x14ac:dyDescent="0.25">
      <c r="A3100" s="685"/>
      <c r="B3100" s="688"/>
      <c r="C3100" s="688"/>
      <c r="D3100" s="688"/>
      <c r="E3100" s="688"/>
      <c r="F3100" s="688"/>
      <c r="G3100" s="688"/>
      <c r="H3100" s="688"/>
      <c r="I3100" s="688"/>
      <c r="J3100" s="688"/>
      <c r="K3100" s="688"/>
      <c r="L3100" s="689"/>
    </row>
    <row r="3101" spans="1:12" ht="19.149999999999999" customHeight="1" thickBot="1" x14ac:dyDescent="0.3">
      <c r="A3101" s="686"/>
      <c r="B3101" s="690"/>
      <c r="C3101" s="690"/>
      <c r="D3101" s="690"/>
      <c r="E3101" s="690"/>
      <c r="F3101" s="690"/>
      <c r="G3101" s="690"/>
      <c r="H3101" s="690"/>
      <c r="I3101" s="690"/>
      <c r="J3101" s="690"/>
      <c r="K3101" s="690"/>
      <c r="L3101" s="691"/>
    </row>
    <row r="3102" spans="1:12" ht="20.25" customHeight="1" thickBot="1" x14ac:dyDescent="0.3"/>
    <row r="3103" spans="1:12" ht="20.25" customHeight="1" thickBot="1" x14ac:dyDescent="0.3">
      <c r="A3103" s="692" t="s">
        <v>504</v>
      </c>
      <c r="B3103" s="693"/>
      <c r="C3103" s="693"/>
      <c r="D3103" s="693"/>
      <c r="E3103" s="693"/>
      <c r="F3103" s="693"/>
      <c r="G3103" s="693"/>
      <c r="H3103" s="693"/>
      <c r="I3103" s="693"/>
      <c r="J3103" s="693"/>
      <c r="K3103" s="693"/>
      <c r="L3103" s="694"/>
    </row>
    <row r="3104" spans="1:12" ht="25.15" customHeight="1" x14ac:dyDescent="0.25">
      <c r="A3104" s="168" t="s">
        <v>551</v>
      </c>
      <c r="B3104" s="695"/>
      <c r="C3104" s="696"/>
      <c r="D3104" s="697"/>
      <c r="E3104" s="698"/>
      <c r="F3104" s="698"/>
      <c r="G3104" s="698"/>
      <c r="H3104" s="698"/>
      <c r="I3104" s="698"/>
      <c r="J3104" s="698"/>
      <c r="K3104" s="698"/>
      <c r="L3104" s="699"/>
    </row>
    <row r="3105" spans="1:12" ht="20.25" customHeight="1" x14ac:dyDescent="0.25">
      <c r="A3105" s="700" t="s">
        <v>0</v>
      </c>
      <c r="B3105" s="701"/>
      <c r="C3105" s="701"/>
      <c r="D3105" s="702"/>
      <c r="E3105" s="702"/>
      <c r="F3105" s="702"/>
      <c r="G3105" s="702"/>
      <c r="H3105" s="702"/>
      <c r="I3105" s="702"/>
      <c r="J3105" s="702"/>
      <c r="K3105" s="702"/>
      <c r="L3105" s="703"/>
    </row>
    <row r="3106" spans="1:12" ht="20.25" customHeight="1" x14ac:dyDescent="0.25">
      <c r="A3106" s="700" t="s">
        <v>460</v>
      </c>
      <c r="B3106" s="701"/>
      <c r="C3106" s="701"/>
      <c r="D3106" s="702"/>
      <c r="E3106" s="702"/>
      <c r="F3106" s="702"/>
      <c r="G3106" s="702"/>
      <c r="H3106" s="702"/>
      <c r="I3106" s="702"/>
      <c r="J3106" s="702"/>
      <c r="K3106" s="702"/>
      <c r="L3106" s="703"/>
    </row>
    <row r="3107" spans="1:12" ht="20.25" customHeight="1" x14ac:dyDescent="0.25">
      <c r="A3107" s="700" t="s">
        <v>905</v>
      </c>
      <c r="B3107" s="701"/>
      <c r="C3107" s="701"/>
      <c r="D3107" s="702"/>
      <c r="E3107" s="702"/>
      <c r="F3107" s="702"/>
      <c r="G3107" s="702"/>
      <c r="H3107" s="702"/>
      <c r="I3107" s="702"/>
      <c r="J3107" s="702"/>
      <c r="K3107" s="702"/>
      <c r="L3107" s="703"/>
    </row>
    <row r="3108" spans="1:12" ht="20.25" customHeight="1" x14ac:dyDescent="0.25">
      <c r="A3108" s="700" t="s">
        <v>1</v>
      </c>
      <c r="B3108" s="701"/>
      <c r="C3108" s="701"/>
      <c r="D3108" s="702"/>
      <c r="E3108" s="702"/>
      <c r="F3108" s="702"/>
      <c r="G3108" s="702"/>
      <c r="H3108" s="702"/>
      <c r="I3108" s="702"/>
      <c r="J3108" s="702"/>
      <c r="K3108" s="702"/>
      <c r="L3108" s="703"/>
    </row>
    <row r="3109" spans="1:12" ht="20.25" customHeight="1" x14ac:dyDescent="0.25">
      <c r="A3109" s="704" t="s">
        <v>520</v>
      </c>
      <c r="B3109" s="705"/>
      <c r="C3109" s="705"/>
      <c r="D3109" s="702"/>
      <c r="E3109" s="702"/>
      <c r="F3109" s="702"/>
      <c r="G3109" s="702"/>
      <c r="H3109" s="702"/>
      <c r="I3109" s="702"/>
      <c r="J3109" s="702"/>
      <c r="K3109" s="702"/>
      <c r="L3109" s="703"/>
    </row>
    <row r="3110" spans="1:12" ht="15" customHeight="1" x14ac:dyDescent="0.25">
      <c r="A3110" s="704" t="s">
        <v>505</v>
      </c>
      <c r="B3110" s="705"/>
      <c r="C3110" s="705"/>
      <c r="D3110" s="706"/>
      <c r="E3110" s="706"/>
      <c r="F3110" s="706"/>
      <c r="G3110" s="706"/>
      <c r="H3110" s="706"/>
      <c r="I3110" s="706"/>
      <c r="J3110" s="706"/>
      <c r="K3110" s="706"/>
      <c r="L3110" s="707"/>
    </row>
    <row r="3111" spans="1:12" ht="15" customHeight="1" x14ac:dyDescent="0.25">
      <c r="A3111" s="704"/>
      <c r="B3111" s="705"/>
      <c r="C3111" s="705"/>
      <c r="D3111" s="706"/>
      <c r="E3111" s="706"/>
      <c r="F3111" s="706"/>
      <c r="G3111" s="706"/>
      <c r="H3111" s="706"/>
      <c r="I3111" s="706"/>
      <c r="J3111" s="706"/>
      <c r="K3111" s="706"/>
      <c r="L3111" s="707"/>
    </row>
    <row r="3112" spans="1:12" ht="15" customHeight="1" x14ac:dyDescent="0.25">
      <c r="A3112" s="704"/>
      <c r="B3112" s="705"/>
      <c r="C3112" s="705"/>
      <c r="D3112" s="706"/>
      <c r="E3112" s="706"/>
      <c r="F3112" s="706"/>
      <c r="G3112" s="706"/>
      <c r="H3112" s="706"/>
      <c r="I3112" s="706"/>
      <c r="J3112" s="706"/>
      <c r="K3112" s="706"/>
      <c r="L3112" s="707"/>
    </row>
    <row r="3113" spans="1:12" ht="19.149999999999999" customHeight="1" x14ac:dyDescent="0.25">
      <c r="A3113" s="761" t="s">
        <v>506</v>
      </c>
      <c r="B3113" s="762"/>
      <c r="C3113" s="762"/>
      <c r="D3113" s="762"/>
      <c r="E3113" s="763"/>
      <c r="F3113" s="764" t="s">
        <v>507</v>
      </c>
      <c r="G3113" s="763"/>
      <c r="H3113" s="764" t="s">
        <v>508</v>
      </c>
      <c r="I3113" s="762"/>
      <c r="J3113" s="762"/>
      <c r="K3113" s="762"/>
      <c r="L3113" s="765"/>
    </row>
    <row r="3114" spans="1:12" ht="30" customHeight="1" x14ac:dyDescent="0.25">
      <c r="A3114" s="749" t="s">
        <v>509</v>
      </c>
      <c r="B3114" s="750"/>
      <c r="C3114" s="750"/>
      <c r="D3114" s="750"/>
      <c r="E3114" s="750"/>
      <c r="F3114" s="751"/>
      <c r="G3114" s="752"/>
      <c r="H3114" s="712"/>
      <c r="I3114" s="713"/>
      <c r="J3114" s="713"/>
      <c r="K3114" s="714"/>
      <c r="L3114" s="715"/>
    </row>
    <row r="3115" spans="1:12" ht="30" customHeight="1" x14ac:dyDescent="0.25">
      <c r="A3115" s="749" t="s">
        <v>510</v>
      </c>
      <c r="B3115" s="750"/>
      <c r="C3115" s="750"/>
      <c r="D3115" s="750"/>
      <c r="E3115" s="750"/>
      <c r="F3115" s="710"/>
      <c r="G3115" s="711"/>
      <c r="H3115" s="753"/>
      <c r="I3115" s="754"/>
      <c r="J3115" s="754"/>
      <c r="K3115" s="754"/>
      <c r="L3115" s="755"/>
    </row>
    <row r="3116" spans="1:12" ht="30" customHeight="1" x14ac:dyDescent="0.25">
      <c r="A3116" s="749" t="s">
        <v>511</v>
      </c>
      <c r="B3116" s="750"/>
      <c r="C3116" s="750"/>
      <c r="D3116" s="750"/>
      <c r="E3116" s="750"/>
      <c r="F3116" s="710"/>
      <c r="G3116" s="711"/>
      <c r="H3116" s="712"/>
      <c r="I3116" s="713"/>
      <c r="J3116" s="713"/>
      <c r="K3116" s="714"/>
      <c r="L3116" s="715"/>
    </row>
    <row r="3117" spans="1:12" ht="30" customHeight="1" x14ac:dyDescent="0.25">
      <c r="A3117" s="756" t="s">
        <v>512</v>
      </c>
      <c r="B3117" s="757"/>
      <c r="C3117" s="757"/>
      <c r="D3117" s="757"/>
      <c r="E3117" s="757"/>
      <c r="F3117" s="710"/>
      <c r="G3117" s="711"/>
      <c r="H3117" s="758"/>
      <c r="I3117" s="713"/>
      <c r="J3117" s="713"/>
      <c r="K3117" s="714"/>
      <c r="L3117" s="715"/>
    </row>
    <row r="3118" spans="1:12" ht="30" customHeight="1" x14ac:dyDescent="0.25">
      <c r="A3118" s="759" t="s">
        <v>513</v>
      </c>
      <c r="B3118" s="760"/>
      <c r="C3118" s="760"/>
      <c r="D3118" s="760"/>
      <c r="E3118" s="760"/>
      <c r="F3118" s="710"/>
      <c r="G3118" s="711"/>
      <c r="H3118" s="758"/>
      <c r="I3118" s="713"/>
      <c r="J3118" s="713"/>
      <c r="K3118" s="714"/>
      <c r="L3118" s="715"/>
    </row>
    <row r="3119" spans="1:12" ht="30" customHeight="1" x14ac:dyDescent="0.25">
      <c r="A3119" s="708" t="s">
        <v>514</v>
      </c>
      <c r="B3119" s="709"/>
      <c r="C3119" s="709"/>
      <c r="D3119" s="709"/>
      <c r="E3119" s="709"/>
      <c r="F3119" s="710"/>
      <c r="G3119" s="711"/>
      <c r="H3119" s="712"/>
      <c r="I3119" s="713"/>
      <c r="J3119" s="713"/>
      <c r="K3119" s="714"/>
      <c r="L3119" s="715"/>
    </row>
    <row r="3120" spans="1:12" ht="30" customHeight="1" x14ac:dyDescent="0.25">
      <c r="A3120" s="708" t="s">
        <v>515</v>
      </c>
      <c r="B3120" s="709"/>
      <c r="C3120" s="709"/>
      <c r="D3120" s="709"/>
      <c r="E3120" s="709"/>
      <c r="F3120" s="710"/>
      <c r="G3120" s="711"/>
      <c r="H3120" s="712"/>
      <c r="I3120" s="713"/>
      <c r="J3120" s="713"/>
      <c r="K3120" s="714"/>
      <c r="L3120" s="715"/>
    </row>
    <row r="3121" spans="1:12" ht="30" customHeight="1" x14ac:dyDescent="0.25">
      <c r="A3121" s="708" t="s">
        <v>516</v>
      </c>
      <c r="B3121" s="709"/>
      <c r="C3121" s="709"/>
      <c r="D3121" s="709"/>
      <c r="E3121" s="709"/>
      <c r="F3121" s="710"/>
      <c r="G3121" s="711"/>
      <c r="H3121" s="716"/>
      <c r="I3121" s="717"/>
      <c r="J3121" s="717"/>
      <c r="K3121" s="717"/>
      <c r="L3121" s="718"/>
    </row>
    <row r="3122" spans="1:12" ht="30" customHeight="1" thickBot="1" x14ac:dyDescent="0.3">
      <c r="A3122" s="719" t="s">
        <v>517</v>
      </c>
      <c r="B3122" s="720"/>
      <c r="C3122" s="720"/>
      <c r="D3122" s="720"/>
      <c r="E3122" s="720"/>
      <c r="F3122" s="721"/>
      <c r="G3122" s="722"/>
      <c r="H3122" s="723"/>
      <c r="I3122" s="724"/>
      <c r="J3122" s="724"/>
      <c r="K3122" s="725"/>
      <c r="L3122" s="726"/>
    </row>
    <row r="3123" spans="1:12" ht="20.25" customHeight="1" x14ac:dyDescent="0.25">
      <c r="A3123" s="727" t="s">
        <v>518</v>
      </c>
      <c r="B3123" s="728"/>
      <c r="C3123" s="728"/>
      <c r="D3123" s="728"/>
      <c r="E3123" s="728"/>
      <c r="F3123" s="728"/>
      <c r="G3123" s="728"/>
      <c r="H3123" s="728"/>
      <c r="I3123" s="728"/>
      <c r="J3123" s="728"/>
      <c r="K3123" s="729"/>
      <c r="L3123" s="730"/>
    </row>
    <row r="3124" spans="1:12" ht="30" customHeight="1" x14ac:dyDescent="0.25">
      <c r="A3124" s="731"/>
      <c r="B3124" s="732"/>
      <c r="C3124" s="732"/>
      <c r="D3124" s="732"/>
      <c r="E3124" s="732"/>
      <c r="F3124" s="732"/>
      <c r="G3124" s="732"/>
      <c r="H3124" s="732"/>
      <c r="I3124" s="732"/>
      <c r="J3124" s="732"/>
      <c r="K3124" s="733"/>
      <c r="L3124" s="734"/>
    </row>
    <row r="3125" spans="1:12" ht="30" customHeight="1" thickBot="1" x14ac:dyDescent="0.3">
      <c r="A3125" s="735"/>
      <c r="B3125" s="736"/>
      <c r="C3125" s="736"/>
      <c r="D3125" s="736"/>
      <c r="E3125" s="736"/>
      <c r="F3125" s="736"/>
      <c r="G3125" s="736"/>
      <c r="H3125" s="736"/>
      <c r="I3125" s="736"/>
      <c r="J3125" s="736"/>
      <c r="K3125" s="737"/>
      <c r="L3125" s="738"/>
    </row>
    <row r="3126" spans="1:12" ht="19.149999999999999" customHeight="1" x14ac:dyDescent="0.25">
      <c r="A3126" s="739" t="s">
        <v>519</v>
      </c>
      <c r="B3126" s="740"/>
      <c r="C3126" s="740"/>
      <c r="D3126" s="740"/>
      <c r="E3126" s="741"/>
      <c r="F3126" s="741"/>
      <c r="G3126" s="741"/>
      <c r="H3126" s="741"/>
      <c r="I3126" s="741"/>
      <c r="J3126" s="741"/>
      <c r="K3126" s="742"/>
      <c r="L3126" s="743"/>
    </row>
    <row r="3127" spans="1:12" ht="19.149999999999999" customHeight="1" x14ac:dyDescent="0.25">
      <c r="A3127" s="744" t="s">
        <v>591</v>
      </c>
      <c r="B3127" s="745"/>
      <c r="C3127" s="745"/>
      <c r="D3127" s="745"/>
      <c r="E3127" s="674" t="s">
        <v>24</v>
      </c>
      <c r="F3127" s="676"/>
      <c r="G3127" s="676"/>
      <c r="H3127" s="676"/>
      <c r="I3127" s="677"/>
      <c r="J3127" s="680" t="s">
        <v>21</v>
      </c>
      <c r="K3127" s="746"/>
      <c r="L3127" s="682"/>
    </row>
    <row r="3128" spans="1:12" ht="19.149999999999999" customHeight="1" x14ac:dyDescent="0.25">
      <c r="A3128" s="747" t="s">
        <v>592</v>
      </c>
      <c r="B3128" s="748"/>
      <c r="C3128" s="748" t="s">
        <v>593</v>
      </c>
      <c r="D3128" s="748"/>
      <c r="E3128" s="675"/>
      <c r="F3128" s="678"/>
      <c r="G3128" s="678"/>
      <c r="H3128" s="678"/>
      <c r="I3128" s="679"/>
      <c r="J3128" s="681"/>
      <c r="K3128" s="678"/>
      <c r="L3128" s="683"/>
    </row>
    <row r="3129" spans="1:12" ht="19.149999999999999" customHeight="1" x14ac:dyDescent="0.25">
      <c r="A3129" s="668"/>
      <c r="B3129" s="669"/>
      <c r="C3129" s="670"/>
      <c r="D3129" s="671"/>
      <c r="E3129" s="674" t="s">
        <v>25</v>
      </c>
      <c r="F3129" s="676"/>
      <c r="G3129" s="676"/>
      <c r="H3129" s="676"/>
      <c r="I3129" s="677"/>
      <c r="J3129" s="680" t="s">
        <v>371</v>
      </c>
      <c r="K3129" s="676"/>
      <c r="L3129" s="682"/>
    </row>
    <row r="3130" spans="1:12" ht="19.149999999999999" customHeight="1" x14ac:dyDescent="0.25">
      <c r="A3130" s="668"/>
      <c r="B3130" s="669"/>
      <c r="C3130" s="672"/>
      <c r="D3130" s="673"/>
      <c r="E3130" s="675"/>
      <c r="F3130" s="678"/>
      <c r="G3130" s="678"/>
      <c r="H3130" s="678"/>
      <c r="I3130" s="679"/>
      <c r="J3130" s="681"/>
      <c r="K3130" s="678"/>
      <c r="L3130" s="683"/>
    </row>
    <row r="3131" spans="1:12" ht="19.149999999999999" customHeight="1" x14ac:dyDescent="0.25">
      <c r="A3131" s="684" t="s">
        <v>594</v>
      </c>
      <c r="B3131" s="687"/>
      <c r="C3131" s="688"/>
      <c r="D3131" s="688"/>
      <c r="E3131" s="688"/>
      <c r="F3131" s="688"/>
      <c r="G3131" s="688"/>
      <c r="H3131" s="688"/>
      <c r="I3131" s="688"/>
      <c r="J3131" s="688"/>
      <c r="K3131" s="688"/>
      <c r="L3131" s="689"/>
    </row>
    <row r="3132" spans="1:12" ht="19.149999999999999" customHeight="1" x14ac:dyDescent="0.25">
      <c r="A3132" s="685"/>
      <c r="B3132" s="688"/>
      <c r="C3132" s="688"/>
      <c r="D3132" s="688"/>
      <c r="E3132" s="688"/>
      <c r="F3132" s="688"/>
      <c r="G3132" s="688"/>
      <c r="H3132" s="688"/>
      <c r="I3132" s="688"/>
      <c r="J3132" s="688"/>
      <c r="K3132" s="688"/>
      <c r="L3132" s="689"/>
    </row>
    <row r="3133" spans="1:12" ht="19.149999999999999" customHeight="1" x14ac:dyDescent="0.25">
      <c r="A3133" s="685"/>
      <c r="B3133" s="688"/>
      <c r="C3133" s="688"/>
      <c r="D3133" s="688"/>
      <c r="E3133" s="688"/>
      <c r="F3133" s="688"/>
      <c r="G3133" s="688"/>
      <c r="H3133" s="688"/>
      <c r="I3133" s="688"/>
      <c r="J3133" s="688"/>
      <c r="K3133" s="688"/>
      <c r="L3133" s="689"/>
    </row>
    <row r="3134" spans="1:12" ht="19.149999999999999" customHeight="1" thickBot="1" x14ac:dyDescent="0.3">
      <c r="A3134" s="686"/>
      <c r="B3134" s="690"/>
      <c r="C3134" s="690"/>
      <c r="D3134" s="690"/>
      <c r="E3134" s="690"/>
      <c r="F3134" s="690"/>
      <c r="G3134" s="690"/>
      <c r="H3134" s="690"/>
      <c r="I3134" s="690"/>
      <c r="J3134" s="690"/>
      <c r="K3134" s="690"/>
      <c r="L3134" s="691"/>
    </row>
    <row r="3135" spans="1:12" ht="20.25" customHeight="1" thickBot="1" x14ac:dyDescent="0.3"/>
    <row r="3136" spans="1:12" ht="20.25" customHeight="1" thickBot="1" x14ac:dyDescent="0.3">
      <c r="A3136" s="692" t="s">
        <v>504</v>
      </c>
      <c r="B3136" s="693"/>
      <c r="C3136" s="693"/>
      <c r="D3136" s="693"/>
      <c r="E3136" s="693"/>
      <c r="F3136" s="693"/>
      <c r="G3136" s="693"/>
      <c r="H3136" s="693"/>
      <c r="I3136" s="693"/>
      <c r="J3136" s="693"/>
      <c r="K3136" s="693"/>
      <c r="L3136" s="694"/>
    </row>
    <row r="3137" spans="1:12" ht="25.15" customHeight="1" x14ac:dyDescent="0.25">
      <c r="A3137" s="168" t="s">
        <v>551</v>
      </c>
      <c r="B3137" s="695"/>
      <c r="C3137" s="696"/>
      <c r="D3137" s="697"/>
      <c r="E3137" s="698"/>
      <c r="F3137" s="698"/>
      <c r="G3137" s="698"/>
      <c r="H3137" s="698"/>
      <c r="I3137" s="698"/>
      <c r="J3137" s="698"/>
      <c r="K3137" s="698"/>
      <c r="L3137" s="699"/>
    </row>
    <row r="3138" spans="1:12" ht="20.25" customHeight="1" x14ac:dyDescent="0.25">
      <c r="A3138" s="700" t="s">
        <v>0</v>
      </c>
      <c r="B3138" s="701"/>
      <c r="C3138" s="701"/>
      <c r="D3138" s="702"/>
      <c r="E3138" s="702"/>
      <c r="F3138" s="702"/>
      <c r="G3138" s="702"/>
      <c r="H3138" s="702"/>
      <c r="I3138" s="702"/>
      <c r="J3138" s="702"/>
      <c r="K3138" s="702"/>
      <c r="L3138" s="703"/>
    </row>
    <row r="3139" spans="1:12" ht="20.25" customHeight="1" x14ac:dyDescent="0.25">
      <c r="A3139" s="700" t="s">
        <v>460</v>
      </c>
      <c r="B3139" s="701"/>
      <c r="C3139" s="701"/>
      <c r="D3139" s="702"/>
      <c r="E3139" s="702"/>
      <c r="F3139" s="702"/>
      <c r="G3139" s="702"/>
      <c r="H3139" s="702"/>
      <c r="I3139" s="702"/>
      <c r="J3139" s="702"/>
      <c r="K3139" s="702"/>
      <c r="L3139" s="703"/>
    </row>
    <row r="3140" spans="1:12" ht="20.25" customHeight="1" x14ac:dyDescent="0.25">
      <c r="A3140" s="700" t="s">
        <v>905</v>
      </c>
      <c r="B3140" s="701"/>
      <c r="C3140" s="701"/>
      <c r="D3140" s="702"/>
      <c r="E3140" s="702"/>
      <c r="F3140" s="702"/>
      <c r="G3140" s="702"/>
      <c r="H3140" s="702"/>
      <c r="I3140" s="702"/>
      <c r="J3140" s="702"/>
      <c r="K3140" s="702"/>
      <c r="L3140" s="703"/>
    </row>
    <row r="3141" spans="1:12" ht="20.25" customHeight="1" x14ac:dyDescent="0.25">
      <c r="A3141" s="700" t="s">
        <v>1</v>
      </c>
      <c r="B3141" s="701"/>
      <c r="C3141" s="701"/>
      <c r="D3141" s="702"/>
      <c r="E3141" s="702"/>
      <c r="F3141" s="702"/>
      <c r="G3141" s="702"/>
      <c r="H3141" s="702"/>
      <c r="I3141" s="702"/>
      <c r="J3141" s="702"/>
      <c r="K3141" s="702"/>
      <c r="L3141" s="703"/>
    </row>
    <row r="3142" spans="1:12" ht="20.25" customHeight="1" x14ac:dyDescent="0.25">
      <c r="A3142" s="704" t="s">
        <v>520</v>
      </c>
      <c r="B3142" s="705"/>
      <c r="C3142" s="705"/>
      <c r="D3142" s="702"/>
      <c r="E3142" s="702"/>
      <c r="F3142" s="702"/>
      <c r="G3142" s="702"/>
      <c r="H3142" s="702"/>
      <c r="I3142" s="702"/>
      <c r="J3142" s="702"/>
      <c r="K3142" s="702"/>
      <c r="L3142" s="703"/>
    </row>
    <row r="3143" spans="1:12" ht="15" customHeight="1" x14ac:dyDescent="0.25">
      <c r="A3143" s="704" t="s">
        <v>505</v>
      </c>
      <c r="B3143" s="705"/>
      <c r="C3143" s="705"/>
      <c r="D3143" s="706"/>
      <c r="E3143" s="706"/>
      <c r="F3143" s="706"/>
      <c r="G3143" s="706"/>
      <c r="H3143" s="706"/>
      <c r="I3143" s="706"/>
      <c r="J3143" s="706"/>
      <c r="K3143" s="706"/>
      <c r="L3143" s="707"/>
    </row>
    <row r="3144" spans="1:12" ht="15" customHeight="1" x14ac:dyDescent="0.25">
      <c r="A3144" s="704"/>
      <c r="B3144" s="705"/>
      <c r="C3144" s="705"/>
      <c r="D3144" s="706"/>
      <c r="E3144" s="706"/>
      <c r="F3144" s="706"/>
      <c r="G3144" s="706"/>
      <c r="H3144" s="706"/>
      <c r="I3144" s="706"/>
      <c r="J3144" s="706"/>
      <c r="K3144" s="706"/>
      <c r="L3144" s="707"/>
    </row>
    <row r="3145" spans="1:12" ht="15" customHeight="1" x14ac:dyDescent="0.25">
      <c r="A3145" s="704"/>
      <c r="B3145" s="705"/>
      <c r="C3145" s="705"/>
      <c r="D3145" s="706"/>
      <c r="E3145" s="706"/>
      <c r="F3145" s="706"/>
      <c r="G3145" s="706"/>
      <c r="H3145" s="706"/>
      <c r="I3145" s="706"/>
      <c r="J3145" s="706"/>
      <c r="K3145" s="706"/>
      <c r="L3145" s="707"/>
    </row>
    <row r="3146" spans="1:12" ht="19.149999999999999" customHeight="1" x14ac:dyDescent="0.25">
      <c r="A3146" s="761" t="s">
        <v>506</v>
      </c>
      <c r="B3146" s="762"/>
      <c r="C3146" s="762"/>
      <c r="D3146" s="762"/>
      <c r="E3146" s="763"/>
      <c r="F3146" s="764" t="s">
        <v>507</v>
      </c>
      <c r="G3146" s="763"/>
      <c r="H3146" s="764" t="s">
        <v>508</v>
      </c>
      <c r="I3146" s="762"/>
      <c r="J3146" s="762"/>
      <c r="K3146" s="762"/>
      <c r="L3146" s="765"/>
    </row>
    <row r="3147" spans="1:12" ht="30" customHeight="1" x14ac:dyDescent="0.25">
      <c r="A3147" s="749" t="s">
        <v>509</v>
      </c>
      <c r="B3147" s="750"/>
      <c r="C3147" s="750"/>
      <c r="D3147" s="750"/>
      <c r="E3147" s="750"/>
      <c r="F3147" s="751"/>
      <c r="G3147" s="752"/>
      <c r="H3147" s="712"/>
      <c r="I3147" s="713"/>
      <c r="J3147" s="713"/>
      <c r="K3147" s="714"/>
      <c r="L3147" s="715"/>
    </row>
    <row r="3148" spans="1:12" ht="30" customHeight="1" x14ac:dyDescent="0.25">
      <c r="A3148" s="749" t="s">
        <v>510</v>
      </c>
      <c r="B3148" s="750"/>
      <c r="C3148" s="750"/>
      <c r="D3148" s="750"/>
      <c r="E3148" s="750"/>
      <c r="F3148" s="710"/>
      <c r="G3148" s="711"/>
      <c r="H3148" s="753"/>
      <c r="I3148" s="754"/>
      <c r="J3148" s="754"/>
      <c r="K3148" s="754"/>
      <c r="L3148" s="755"/>
    </row>
    <row r="3149" spans="1:12" ht="30" customHeight="1" x14ac:dyDescent="0.25">
      <c r="A3149" s="749" t="s">
        <v>511</v>
      </c>
      <c r="B3149" s="750"/>
      <c r="C3149" s="750"/>
      <c r="D3149" s="750"/>
      <c r="E3149" s="750"/>
      <c r="F3149" s="710"/>
      <c r="G3149" s="711"/>
      <c r="H3149" s="712"/>
      <c r="I3149" s="713"/>
      <c r="J3149" s="713"/>
      <c r="K3149" s="714"/>
      <c r="L3149" s="715"/>
    </row>
    <row r="3150" spans="1:12" ht="30" customHeight="1" x14ac:dyDescent="0.25">
      <c r="A3150" s="756" t="s">
        <v>512</v>
      </c>
      <c r="B3150" s="757"/>
      <c r="C3150" s="757"/>
      <c r="D3150" s="757"/>
      <c r="E3150" s="757"/>
      <c r="F3150" s="710"/>
      <c r="G3150" s="711"/>
      <c r="H3150" s="758"/>
      <c r="I3150" s="713"/>
      <c r="J3150" s="713"/>
      <c r="K3150" s="714"/>
      <c r="L3150" s="715"/>
    </row>
    <row r="3151" spans="1:12" ht="30" customHeight="1" x14ac:dyDescent="0.25">
      <c r="A3151" s="759" t="s">
        <v>513</v>
      </c>
      <c r="B3151" s="760"/>
      <c r="C3151" s="760"/>
      <c r="D3151" s="760"/>
      <c r="E3151" s="760"/>
      <c r="F3151" s="710"/>
      <c r="G3151" s="711"/>
      <c r="H3151" s="758"/>
      <c r="I3151" s="713"/>
      <c r="J3151" s="713"/>
      <c r="K3151" s="714"/>
      <c r="L3151" s="715"/>
    </row>
    <row r="3152" spans="1:12" ht="30" customHeight="1" x14ac:dyDescent="0.25">
      <c r="A3152" s="708" t="s">
        <v>514</v>
      </c>
      <c r="B3152" s="709"/>
      <c r="C3152" s="709"/>
      <c r="D3152" s="709"/>
      <c r="E3152" s="709"/>
      <c r="F3152" s="710"/>
      <c r="G3152" s="711"/>
      <c r="H3152" s="712"/>
      <c r="I3152" s="713"/>
      <c r="J3152" s="713"/>
      <c r="K3152" s="714"/>
      <c r="L3152" s="715"/>
    </row>
    <row r="3153" spans="1:12" ht="30" customHeight="1" x14ac:dyDescent="0.25">
      <c r="A3153" s="708" t="s">
        <v>515</v>
      </c>
      <c r="B3153" s="709"/>
      <c r="C3153" s="709"/>
      <c r="D3153" s="709"/>
      <c r="E3153" s="709"/>
      <c r="F3153" s="710"/>
      <c r="G3153" s="711"/>
      <c r="H3153" s="712"/>
      <c r="I3153" s="713"/>
      <c r="J3153" s="713"/>
      <c r="K3153" s="714"/>
      <c r="L3153" s="715"/>
    </row>
    <row r="3154" spans="1:12" ht="30" customHeight="1" x14ac:dyDescent="0.25">
      <c r="A3154" s="708" t="s">
        <v>516</v>
      </c>
      <c r="B3154" s="709"/>
      <c r="C3154" s="709"/>
      <c r="D3154" s="709"/>
      <c r="E3154" s="709"/>
      <c r="F3154" s="710"/>
      <c r="G3154" s="711"/>
      <c r="H3154" s="716"/>
      <c r="I3154" s="717"/>
      <c r="J3154" s="717"/>
      <c r="K3154" s="717"/>
      <c r="L3154" s="718"/>
    </row>
    <row r="3155" spans="1:12" ht="30" customHeight="1" thickBot="1" x14ac:dyDescent="0.3">
      <c r="A3155" s="719" t="s">
        <v>517</v>
      </c>
      <c r="B3155" s="720"/>
      <c r="C3155" s="720"/>
      <c r="D3155" s="720"/>
      <c r="E3155" s="720"/>
      <c r="F3155" s="721"/>
      <c r="G3155" s="722"/>
      <c r="H3155" s="723"/>
      <c r="I3155" s="724"/>
      <c r="J3155" s="724"/>
      <c r="K3155" s="725"/>
      <c r="L3155" s="726"/>
    </row>
    <row r="3156" spans="1:12" ht="20.25" customHeight="1" x14ac:dyDescent="0.25">
      <c r="A3156" s="727" t="s">
        <v>518</v>
      </c>
      <c r="B3156" s="728"/>
      <c r="C3156" s="728"/>
      <c r="D3156" s="728"/>
      <c r="E3156" s="728"/>
      <c r="F3156" s="728"/>
      <c r="G3156" s="728"/>
      <c r="H3156" s="728"/>
      <c r="I3156" s="728"/>
      <c r="J3156" s="728"/>
      <c r="K3156" s="729"/>
      <c r="L3156" s="730"/>
    </row>
    <row r="3157" spans="1:12" ht="30" customHeight="1" x14ac:dyDescent="0.25">
      <c r="A3157" s="731"/>
      <c r="B3157" s="732"/>
      <c r="C3157" s="732"/>
      <c r="D3157" s="732"/>
      <c r="E3157" s="732"/>
      <c r="F3157" s="732"/>
      <c r="G3157" s="732"/>
      <c r="H3157" s="732"/>
      <c r="I3157" s="732"/>
      <c r="J3157" s="732"/>
      <c r="K3157" s="733"/>
      <c r="L3157" s="734"/>
    </row>
    <row r="3158" spans="1:12" ht="30" customHeight="1" thickBot="1" x14ac:dyDescent="0.3">
      <c r="A3158" s="735"/>
      <c r="B3158" s="736"/>
      <c r="C3158" s="736"/>
      <c r="D3158" s="736"/>
      <c r="E3158" s="736"/>
      <c r="F3158" s="736"/>
      <c r="G3158" s="736"/>
      <c r="H3158" s="736"/>
      <c r="I3158" s="736"/>
      <c r="J3158" s="736"/>
      <c r="K3158" s="737"/>
      <c r="L3158" s="738"/>
    </row>
    <row r="3159" spans="1:12" ht="19.149999999999999" customHeight="1" x14ac:dyDescent="0.25">
      <c r="A3159" s="739" t="s">
        <v>519</v>
      </c>
      <c r="B3159" s="740"/>
      <c r="C3159" s="740"/>
      <c r="D3159" s="740"/>
      <c r="E3159" s="741"/>
      <c r="F3159" s="741"/>
      <c r="G3159" s="741"/>
      <c r="H3159" s="741"/>
      <c r="I3159" s="741"/>
      <c r="J3159" s="741"/>
      <c r="K3159" s="742"/>
      <c r="L3159" s="743"/>
    </row>
    <row r="3160" spans="1:12" ht="19.149999999999999" customHeight="1" x14ac:dyDescent="0.25">
      <c r="A3160" s="744" t="s">
        <v>591</v>
      </c>
      <c r="B3160" s="745"/>
      <c r="C3160" s="745"/>
      <c r="D3160" s="745"/>
      <c r="E3160" s="674" t="s">
        <v>24</v>
      </c>
      <c r="F3160" s="676"/>
      <c r="G3160" s="676"/>
      <c r="H3160" s="676"/>
      <c r="I3160" s="677"/>
      <c r="J3160" s="680" t="s">
        <v>21</v>
      </c>
      <c r="K3160" s="746"/>
      <c r="L3160" s="682"/>
    </row>
    <row r="3161" spans="1:12" ht="19.149999999999999" customHeight="1" x14ac:dyDescent="0.25">
      <c r="A3161" s="747" t="s">
        <v>592</v>
      </c>
      <c r="B3161" s="748"/>
      <c r="C3161" s="748" t="s">
        <v>593</v>
      </c>
      <c r="D3161" s="748"/>
      <c r="E3161" s="675"/>
      <c r="F3161" s="678"/>
      <c r="G3161" s="678"/>
      <c r="H3161" s="678"/>
      <c r="I3161" s="679"/>
      <c r="J3161" s="681"/>
      <c r="K3161" s="678"/>
      <c r="L3161" s="683"/>
    </row>
    <row r="3162" spans="1:12" ht="19.149999999999999" customHeight="1" x14ac:dyDescent="0.25">
      <c r="A3162" s="668"/>
      <c r="B3162" s="669"/>
      <c r="C3162" s="670"/>
      <c r="D3162" s="671"/>
      <c r="E3162" s="674" t="s">
        <v>25</v>
      </c>
      <c r="F3162" s="676"/>
      <c r="G3162" s="676"/>
      <c r="H3162" s="676"/>
      <c r="I3162" s="677"/>
      <c r="J3162" s="680" t="s">
        <v>371</v>
      </c>
      <c r="K3162" s="676"/>
      <c r="L3162" s="682"/>
    </row>
    <row r="3163" spans="1:12" ht="19.149999999999999" customHeight="1" x14ac:dyDescent="0.25">
      <c r="A3163" s="668"/>
      <c r="B3163" s="669"/>
      <c r="C3163" s="672"/>
      <c r="D3163" s="673"/>
      <c r="E3163" s="675"/>
      <c r="F3163" s="678"/>
      <c r="G3163" s="678"/>
      <c r="H3163" s="678"/>
      <c r="I3163" s="679"/>
      <c r="J3163" s="681"/>
      <c r="K3163" s="678"/>
      <c r="L3163" s="683"/>
    </row>
    <row r="3164" spans="1:12" ht="19.149999999999999" customHeight="1" x14ac:dyDescent="0.25">
      <c r="A3164" s="684" t="s">
        <v>594</v>
      </c>
      <c r="B3164" s="687"/>
      <c r="C3164" s="688"/>
      <c r="D3164" s="688"/>
      <c r="E3164" s="688"/>
      <c r="F3164" s="688"/>
      <c r="G3164" s="688"/>
      <c r="H3164" s="688"/>
      <c r="I3164" s="688"/>
      <c r="J3164" s="688"/>
      <c r="K3164" s="688"/>
      <c r="L3164" s="689"/>
    </row>
    <row r="3165" spans="1:12" ht="19.149999999999999" customHeight="1" x14ac:dyDescent="0.25">
      <c r="A3165" s="685"/>
      <c r="B3165" s="688"/>
      <c r="C3165" s="688"/>
      <c r="D3165" s="688"/>
      <c r="E3165" s="688"/>
      <c r="F3165" s="688"/>
      <c r="G3165" s="688"/>
      <c r="H3165" s="688"/>
      <c r="I3165" s="688"/>
      <c r="J3165" s="688"/>
      <c r="K3165" s="688"/>
      <c r="L3165" s="689"/>
    </row>
    <row r="3166" spans="1:12" ht="19.149999999999999" customHeight="1" x14ac:dyDescent="0.25">
      <c r="A3166" s="685"/>
      <c r="B3166" s="688"/>
      <c r="C3166" s="688"/>
      <c r="D3166" s="688"/>
      <c r="E3166" s="688"/>
      <c r="F3166" s="688"/>
      <c r="G3166" s="688"/>
      <c r="H3166" s="688"/>
      <c r="I3166" s="688"/>
      <c r="J3166" s="688"/>
      <c r="K3166" s="688"/>
      <c r="L3166" s="689"/>
    </row>
    <row r="3167" spans="1:12" ht="19.149999999999999" customHeight="1" thickBot="1" x14ac:dyDescent="0.3">
      <c r="A3167" s="686"/>
      <c r="B3167" s="690"/>
      <c r="C3167" s="690"/>
      <c r="D3167" s="690"/>
      <c r="E3167" s="690"/>
      <c r="F3167" s="690"/>
      <c r="G3167" s="690"/>
      <c r="H3167" s="690"/>
      <c r="I3167" s="690"/>
      <c r="J3167" s="690"/>
      <c r="K3167" s="690"/>
      <c r="L3167" s="691"/>
    </row>
    <row r="3168" spans="1:12" ht="20.25" customHeight="1" thickBot="1" x14ac:dyDescent="0.3"/>
    <row r="3169" spans="1:12" ht="20.25" customHeight="1" thickBot="1" x14ac:dyDescent="0.3">
      <c r="A3169" s="692" t="s">
        <v>504</v>
      </c>
      <c r="B3169" s="693"/>
      <c r="C3169" s="693"/>
      <c r="D3169" s="693"/>
      <c r="E3169" s="693"/>
      <c r="F3169" s="693"/>
      <c r="G3169" s="693"/>
      <c r="H3169" s="693"/>
      <c r="I3169" s="693"/>
      <c r="J3169" s="693"/>
      <c r="K3169" s="693"/>
      <c r="L3169" s="694"/>
    </row>
    <row r="3170" spans="1:12" ht="25.15" customHeight="1" x14ac:dyDescent="0.25">
      <c r="A3170" s="168" t="s">
        <v>551</v>
      </c>
      <c r="B3170" s="695"/>
      <c r="C3170" s="696"/>
      <c r="D3170" s="697"/>
      <c r="E3170" s="698"/>
      <c r="F3170" s="698"/>
      <c r="G3170" s="698"/>
      <c r="H3170" s="698"/>
      <c r="I3170" s="698"/>
      <c r="J3170" s="698"/>
      <c r="K3170" s="698"/>
      <c r="L3170" s="699"/>
    </row>
    <row r="3171" spans="1:12" ht="20.25" customHeight="1" x14ac:dyDescent="0.25">
      <c r="A3171" s="700" t="s">
        <v>0</v>
      </c>
      <c r="B3171" s="701"/>
      <c r="C3171" s="701"/>
      <c r="D3171" s="702"/>
      <c r="E3171" s="702"/>
      <c r="F3171" s="702"/>
      <c r="G3171" s="702"/>
      <c r="H3171" s="702"/>
      <c r="I3171" s="702"/>
      <c r="J3171" s="702"/>
      <c r="K3171" s="702"/>
      <c r="L3171" s="703"/>
    </row>
    <row r="3172" spans="1:12" ht="20.25" customHeight="1" x14ac:dyDescent="0.25">
      <c r="A3172" s="700" t="s">
        <v>460</v>
      </c>
      <c r="B3172" s="701"/>
      <c r="C3172" s="701"/>
      <c r="D3172" s="702"/>
      <c r="E3172" s="702"/>
      <c r="F3172" s="702"/>
      <c r="G3172" s="702"/>
      <c r="H3172" s="702"/>
      <c r="I3172" s="702"/>
      <c r="J3172" s="702"/>
      <c r="K3172" s="702"/>
      <c r="L3172" s="703"/>
    </row>
    <row r="3173" spans="1:12" ht="20.25" customHeight="1" x14ac:dyDescent="0.25">
      <c r="A3173" s="700" t="s">
        <v>905</v>
      </c>
      <c r="B3173" s="701"/>
      <c r="C3173" s="701"/>
      <c r="D3173" s="702"/>
      <c r="E3173" s="702"/>
      <c r="F3173" s="702"/>
      <c r="G3173" s="702"/>
      <c r="H3173" s="702"/>
      <c r="I3173" s="702"/>
      <c r="J3173" s="702"/>
      <c r="K3173" s="702"/>
      <c r="L3173" s="703"/>
    </row>
    <row r="3174" spans="1:12" ht="20.25" customHeight="1" x14ac:dyDescent="0.25">
      <c r="A3174" s="700" t="s">
        <v>1</v>
      </c>
      <c r="B3174" s="701"/>
      <c r="C3174" s="701"/>
      <c r="D3174" s="702"/>
      <c r="E3174" s="702"/>
      <c r="F3174" s="702"/>
      <c r="G3174" s="702"/>
      <c r="H3174" s="702"/>
      <c r="I3174" s="702"/>
      <c r="J3174" s="702"/>
      <c r="K3174" s="702"/>
      <c r="L3174" s="703"/>
    </row>
    <row r="3175" spans="1:12" ht="20.25" customHeight="1" x14ac:dyDescent="0.25">
      <c r="A3175" s="704" t="s">
        <v>520</v>
      </c>
      <c r="B3175" s="705"/>
      <c r="C3175" s="705"/>
      <c r="D3175" s="702"/>
      <c r="E3175" s="702"/>
      <c r="F3175" s="702"/>
      <c r="G3175" s="702"/>
      <c r="H3175" s="702"/>
      <c r="I3175" s="702"/>
      <c r="J3175" s="702"/>
      <c r="K3175" s="702"/>
      <c r="L3175" s="703"/>
    </row>
    <row r="3176" spans="1:12" ht="15" customHeight="1" x14ac:dyDescent="0.25">
      <c r="A3176" s="704" t="s">
        <v>505</v>
      </c>
      <c r="B3176" s="705"/>
      <c r="C3176" s="705"/>
      <c r="D3176" s="706"/>
      <c r="E3176" s="706"/>
      <c r="F3176" s="706"/>
      <c r="G3176" s="706"/>
      <c r="H3176" s="706"/>
      <c r="I3176" s="706"/>
      <c r="J3176" s="706"/>
      <c r="K3176" s="706"/>
      <c r="L3176" s="707"/>
    </row>
    <row r="3177" spans="1:12" ht="15" customHeight="1" x14ac:dyDescent="0.25">
      <c r="A3177" s="704"/>
      <c r="B3177" s="705"/>
      <c r="C3177" s="705"/>
      <c r="D3177" s="706"/>
      <c r="E3177" s="706"/>
      <c r="F3177" s="706"/>
      <c r="G3177" s="706"/>
      <c r="H3177" s="706"/>
      <c r="I3177" s="706"/>
      <c r="J3177" s="706"/>
      <c r="K3177" s="706"/>
      <c r="L3177" s="707"/>
    </row>
    <row r="3178" spans="1:12" ht="15" customHeight="1" x14ac:dyDescent="0.25">
      <c r="A3178" s="704"/>
      <c r="B3178" s="705"/>
      <c r="C3178" s="705"/>
      <c r="D3178" s="706"/>
      <c r="E3178" s="706"/>
      <c r="F3178" s="706"/>
      <c r="G3178" s="706"/>
      <c r="H3178" s="706"/>
      <c r="I3178" s="706"/>
      <c r="J3178" s="706"/>
      <c r="K3178" s="706"/>
      <c r="L3178" s="707"/>
    </row>
    <row r="3179" spans="1:12" ht="19.149999999999999" customHeight="1" x14ac:dyDescent="0.25">
      <c r="A3179" s="761" t="s">
        <v>506</v>
      </c>
      <c r="B3179" s="762"/>
      <c r="C3179" s="762"/>
      <c r="D3179" s="762"/>
      <c r="E3179" s="763"/>
      <c r="F3179" s="764" t="s">
        <v>507</v>
      </c>
      <c r="G3179" s="763"/>
      <c r="H3179" s="764" t="s">
        <v>508</v>
      </c>
      <c r="I3179" s="762"/>
      <c r="J3179" s="762"/>
      <c r="K3179" s="762"/>
      <c r="L3179" s="765"/>
    </row>
    <row r="3180" spans="1:12" ht="30" customHeight="1" x14ac:dyDescent="0.25">
      <c r="A3180" s="749" t="s">
        <v>509</v>
      </c>
      <c r="B3180" s="750"/>
      <c r="C3180" s="750"/>
      <c r="D3180" s="750"/>
      <c r="E3180" s="750"/>
      <c r="F3180" s="751"/>
      <c r="G3180" s="752"/>
      <c r="H3180" s="712"/>
      <c r="I3180" s="713"/>
      <c r="J3180" s="713"/>
      <c r="K3180" s="714"/>
      <c r="L3180" s="715"/>
    </row>
    <row r="3181" spans="1:12" ht="30" customHeight="1" x14ac:dyDescent="0.25">
      <c r="A3181" s="749" t="s">
        <v>510</v>
      </c>
      <c r="B3181" s="750"/>
      <c r="C3181" s="750"/>
      <c r="D3181" s="750"/>
      <c r="E3181" s="750"/>
      <c r="F3181" s="710"/>
      <c r="G3181" s="711"/>
      <c r="H3181" s="753"/>
      <c r="I3181" s="754"/>
      <c r="J3181" s="754"/>
      <c r="K3181" s="754"/>
      <c r="L3181" s="755"/>
    </row>
    <row r="3182" spans="1:12" ht="30" customHeight="1" x14ac:dyDescent="0.25">
      <c r="A3182" s="749" t="s">
        <v>511</v>
      </c>
      <c r="B3182" s="750"/>
      <c r="C3182" s="750"/>
      <c r="D3182" s="750"/>
      <c r="E3182" s="750"/>
      <c r="F3182" s="710"/>
      <c r="G3182" s="711"/>
      <c r="H3182" s="712"/>
      <c r="I3182" s="713"/>
      <c r="J3182" s="713"/>
      <c r="K3182" s="714"/>
      <c r="L3182" s="715"/>
    </row>
    <row r="3183" spans="1:12" ht="30" customHeight="1" x14ac:dyDescent="0.25">
      <c r="A3183" s="756" t="s">
        <v>512</v>
      </c>
      <c r="B3183" s="757"/>
      <c r="C3183" s="757"/>
      <c r="D3183" s="757"/>
      <c r="E3183" s="757"/>
      <c r="F3183" s="710"/>
      <c r="G3183" s="711"/>
      <c r="H3183" s="758"/>
      <c r="I3183" s="713"/>
      <c r="J3183" s="713"/>
      <c r="K3183" s="714"/>
      <c r="L3183" s="715"/>
    </row>
    <row r="3184" spans="1:12" ht="30" customHeight="1" x14ac:dyDescent="0.25">
      <c r="A3184" s="759" t="s">
        <v>513</v>
      </c>
      <c r="B3184" s="760"/>
      <c r="C3184" s="760"/>
      <c r="D3184" s="760"/>
      <c r="E3184" s="760"/>
      <c r="F3184" s="710"/>
      <c r="G3184" s="711"/>
      <c r="H3184" s="758"/>
      <c r="I3184" s="713"/>
      <c r="J3184" s="713"/>
      <c r="K3184" s="714"/>
      <c r="L3184" s="715"/>
    </row>
    <row r="3185" spans="1:12" ht="30" customHeight="1" x14ac:dyDescent="0.25">
      <c r="A3185" s="708" t="s">
        <v>514</v>
      </c>
      <c r="B3185" s="709"/>
      <c r="C3185" s="709"/>
      <c r="D3185" s="709"/>
      <c r="E3185" s="709"/>
      <c r="F3185" s="710"/>
      <c r="G3185" s="711"/>
      <c r="H3185" s="712"/>
      <c r="I3185" s="713"/>
      <c r="J3185" s="713"/>
      <c r="K3185" s="714"/>
      <c r="L3185" s="715"/>
    </row>
    <row r="3186" spans="1:12" ht="30" customHeight="1" x14ac:dyDescent="0.25">
      <c r="A3186" s="708" t="s">
        <v>515</v>
      </c>
      <c r="B3186" s="709"/>
      <c r="C3186" s="709"/>
      <c r="D3186" s="709"/>
      <c r="E3186" s="709"/>
      <c r="F3186" s="710"/>
      <c r="G3186" s="711"/>
      <c r="H3186" s="712"/>
      <c r="I3186" s="713"/>
      <c r="J3186" s="713"/>
      <c r="K3186" s="714"/>
      <c r="L3186" s="715"/>
    </row>
    <row r="3187" spans="1:12" ht="30" customHeight="1" x14ac:dyDescent="0.25">
      <c r="A3187" s="708" t="s">
        <v>516</v>
      </c>
      <c r="B3187" s="709"/>
      <c r="C3187" s="709"/>
      <c r="D3187" s="709"/>
      <c r="E3187" s="709"/>
      <c r="F3187" s="710"/>
      <c r="G3187" s="711"/>
      <c r="H3187" s="716"/>
      <c r="I3187" s="717"/>
      <c r="J3187" s="717"/>
      <c r="K3187" s="717"/>
      <c r="L3187" s="718"/>
    </row>
    <row r="3188" spans="1:12" ht="30" customHeight="1" thickBot="1" x14ac:dyDescent="0.3">
      <c r="A3188" s="719" t="s">
        <v>517</v>
      </c>
      <c r="B3188" s="720"/>
      <c r="C3188" s="720"/>
      <c r="D3188" s="720"/>
      <c r="E3188" s="720"/>
      <c r="F3188" s="721"/>
      <c r="G3188" s="722"/>
      <c r="H3188" s="723"/>
      <c r="I3188" s="724"/>
      <c r="J3188" s="724"/>
      <c r="K3188" s="725"/>
      <c r="L3188" s="726"/>
    </row>
    <row r="3189" spans="1:12" ht="20.25" customHeight="1" x14ac:dyDescent="0.25">
      <c r="A3189" s="727" t="s">
        <v>518</v>
      </c>
      <c r="B3189" s="728"/>
      <c r="C3189" s="728"/>
      <c r="D3189" s="728"/>
      <c r="E3189" s="728"/>
      <c r="F3189" s="728"/>
      <c r="G3189" s="728"/>
      <c r="H3189" s="728"/>
      <c r="I3189" s="728"/>
      <c r="J3189" s="728"/>
      <c r="K3189" s="729"/>
      <c r="L3189" s="730"/>
    </row>
    <row r="3190" spans="1:12" ht="30" customHeight="1" x14ac:dyDescent="0.25">
      <c r="A3190" s="731"/>
      <c r="B3190" s="732"/>
      <c r="C3190" s="732"/>
      <c r="D3190" s="732"/>
      <c r="E3190" s="732"/>
      <c r="F3190" s="732"/>
      <c r="G3190" s="732"/>
      <c r="H3190" s="732"/>
      <c r="I3190" s="732"/>
      <c r="J3190" s="732"/>
      <c r="K3190" s="733"/>
      <c r="L3190" s="734"/>
    </row>
    <row r="3191" spans="1:12" ht="30" customHeight="1" thickBot="1" x14ac:dyDescent="0.3">
      <c r="A3191" s="735"/>
      <c r="B3191" s="736"/>
      <c r="C3191" s="736"/>
      <c r="D3191" s="736"/>
      <c r="E3191" s="736"/>
      <c r="F3191" s="736"/>
      <c r="G3191" s="736"/>
      <c r="H3191" s="736"/>
      <c r="I3191" s="736"/>
      <c r="J3191" s="736"/>
      <c r="K3191" s="737"/>
      <c r="L3191" s="738"/>
    </row>
    <row r="3192" spans="1:12" ht="19.149999999999999" customHeight="1" x14ac:dyDescent="0.25">
      <c r="A3192" s="739" t="s">
        <v>519</v>
      </c>
      <c r="B3192" s="740"/>
      <c r="C3192" s="740"/>
      <c r="D3192" s="740"/>
      <c r="E3192" s="741"/>
      <c r="F3192" s="741"/>
      <c r="G3192" s="741"/>
      <c r="H3192" s="741"/>
      <c r="I3192" s="741"/>
      <c r="J3192" s="741"/>
      <c r="K3192" s="742"/>
      <c r="L3192" s="743"/>
    </row>
    <row r="3193" spans="1:12" ht="19.149999999999999" customHeight="1" x14ac:dyDescent="0.25">
      <c r="A3193" s="744" t="s">
        <v>591</v>
      </c>
      <c r="B3193" s="745"/>
      <c r="C3193" s="745"/>
      <c r="D3193" s="745"/>
      <c r="E3193" s="674" t="s">
        <v>24</v>
      </c>
      <c r="F3193" s="676"/>
      <c r="G3193" s="676"/>
      <c r="H3193" s="676"/>
      <c r="I3193" s="677"/>
      <c r="J3193" s="680" t="s">
        <v>21</v>
      </c>
      <c r="K3193" s="746"/>
      <c r="L3193" s="682"/>
    </row>
    <row r="3194" spans="1:12" ht="19.149999999999999" customHeight="1" x14ac:dyDescent="0.25">
      <c r="A3194" s="747" t="s">
        <v>592</v>
      </c>
      <c r="B3194" s="748"/>
      <c r="C3194" s="748" t="s">
        <v>593</v>
      </c>
      <c r="D3194" s="748"/>
      <c r="E3194" s="675"/>
      <c r="F3194" s="678"/>
      <c r="G3194" s="678"/>
      <c r="H3194" s="678"/>
      <c r="I3194" s="679"/>
      <c r="J3194" s="681"/>
      <c r="K3194" s="678"/>
      <c r="L3194" s="683"/>
    </row>
    <row r="3195" spans="1:12" ht="19.149999999999999" customHeight="1" x14ac:dyDescent="0.25">
      <c r="A3195" s="668"/>
      <c r="B3195" s="669"/>
      <c r="C3195" s="670"/>
      <c r="D3195" s="671"/>
      <c r="E3195" s="674" t="s">
        <v>25</v>
      </c>
      <c r="F3195" s="676"/>
      <c r="G3195" s="676"/>
      <c r="H3195" s="676"/>
      <c r="I3195" s="677"/>
      <c r="J3195" s="680" t="s">
        <v>371</v>
      </c>
      <c r="K3195" s="676"/>
      <c r="L3195" s="682"/>
    </row>
    <row r="3196" spans="1:12" ht="19.149999999999999" customHeight="1" x14ac:dyDescent="0.25">
      <c r="A3196" s="668"/>
      <c r="B3196" s="669"/>
      <c r="C3196" s="672"/>
      <c r="D3196" s="673"/>
      <c r="E3196" s="675"/>
      <c r="F3196" s="678"/>
      <c r="G3196" s="678"/>
      <c r="H3196" s="678"/>
      <c r="I3196" s="679"/>
      <c r="J3196" s="681"/>
      <c r="K3196" s="678"/>
      <c r="L3196" s="683"/>
    </row>
    <row r="3197" spans="1:12" ht="19.149999999999999" customHeight="1" x14ac:dyDescent="0.25">
      <c r="A3197" s="684" t="s">
        <v>594</v>
      </c>
      <c r="B3197" s="687"/>
      <c r="C3197" s="688"/>
      <c r="D3197" s="688"/>
      <c r="E3197" s="688"/>
      <c r="F3197" s="688"/>
      <c r="G3197" s="688"/>
      <c r="H3197" s="688"/>
      <c r="I3197" s="688"/>
      <c r="J3197" s="688"/>
      <c r="K3197" s="688"/>
      <c r="L3197" s="689"/>
    </row>
    <row r="3198" spans="1:12" ht="19.149999999999999" customHeight="1" x14ac:dyDescent="0.25">
      <c r="A3198" s="685"/>
      <c r="B3198" s="688"/>
      <c r="C3198" s="688"/>
      <c r="D3198" s="688"/>
      <c r="E3198" s="688"/>
      <c r="F3198" s="688"/>
      <c r="G3198" s="688"/>
      <c r="H3198" s="688"/>
      <c r="I3198" s="688"/>
      <c r="J3198" s="688"/>
      <c r="K3198" s="688"/>
      <c r="L3198" s="689"/>
    </row>
    <row r="3199" spans="1:12" ht="19.149999999999999" customHeight="1" x14ac:dyDescent="0.25">
      <c r="A3199" s="685"/>
      <c r="B3199" s="688"/>
      <c r="C3199" s="688"/>
      <c r="D3199" s="688"/>
      <c r="E3199" s="688"/>
      <c r="F3199" s="688"/>
      <c r="G3199" s="688"/>
      <c r="H3199" s="688"/>
      <c r="I3199" s="688"/>
      <c r="J3199" s="688"/>
      <c r="K3199" s="688"/>
      <c r="L3199" s="689"/>
    </row>
    <row r="3200" spans="1:12" ht="19.149999999999999" customHeight="1" thickBot="1" x14ac:dyDescent="0.3">
      <c r="A3200" s="686"/>
      <c r="B3200" s="690"/>
      <c r="C3200" s="690"/>
      <c r="D3200" s="690"/>
      <c r="E3200" s="690"/>
      <c r="F3200" s="690"/>
      <c r="G3200" s="690"/>
      <c r="H3200" s="690"/>
      <c r="I3200" s="690"/>
      <c r="J3200" s="690"/>
      <c r="K3200" s="690"/>
      <c r="L3200" s="691"/>
    </row>
    <row r="3201" spans="1:12" ht="20.25" customHeight="1" thickBot="1" x14ac:dyDescent="0.3"/>
    <row r="3202" spans="1:12" ht="20.25" customHeight="1" thickBot="1" x14ac:dyDescent="0.3">
      <c r="A3202" s="692" t="s">
        <v>504</v>
      </c>
      <c r="B3202" s="693"/>
      <c r="C3202" s="693"/>
      <c r="D3202" s="693"/>
      <c r="E3202" s="693"/>
      <c r="F3202" s="693"/>
      <c r="G3202" s="693"/>
      <c r="H3202" s="693"/>
      <c r="I3202" s="693"/>
      <c r="J3202" s="693"/>
      <c r="K3202" s="693"/>
      <c r="L3202" s="694"/>
    </row>
    <row r="3203" spans="1:12" ht="25.15" customHeight="1" x14ac:dyDescent="0.25">
      <c r="A3203" s="168" t="s">
        <v>551</v>
      </c>
      <c r="B3203" s="695"/>
      <c r="C3203" s="696"/>
      <c r="D3203" s="697"/>
      <c r="E3203" s="698"/>
      <c r="F3203" s="698"/>
      <c r="G3203" s="698"/>
      <c r="H3203" s="698"/>
      <c r="I3203" s="698"/>
      <c r="J3203" s="698"/>
      <c r="K3203" s="698"/>
      <c r="L3203" s="699"/>
    </row>
    <row r="3204" spans="1:12" ht="20.25" customHeight="1" x14ac:dyDescent="0.25">
      <c r="A3204" s="700" t="s">
        <v>0</v>
      </c>
      <c r="B3204" s="701"/>
      <c r="C3204" s="701"/>
      <c r="D3204" s="702"/>
      <c r="E3204" s="702"/>
      <c r="F3204" s="702"/>
      <c r="G3204" s="702"/>
      <c r="H3204" s="702"/>
      <c r="I3204" s="702"/>
      <c r="J3204" s="702"/>
      <c r="K3204" s="702"/>
      <c r="L3204" s="703"/>
    </row>
    <row r="3205" spans="1:12" ht="20.25" customHeight="1" x14ac:dyDescent="0.25">
      <c r="A3205" s="700" t="s">
        <v>460</v>
      </c>
      <c r="B3205" s="701"/>
      <c r="C3205" s="701"/>
      <c r="D3205" s="702"/>
      <c r="E3205" s="702"/>
      <c r="F3205" s="702"/>
      <c r="G3205" s="702"/>
      <c r="H3205" s="702"/>
      <c r="I3205" s="702"/>
      <c r="J3205" s="702"/>
      <c r="K3205" s="702"/>
      <c r="L3205" s="703"/>
    </row>
    <row r="3206" spans="1:12" ht="20.25" customHeight="1" x14ac:dyDescent="0.25">
      <c r="A3206" s="700" t="s">
        <v>905</v>
      </c>
      <c r="B3206" s="701"/>
      <c r="C3206" s="701"/>
      <c r="D3206" s="702"/>
      <c r="E3206" s="702"/>
      <c r="F3206" s="702"/>
      <c r="G3206" s="702"/>
      <c r="H3206" s="702"/>
      <c r="I3206" s="702"/>
      <c r="J3206" s="702"/>
      <c r="K3206" s="702"/>
      <c r="L3206" s="703"/>
    </row>
    <row r="3207" spans="1:12" ht="20.25" customHeight="1" x14ac:dyDescent="0.25">
      <c r="A3207" s="700" t="s">
        <v>1</v>
      </c>
      <c r="B3207" s="701"/>
      <c r="C3207" s="701"/>
      <c r="D3207" s="702"/>
      <c r="E3207" s="702"/>
      <c r="F3207" s="702"/>
      <c r="G3207" s="702"/>
      <c r="H3207" s="702"/>
      <c r="I3207" s="702"/>
      <c r="J3207" s="702"/>
      <c r="K3207" s="702"/>
      <c r="L3207" s="703"/>
    </row>
    <row r="3208" spans="1:12" ht="20.25" customHeight="1" x14ac:dyDescent="0.25">
      <c r="A3208" s="704" t="s">
        <v>520</v>
      </c>
      <c r="B3208" s="705"/>
      <c r="C3208" s="705"/>
      <c r="D3208" s="702"/>
      <c r="E3208" s="702"/>
      <c r="F3208" s="702"/>
      <c r="G3208" s="702"/>
      <c r="H3208" s="702"/>
      <c r="I3208" s="702"/>
      <c r="J3208" s="702"/>
      <c r="K3208" s="702"/>
      <c r="L3208" s="703"/>
    </row>
    <row r="3209" spans="1:12" ht="15" customHeight="1" x14ac:dyDescent="0.25">
      <c r="A3209" s="704" t="s">
        <v>505</v>
      </c>
      <c r="B3209" s="705"/>
      <c r="C3209" s="705"/>
      <c r="D3209" s="706"/>
      <c r="E3209" s="706"/>
      <c r="F3209" s="706"/>
      <c r="G3209" s="706"/>
      <c r="H3209" s="706"/>
      <c r="I3209" s="706"/>
      <c r="J3209" s="706"/>
      <c r="K3209" s="706"/>
      <c r="L3209" s="707"/>
    </row>
    <row r="3210" spans="1:12" ht="15" customHeight="1" x14ac:dyDescent="0.25">
      <c r="A3210" s="704"/>
      <c r="B3210" s="705"/>
      <c r="C3210" s="705"/>
      <c r="D3210" s="706"/>
      <c r="E3210" s="706"/>
      <c r="F3210" s="706"/>
      <c r="G3210" s="706"/>
      <c r="H3210" s="706"/>
      <c r="I3210" s="706"/>
      <c r="J3210" s="706"/>
      <c r="K3210" s="706"/>
      <c r="L3210" s="707"/>
    </row>
    <row r="3211" spans="1:12" ht="15" customHeight="1" x14ac:dyDescent="0.25">
      <c r="A3211" s="704"/>
      <c r="B3211" s="705"/>
      <c r="C3211" s="705"/>
      <c r="D3211" s="706"/>
      <c r="E3211" s="706"/>
      <c r="F3211" s="706"/>
      <c r="G3211" s="706"/>
      <c r="H3211" s="706"/>
      <c r="I3211" s="706"/>
      <c r="J3211" s="706"/>
      <c r="K3211" s="706"/>
      <c r="L3211" s="707"/>
    </row>
    <row r="3212" spans="1:12" ht="19.149999999999999" customHeight="1" x14ac:dyDescent="0.25">
      <c r="A3212" s="761" t="s">
        <v>506</v>
      </c>
      <c r="B3212" s="762"/>
      <c r="C3212" s="762"/>
      <c r="D3212" s="762"/>
      <c r="E3212" s="763"/>
      <c r="F3212" s="764" t="s">
        <v>507</v>
      </c>
      <c r="G3212" s="763"/>
      <c r="H3212" s="764" t="s">
        <v>508</v>
      </c>
      <c r="I3212" s="762"/>
      <c r="J3212" s="762"/>
      <c r="K3212" s="762"/>
      <c r="L3212" s="765"/>
    </row>
    <row r="3213" spans="1:12" ht="30" customHeight="1" x14ac:dyDescent="0.25">
      <c r="A3213" s="749" t="s">
        <v>509</v>
      </c>
      <c r="B3213" s="750"/>
      <c r="C3213" s="750"/>
      <c r="D3213" s="750"/>
      <c r="E3213" s="750"/>
      <c r="F3213" s="751"/>
      <c r="G3213" s="752"/>
      <c r="H3213" s="712"/>
      <c r="I3213" s="713"/>
      <c r="J3213" s="713"/>
      <c r="K3213" s="714"/>
      <c r="L3213" s="715"/>
    </row>
    <row r="3214" spans="1:12" ht="30" customHeight="1" x14ac:dyDescent="0.25">
      <c r="A3214" s="749" t="s">
        <v>510</v>
      </c>
      <c r="B3214" s="750"/>
      <c r="C3214" s="750"/>
      <c r="D3214" s="750"/>
      <c r="E3214" s="750"/>
      <c r="F3214" s="710"/>
      <c r="G3214" s="711"/>
      <c r="H3214" s="753"/>
      <c r="I3214" s="754"/>
      <c r="J3214" s="754"/>
      <c r="K3214" s="754"/>
      <c r="L3214" s="755"/>
    </row>
    <row r="3215" spans="1:12" ht="30" customHeight="1" x14ac:dyDescent="0.25">
      <c r="A3215" s="749" t="s">
        <v>511</v>
      </c>
      <c r="B3215" s="750"/>
      <c r="C3215" s="750"/>
      <c r="D3215" s="750"/>
      <c r="E3215" s="750"/>
      <c r="F3215" s="710"/>
      <c r="G3215" s="711"/>
      <c r="H3215" s="712"/>
      <c r="I3215" s="713"/>
      <c r="J3215" s="713"/>
      <c r="K3215" s="714"/>
      <c r="L3215" s="715"/>
    </row>
    <row r="3216" spans="1:12" ht="30" customHeight="1" x14ac:dyDescent="0.25">
      <c r="A3216" s="756" t="s">
        <v>512</v>
      </c>
      <c r="B3216" s="757"/>
      <c r="C3216" s="757"/>
      <c r="D3216" s="757"/>
      <c r="E3216" s="757"/>
      <c r="F3216" s="710"/>
      <c r="G3216" s="711"/>
      <c r="H3216" s="758"/>
      <c r="I3216" s="713"/>
      <c r="J3216" s="713"/>
      <c r="K3216" s="714"/>
      <c r="L3216" s="715"/>
    </row>
    <row r="3217" spans="1:12" ht="30" customHeight="1" x14ac:dyDescent="0.25">
      <c r="A3217" s="759" t="s">
        <v>513</v>
      </c>
      <c r="B3217" s="760"/>
      <c r="C3217" s="760"/>
      <c r="D3217" s="760"/>
      <c r="E3217" s="760"/>
      <c r="F3217" s="710"/>
      <c r="G3217" s="711"/>
      <c r="H3217" s="758"/>
      <c r="I3217" s="713"/>
      <c r="J3217" s="713"/>
      <c r="K3217" s="714"/>
      <c r="L3217" s="715"/>
    </row>
    <row r="3218" spans="1:12" ht="30" customHeight="1" x14ac:dyDescent="0.25">
      <c r="A3218" s="708" t="s">
        <v>514</v>
      </c>
      <c r="B3218" s="709"/>
      <c r="C3218" s="709"/>
      <c r="D3218" s="709"/>
      <c r="E3218" s="709"/>
      <c r="F3218" s="710"/>
      <c r="G3218" s="711"/>
      <c r="H3218" s="712"/>
      <c r="I3218" s="713"/>
      <c r="J3218" s="713"/>
      <c r="K3218" s="714"/>
      <c r="L3218" s="715"/>
    </row>
    <row r="3219" spans="1:12" ht="30" customHeight="1" x14ac:dyDescent="0.25">
      <c r="A3219" s="708" t="s">
        <v>515</v>
      </c>
      <c r="B3219" s="709"/>
      <c r="C3219" s="709"/>
      <c r="D3219" s="709"/>
      <c r="E3219" s="709"/>
      <c r="F3219" s="710"/>
      <c r="G3219" s="711"/>
      <c r="H3219" s="712"/>
      <c r="I3219" s="713"/>
      <c r="J3219" s="713"/>
      <c r="K3219" s="714"/>
      <c r="L3219" s="715"/>
    </row>
    <row r="3220" spans="1:12" ht="30" customHeight="1" x14ac:dyDescent="0.25">
      <c r="A3220" s="708" t="s">
        <v>516</v>
      </c>
      <c r="B3220" s="709"/>
      <c r="C3220" s="709"/>
      <c r="D3220" s="709"/>
      <c r="E3220" s="709"/>
      <c r="F3220" s="710"/>
      <c r="G3220" s="711"/>
      <c r="H3220" s="716"/>
      <c r="I3220" s="717"/>
      <c r="J3220" s="717"/>
      <c r="K3220" s="717"/>
      <c r="L3220" s="718"/>
    </row>
    <row r="3221" spans="1:12" ht="30" customHeight="1" thickBot="1" x14ac:dyDescent="0.3">
      <c r="A3221" s="719" t="s">
        <v>517</v>
      </c>
      <c r="B3221" s="720"/>
      <c r="C3221" s="720"/>
      <c r="D3221" s="720"/>
      <c r="E3221" s="720"/>
      <c r="F3221" s="721"/>
      <c r="G3221" s="722"/>
      <c r="H3221" s="723"/>
      <c r="I3221" s="724"/>
      <c r="J3221" s="724"/>
      <c r="K3221" s="725"/>
      <c r="L3221" s="726"/>
    </row>
    <row r="3222" spans="1:12" ht="20.25" customHeight="1" x14ac:dyDescent="0.25">
      <c r="A3222" s="727" t="s">
        <v>518</v>
      </c>
      <c r="B3222" s="728"/>
      <c r="C3222" s="728"/>
      <c r="D3222" s="728"/>
      <c r="E3222" s="728"/>
      <c r="F3222" s="728"/>
      <c r="G3222" s="728"/>
      <c r="H3222" s="728"/>
      <c r="I3222" s="728"/>
      <c r="J3222" s="728"/>
      <c r="K3222" s="729"/>
      <c r="L3222" s="730"/>
    </row>
    <row r="3223" spans="1:12" ht="30" customHeight="1" x14ac:dyDescent="0.25">
      <c r="A3223" s="731"/>
      <c r="B3223" s="732"/>
      <c r="C3223" s="732"/>
      <c r="D3223" s="732"/>
      <c r="E3223" s="732"/>
      <c r="F3223" s="732"/>
      <c r="G3223" s="732"/>
      <c r="H3223" s="732"/>
      <c r="I3223" s="732"/>
      <c r="J3223" s="732"/>
      <c r="K3223" s="733"/>
      <c r="L3223" s="734"/>
    </row>
    <row r="3224" spans="1:12" ht="30" customHeight="1" thickBot="1" x14ac:dyDescent="0.3">
      <c r="A3224" s="735"/>
      <c r="B3224" s="736"/>
      <c r="C3224" s="736"/>
      <c r="D3224" s="736"/>
      <c r="E3224" s="736"/>
      <c r="F3224" s="736"/>
      <c r="G3224" s="736"/>
      <c r="H3224" s="736"/>
      <c r="I3224" s="736"/>
      <c r="J3224" s="736"/>
      <c r="K3224" s="737"/>
      <c r="L3224" s="738"/>
    </row>
    <row r="3225" spans="1:12" ht="19.149999999999999" customHeight="1" x14ac:dyDescent="0.25">
      <c r="A3225" s="739" t="s">
        <v>519</v>
      </c>
      <c r="B3225" s="740"/>
      <c r="C3225" s="740"/>
      <c r="D3225" s="740"/>
      <c r="E3225" s="741"/>
      <c r="F3225" s="741"/>
      <c r="G3225" s="741"/>
      <c r="H3225" s="741"/>
      <c r="I3225" s="741"/>
      <c r="J3225" s="741"/>
      <c r="K3225" s="742"/>
      <c r="L3225" s="743"/>
    </row>
    <row r="3226" spans="1:12" ht="19.149999999999999" customHeight="1" x14ac:dyDescent="0.25">
      <c r="A3226" s="744" t="s">
        <v>591</v>
      </c>
      <c r="B3226" s="745"/>
      <c r="C3226" s="745"/>
      <c r="D3226" s="745"/>
      <c r="E3226" s="674" t="s">
        <v>24</v>
      </c>
      <c r="F3226" s="676"/>
      <c r="G3226" s="676"/>
      <c r="H3226" s="676"/>
      <c r="I3226" s="677"/>
      <c r="J3226" s="680" t="s">
        <v>21</v>
      </c>
      <c r="K3226" s="746"/>
      <c r="L3226" s="682"/>
    </row>
    <row r="3227" spans="1:12" ht="19.149999999999999" customHeight="1" x14ac:dyDescent="0.25">
      <c r="A3227" s="747" t="s">
        <v>592</v>
      </c>
      <c r="B3227" s="748"/>
      <c r="C3227" s="748" t="s">
        <v>593</v>
      </c>
      <c r="D3227" s="748"/>
      <c r="E3227" s="675"/>
      <c r="F3227" s="678"/>
      <c r="G3227" s="678"/>
      <c r="H3227" s="678"/>
      <c r="I3227" s="679"/>
      <c r="J3227" s="681"/>
      <c r="K3227" s="678"/>
      <c r="L3227" s="683"/>
    </row>
    <row r="3228" spans="1:12" ht="19.149999999999999" customHeight="1" x14ac:dyDescent="0.25">
      <c r="A3228" s="668"/>
      <c r="B3228" s="669"/>
      <c r="C3228" s="670"/>
      <c r="D3228" s="671"/>
      <c r="E3228" s="674" t="s">
        <v>25</v>
      </c>
      <c r="F3228" s="676"/>
      <c r="G3228" s="676"/>
      <c r="H3228" s="676"/>
      <c r="I3228" s="677"/>
      <c r="J3228" s="680" t="s">
        <v>371</v>
      </c>
      <c r="K3228" s="676"/>
      <c r="L3228" s="682"/>
    </row>
    <row r="3229" spans="1:12" ht="19.149999999999999" customHeight="1" x14ac:dyDescent="0.25">
      <c r="A3229" s="668"/>
      <c r="B3229" s="669"/>
      <c r="C3229" s="672"/>
      <c r="D3229" s="673"/>
      <c r="E3229" s="675"/>
      <c r="F3229" s="678"/>
      <c r="G3229" s="678"/>
      <c r="H3229" s="678"/>
      <c r="I3229" s="679"/>
      <c r="J3229" s="681"/>
      <c r="K3229" s="678"/>
      <c r="L3229" s="683"/>
    </row>
    <row r="3230" spans="1:12" ht="19.149999999999999" customHeight="1" x14ac:dyDescent="0.25">
      <c r="A3230" s="684" t="s">
        <v>594</v>
      </c>
      <c r="B3230" s="687"/>
      <c r="C3230" s="688"/>
      <c r="D3230" s="688"/>
      <c r="E3230" s="688"/>
      <c r="F3230" s="688"/>
      <c r="G3230" s="688"/>
      <c r="H3230" s="688"/>
      <c r="I3230" s="688"/>
      <c r="J3230" s="688"/>
      <c r="K3230" s="688"/>
      <c r="L3230" s="689"/>
    </row>
    <row r="3231" spans="1:12" ht="19.149999999999999" customHeight="1" x14ac:dyDescent="0.25">
      <c r="A3231" s="685"/>
      <c r="B3231" s="688"/>
      <c r="C3231" s="688"/>
      <c r="D3231" s="688"/>
      <c r="E3231" s="688"/>
      <c r="F3231" s="688"/>
      <c r="G3231" s="688"/>
      <c r="H3231" s="688"/>
      <c r="I3231" s="688"/>
      <c r="J3231" s="688"/>
      <c r="K3231" s="688"/>
      <c r="L3231" s="689"/>
    </row>
    <row r="3232" spans="1:12" ht="19.149999999999999" customHeight="1" x14ac:dyDescent="0.25">
      <c r="A3232" s="685"/>
      <c r="B3232" s="688"/>
      <c r="C3232" s="688"/>
      <c r="D3232" s="688"/>
      <c r="E3232" s="688"/>
      <c r="F3232" s="688"/>
      <c r="G3232" s="688"/>
      <c r="H3232" s="688"/>
      <c r="I3232" s="688"/>
      <c r="J3232" s="688"/>
      <c r="K3232" s="688"/>
      <c r="L3232" s="689"/>
    </row>
    <row r="3233" spans="1:12" ht="19.149999999999999" customHeight="1" thickBot="1" x14ac:dyDescent="0.3">
      <c r="A3233" s="686"/>
      <c r="B3233" s="690"/>
      <c r="C3233" s="690"/>
      <c r="D3233" s="690"/>
      <c r="E3233" s="690"/>
      <c r="F3233" s="690"/>
      <c r="G3233" s="690"/>
      <c r="H3233" s="690"/>
      <c r="I3233" s="690"/>
      <c r="J3233" s="690"/>
      <c r="K3233" s="690"/>
      <c r="L3233" s="691"/>
    </row>
    <row r="3234" spans="1:12" ht="20.25" customHeight="1" thickBot="1" x14ac:dyDescent="0.3"/>
    <row r="3235" spans="1:12" ht="20.25" customHeight="1" thickBot="1" x14ac:dyDescent="0.3">
      <c r="A3235" s="692" t="s">
        <v>504</v>
      </c>
      <c r="B3235" s="693"/>
      <c r="C3235" s="693"/>
      <c r="D3235" s="693"/>
      <c r="E3235" s="693"/>
      <c r="F3235" s="693"/>
      <c r="G3235" s="693"/>
      <c r="H3235" s="693"/>
      <c r="I3235" s="693"/>
      <c r="J3235" s="693"/>
      <c r="K3235" s="693"/>
      <c r="L3235" s="694"/>
    </row>
    <row r="3236" spans="1:12" ht="25.15" customHeight="1" x14ac:dyDescent="0.25">
      <c r="A3236" s="168" t="s">
        <v>551</v>
      </c>
      <c r="B3236" s="695"/>
      <c r="C3236" s="696"/>
      <c r="D3236" s="697"/>
      <c r="E3236" s="698"/>
      <c r="F3236" s="698"/>
      <c r="G3236" s="698"/>
      <c r="H3236" s="698"/>
      <c r="I3236" s="698"/>
      <c r="J3236" s="698"/>
      <c r="K3236" s="698"/>
      <c r="L3236" s="699"/>
    </row>
    <row r="3237" spans="1:12" ht="20.25" customHeight="1" x14ac:dyDescent="0.25">
      <c r="A3237" s="700" t="s">
        <v>0</v>
      </c>
      <c r="B3237" s="701"/>
      <c r="C3237" s="701"/>
      <c r="D3237" s="702"/>
      <c r="E3237" s="702"/>
      <c r="F3237" s="702"/>
      <c r="G3237" s="702"/>
      <c r="H3237" s="702"/>
      <c r="I3237" s="702"/>
      <c r="J3237" s="702"/>
      <c r="K3237" s="702"/>
      <c r="L3237" s="703"/>
    </row>
    <row r="3238" spans="1:12" ht="20.25" customHeight="1" x14ac:dyDescent="0.25">
      <c r="A3238" s="700" t="s">
        <v>460</v>
      </c>
      <c r="B3238" s="701"/>
      <c r="C3238" s="701"/>
      <c r="D3238" s="702"/>
      <c r="E3238" s="702"/>
      <c r="F3238" s="702"/>
      <c r="G3238" s="702"/>
      <c r="H3238" s="702"/>
      <c r="I3238" s="702"/>
      <c r="J3238" s="702"/>
      <c r="K3238" s="702"/>
      <c r="L3238" s="703"/>
    </row>
    <row r="3239" spans="1:12" ht="20.25" customHeight="1" x14ac:dyDescent="0.25">
      <c r="A3239" s="700" t="s">
        <v>905</v>
      </c>
      <c r="B3239" s="701"/>
      <c r="C3239" s="701"/>
      <c r="D3239" s="702"/>
      <c r="E3239" s="702"/>
      <c r="F3239" s="702"/>
      <c r="G3239" s="702"/>
      <c r="H3239" s="702"/>
      <c r="I3239" s="702"/>
      <c r="J3239" s="702"/>
      <c r="K3239" s="702"/>
      <c r="L3239" s="703"/>
    </row>
    <row r="3240" spans="1:12" ht="20.25" customHeight="1" x14ac:dyDescent="0.25">
      <c r="A3240" s="700" t="s">
        <v>1</v>
      </c>
      <c r="B3240" s="701"/>
      <c r="C3240" s="701"/>
      <c r="D3240" s="702"/>
      <c r="E3240" s="702"/>
      <c r="F3240" s="702"/>
      <c r="G3240" s="702"/>
      <c r="H3240" s="702"/>
      <c r="I3240" s="702"/>
      <c r="J3240" s="702"/>
      <c r="K3240" s="702"/>
      <c r="L3240" s="703"/>
    </row>
    <row r="3241" spans="1:12" ht="20.25" customHeight="1" x14ac:dyDescent="0.25">
      <c r="A3241" s="704" t="s">
        <v>520</v>
      </c>
      <c r="B3241" s="705"/>
      <c r="C3241" s="705"/>
      <c r="D3241" s="702"/>
      <c r="E3241" s="702"/>
      <c r="F3241" s="702"/>
      <c r="G3241" s="702"/>
      <c r="H3241" s="702"/>
      <c r="I3241" s="702"/>
      <c r="J3241" s="702"/>
      <c r="K3241" s="702"/>
      <c r="L3241" s="703"/>
    </row>
    <row r="3242" spans="1:12" ht="15" customHeight="1" x14ac:dyDescent="0.25">
      <c r="A3242" s="704" t="s">
        <v>505</v>
      </c>
      <c r="B3242" s="705"/>
      <c r="C3242" s="705"/>
      <c r="D3242" s="706"/>
      <c r="E3242" s="706"/>
      <c r="F3242" s="706"/>
      <c r="G3242" s="706"/>
      <c r="H3242" s="706"/>
      <c r="I3242" s="706"/>
      <c r="J3242" s="706"/>
      <c r="K3242" s="706"/>
      <c r="L3242" s="707"/>
    </row>
    <row r="3243" spans="1:12" ht="15" customHeight="1" x14ac:dyDescent="0.25">
      <c r="A3243" s="704"/>
      <c r="B3243" s="705"/>
      <c r="C3243" s="705"/>
      <c r="D3243" s="706"/>
      <c r="E3243" s="706"/>
      <c r="F3243" s="706"/>
      <c r="G3243" s="706"/>
      <c r="H3243" s="706"/>
      <c r="I3243" s="706"/>
      <c r="J3243" s="706"/>
      <c r="K3243" s="706"/>
      <c r="L3243" s="707"/>
    </row>
    <row r="3244" spans="1:12" ht="15" customHeight="1" x14ac:dyDescent="0.25">
      <c r="A3244" s="704"/>
      <c r="B3244" s="705"/>
      <c r="C3244" s="705"/>
      <c r="D3244" s="706"/>
      <c r="E3244" s="706"/>
      <c r="F3244" s="706"/>
      <c r="G3244" s="706"/>
      <c r="H3244" s="706"/>
      <c r="I3244" s="706"/>
      <c r="J3244" s="706"/>
      <c r="K3244" s="706"/>
      <c r="L3244" s="707"/>
    </row>
    <row r="3245" spans="1:12" ht="19.149999999999999" customHeight="1" x14ac:dyDescent="0.25">
      <c r="A3245" s="761" t="s">
        <v>506</v>
      </c>
      <c r="B3245" s="762"/>
      <c r="C3245" s="762"/>
      <c r="D3245" s="762"/>
      <c r="E3245" s="763"/>
      <c r="F3245" s="764" t="s">
        <v>507</v>
      </c>
      <c r="G3245" s="763"/>
      <c r="H3245" s="764" t="s">
        <v>508</v>
      </c>
      <c r="I3245" s="762"/>
      <c r="J3245" s="762"/>
      <c r="K3245" s="762"/>
      <c r="L3245" s="765"/>
    </row>
    <row r="3246" spans="1:12" ht="30" customHeight="1" x14ac:dyDescent="0.25">
      <c r="A3246" s="749" t="s">
        <v>509</v>
      </c>
      <c r="B3246" s="750"/>
      <c r="C3246" s="750"/>
      <c r="D3246" s="750"/>
      <c r="E3246" s="750"/>
      <c r="F3246" s="751"/>
      <c r="G3246" s="752"/>
      <c r="H3246" s="712"/>
      <c r="I3246" s="713"/>
      <c r="J3246" s="713"/>
      <c r="K3246" s="714"/>
      <c r="L3246" s="715"/>
    </row>
    <row r="3247" spans="1:12" ht="30" customHeight="1" x14ac:dyDescent="0.25">
      <c r="A3247" s="749" t="s">
        <v>510</v>
      </c>
      <c r="B3247" s="750"/>
      <c r="C3247" s="750"/>
      <c r="D3247" s="750"/>
      <c r="E3247" s="750"/>
      <c r="F3247" s="710"/>
      <c r="G3247" s="711"/>
      <c r="H3247" s="753"/>
      <c r="I3247" s="754"/>
      <c r="J3247" s="754"/>
      <c r="K3247" s="754"/>
      <c r="L3247" s="755"/>
    </row>
    <row r="3248" spans="1:12" ht="30" customHeight="1" x14ac:dyDescent="0.25">
      <c r="A3248" s="749" t="s">
        <v>511</v>
      </c>
      <c r="B3248" s="750"/>
      <c r="C3248" s="750"/>
      <c r="D3248" s="750"/>
      <c r="E3248" s="750"/>
      <c r="F3248" s="710"/>
      <c r="G3248" s="711"/>
      <c r="H3248" s="712"/>
      <c r="I3248" s="713"/>
      <c r="J3248" s="713"/>
      <c r="K3248" s="714"/>
      <c r="L3248" s="715"/>
    </row>
    <row r="3249" spans="1:12" ht="30" customHeight="1" x14ac:dyDescent="0.25">
      <c r="A3249" s="756" t="s">
        <v>512</v>
      </c>
      <c r="B3249" s="757"/>
      <c r="C3249" s="757"/>
      <c r="D3249" s="757"/>
      <c r="E3249" s="757"/>
      <c r="F3249" s="710"/>
      <c r="G3249" s="711"/>
      <c r="H3249" s="758"/>
      <c r="I3249" s="713"/>
      <c r="J3249" s="713"/>
      <c r="K3249" s="714"/>
      <c r="L3249" s="715"/>
    </row>
    <row r="3250" spans="1:12" ht="30" customHeight="1" x14ac:dyDescent="0.25">
      <c r="A3250" s="759" t="s">
        <v>513</v>
      </c>
      <c r="B3250" s="760"/>
      <c r="C3250" s="760"/>
      <c r="D3250" s="760"/>
      <c r="E3250" s="760"/>
      <c r="F3250" s="710"/>
      <c r="G3250" s="711"/>
      <c r="H3250" s="758"/>
      <c r="I3250" s="713"/>
      <c r="J3250" s="713"/>
      <c r="K3250" s="714"/>
      <c r="L3250" s="715"/>
    </row>
    <row r="3251" spans="1:12" ht="30" customHeight="1" x14ac:dyDescent="0.25">
      <c r="A3251" s="708" t="s">
        <v>514</v>
      </c>
      <c r="B3251" s="709"/>
      <c r="C3251" s="709"/>
      <c r="D3251" s="709"/>
      <c r="E3251" s="709"/>
      <c r="F3251" s="710"/>
      <c r="G3251" s="711"/>
      <c r="H3251" s="712"/>
      <c r="I3251" s="713"/>
      <c r="J3251" s="713"/>
      <c r="K3251" s="714"/>
      <c r="L3251" s="715"/>
    </row>
    <row r="3252" spans="1:12" ht="30" customHeight="1" x14ac:dyDescent="0.25">
      <c r="A3252" s="708" t="s">
        <v>515</v>
      </c>
      <c r="B3252" s="709"/>
      <c r="C3252" s="709"/>
      <c r="D3252" s="709"/>
      <c r="E3252" s="709"/>
      <c r="F3252" s="710"/>
      <c r="G3252" s="711"/>
      <c r="H3252" s="712"/>
      <c r="I3252" s="713"/>
      <c r="J3252" s="713"/>
      <c r="K3252" s="714"/>
      <c r="L3252" s="715"/>
    </row>
    <row r="3253" spans="1:12" ht="30" customHeight="1" x14ac:dyDescent="0.25">
      <c r="A3253" s="708" t="s">
        <v>516</v>
      </c>
      <c r="B3253" s="709"/>
      <c r="C3253" s="709"/>
      <c r="D3253" s="709"/>
      <c r="E3253" s="709"/>
      <c r="F3253" s="710"/>
      <c r="G3253" s="711"/>
      <c r="H3253" s="716"/>
      <c r="I3253" s="717"/>
      <c r="J3253" s="717"/>
      <c r="K3253" s="717"/>
      <c r="L3253" s="718"/>
    </row>
    <row r="3254" spans="1:12" ht="30" customHeight="1" thickBot="1" x14ac:dyDescent="0.3">
      <c r="A3254" s="719" t="s">
        <v>517</v>
      </c>
      <c r="B3254" s="720"/>
      <c r="C3254" s="720"/>
      <c r="D3254" s="720"/>
      <c r="E3254" s="720"/>
      <c r="F3254" s="721"/>
      <c r="G3254" s="722"/>
      <c r="H3254" s="723"/>
      <c r="I3254" s="724"/>
      <c r="J3254" s="724"/>
      <c r="K3254" s="725"/>
      <c r="L3254" s="726"/>
    </row>
    <row r="3255" spans="1:12" ht="20.25" customHeight="1" x14ac:dyDescent="0.25">
      <c r="A3255" s="727" t="s">
        <v>518</v>
      </c>
      <c r="B3255" s="728"/>
      <c r="C3255" s="728"/>
      <c r="D3255" s="728"/>
      <c r="E3255" s="728"/>
      <c r="F3255" s="728"/>
      <c r="G3255" s="728"/>
      <c r="H3255" s="728"/>
      <c r="I3255" s="728"/>
      <c r="J3255" s="728"/>
      <c r="K3255" s="729"/>
      <c r="L3255" s="730"/>
    </row>
    <row r="3256" spans="1:12" ht="30" customHeight="1" x14ac:dyDescent="0.25">
      <c r="A3256" s="731"/>
      <c r="B3256" s="732"/>
      <c r="C3256" s="732"/>
      <c r="D3256" s="732"/>
      <c r="E3256" s="732"/>
      <c r="F3256" s="732"/>
      <c r="G3256" s="732"/>
      <c r="H3256" s="732"/>
      <c r="I3256" s="732"/>
      <c r="J3256" s="732"/>
      <c r="K3256" s="733"/>
      <c r="L3256" s="734"/>
    </row>
    <row r="3257" spans="1:12" ht="30" customHeight="1" thickBot="1" x14ac:dyDescent="0.3">
      <c r="A3257" s="735"/>
      <c r="B3257" s="736"/>
      <c r="C3257" s="736"/>
      <c r="D3257" s="736"/>
      <c r="E3257" s="736"/>
      <c r="F3257" s="736"/>
      <c r="G3257" s="736"/>
      <c r="H3257" s="736"/>
      <c r="I3257" s="736"/>
      <c r="J3257" s="736"/>
      <c r="K3257" s="737"/>
      <c r="L3257" s="738"/>
    </row>
    <row r="3258" spans="1:12" ht="19.149999999999999" customHeight="1" x14ac:dyDescent="0.25">
      <c r="A3258" s="739" t="s">
        <v>519</v>
      </c>
      <c r="B3258" s="740"/>
      <c r="C3258" s="740"/>
      <c r="D3258" s="740"/>
      <c r="E3258" s="741"/>
      <c r="F3258" s="741"/>
      <c r="G3258" s="741"/>
      <c r="H3258" s="741"/>
      <c r="I3258" s="741"/>
      <c r="J3258" s="741"/>
      <c r="K3258" s="742"/>
      <c r="L3258" s="743"/>
    </row>
    <row r="3259" spans="1:12" ht="19.149999999999999" customHeight="1" x14ac:dyDescent="0.25">
      <c r="A3259" s="744" t="s">
        <v>591</v>
      </c>
      <c r="B3259" s="745"/>
      <c r="C3259" s="745"/>
      <c r="D3259" s="745"/>
      <c r="E3259" s="674" t="s">
        <v>24</v>
      </c>
      <c r="F3259" s="676"/>
      <c r="G3259" s="676"/>
      <c r="H3259" s="676"/>
      <c r="I3259" s="677"/>
      <c r="J3259" s="680" t="s">
        <v>21</v>
      </c>
      <c r="K3259" s="746"/>
      <c r="L3259" s="682"/>
    </row>
    <row r="3260" spans="1:12" ht="19.149999999999999" customHeight="1" x14ac:dyDescent="0.25">
      <c r="A3260" s="747" t="s">
        <v>592</v>
      </c>
      <c r="B3260" s="748"/>
      <c r="C3260" s="748" t="s">
        <v>593</v>
      </c>
      <c r="D3260" s="748"/>
      <c r="E3260" s="675"/>
      <c r="F3260" s="678"/>
      <c r="G3260" s="678"/>
      <c r="H3260" s="678"/>
      <c r="I3260" s="679"/>
      <c r="J3260" s="681"/>
      <c r="K3260" s="678"/>
      <c r="L3260" s="683"/>
    </row>
    <row r="3261" spans="1:12" ht="19.149999999999999" customHeight="1" x14ac:dyDescent="0.25">
      <c r="A3261" s="668"/>
      <c r="B3261" s="669"/>
      <c r="C3261" s="670"/>
      <c r="D3261" s="671"/>
      <c r="E3261" s="674" t="s">
        <v>25</v>
      </c>
      <c r="F3261" s="676"/>
      <c r="G3261" s="676"/>
      <c r="H3261" s="676"/>
      <c r="I3261" s="677"/>
      <c r="J3261" s="680" t="s">
        <v>371</v>
      </c>
      <c r="K3261" s="676"/>
      <c r="L3261" s="682"/>
    </row>
    <row r="3262" spans="1:12" ht="19.149999999999999" customHeight="1" x14ac:dyDescent="0.25">
      <c r="A3262" s="668"/>
      <c r="B3262" s="669"/>
      <c r="C3262" s="672"/>
      <c r="D3262" s="673"/>
      <c r="E3262" s="675"/>
      <c r="F3262" s="678"/>
      <c r="G3262" s="678"/>
      <c r="H3262" s="678"/>
      <c r="I3262" s="679"/>
      <c r="J3262" s="681"/>
      <c r="K3262" s="678"/>
      <c r="L3262" s="683"/>
    </row>
    <row r="3263" spans="1:12" ht="19.149999999999999" customHeight="1" x14ac:dyDescent="0.25">
      <c r="A3263" s="684" t="s">
        <v>594</v>
      </c>
      <c r="B3263" s="687"/>
      <c r="C3263" s="688"/>
      <c r="D3263" s="688"/>
      <c r="E3263" s="688"/>
      <c r="F3263" s="688"/>
      <c r="G3263" s="688"/>
      <c r="H3263" s="688"/>
      <c r="I3263" s="688"/>
      <c r="J3263" s="688"/>
      <c r="K3263" s="688"/>
      <c r="L3263" s="689"/>
    </row>
    <row r="3264" spans="1:12" ht="19.149999999999999" customHeight="1" x14ac:dyDescent="0.25">
      <c r="A3264" s="685"/>
      <c r="B3264" s="688"/>
      <c r="C3264" s="688"/>
      <c r="D3264" s="688"/>
      <c r="E3264" s="688"/>
      <c r="F3264" s="688"/>
      <c r="G3264" s="688"/>
      <c r="H3264" s="688"/>
      <c r="I3264" s="688"/>
      <c r="J3264" s="688"/>
      <c r="K3264" s="688"/>
      <c r="L3264" s="689"/>
    </row>
    <row r="3265" spans="1:12" ht="19.149999999999999" customHeight="1" x14ac:dyDescent="0.25">
      <c r="A3265" s="685"/>
      <c r="B3265" s="688"/>
      <c r="C3265" s="688"/>
      <c r="D3265" s="688"/>
      <c r="E3265" s="688"/>
      <c r="F3265" s="688"/>
      <c r="G3265" s="688"/>
      <c r="H3265" s="688"/>
      <c r="I3265" s="688"/>
      <c r="J3265" s="688"/>
      <c r="K3265" s="688"/>
      <c r="L3265" s="689"/>
    </row>
    <row r="3266" spans="1:12" ht="19.149999999999999" customHeight="1" thickBot="1" x14ac:dyDescent="0.3">
      <c r="A3266" s="686"/>
      <c r="B3266" s="690"/>
      <c r="C3266" s="690"/>
      <c r="D3266" s="690"/>
      <c r="E3266" s="690"/>
      <c r="F3266" s="690"/>
      <c r="G3266" s="690"/>
      <c r="H3266" s="690"/>
      <c r="I3266" s="690"/>
      <c r="J3266" s="690"/>
      <c r="K3266" s="690"/>
      <c r="L3266" s="691"/>
    </row>
    <row r="3267" spans="1:12" ht="20.25" customHeight="1" thickBot="1" x14ac:dyDescent="0.3"/>
    <row r="3268" spans="1:12" ht="20.25" customHeight="1" thickBot="1" x14ac:dyDescent="0.3">
      <c r="A3268" s="692" t="s">
        <v>504</v>
      </c>
      <c r="B3268" s="693"/>
      <c r="C3268" s="693"/>
      <c r="D3268" s="693"/>
      <c r="E3268" s="693"/>
      <c r="F3268" s="693"/>
      <c r="G3268" s="693"/>
      <c r="H3268" s="693"/>
      <c r="I3268" s="693"/>
      <c r="J3268" s="693"/>
      <c r="K3268" s="693"/>
      <c r="L3268" s="694"/>
    </row>
    <row r="3269" spans="1:12" ht="25.15" customHeight="1" x14ac:dyDescent="0.25">
      <c r="A3269" s="168" t="s">
        <v>551</v>
      </c>
      <c r="B3269" s="695"/>
      <c r="C3269" s="696"/>
      <c r="D3269" s="697"/>
      <c r="E3269" s="698"/>
      <c r="F3269" s="698"/>
      <c r="G3269" s="698"/>
      <c r="H3269" s="698"/>
      <c r="I3269" s="698"/>
      <c r="J3269" s="698"/>
      <c r="K3269" s="698"/>
      <c r="L3269" s="699"/>
    </row>
    <row r="3270" spans="1:12" ht="20.25" customHeight="1" x14ac:dyDescent="0.25">
      <c r="A3270" s="700" t="s">
        <v>0</v>
      </c>
      <c r="B3270" s="701"/>
      <c r="C3270" s="701"/>
      <c r="D3270" s="702"/>
      <c r="E3270" s="702"/>
      <c r="F3270" s="702"/>
      <c r="G3270" s="702"/>
      <c r="H3270" s="702"/>
      <c r="I3270" s="702"/>
      <c r="J3270" s="702"/>
      <c r="K3270" s="702"/>
      <c r="L3270" s="703"/>
    </row>
    <row r="3271" spans="1:12" ht="20.25" customHeight="1" x14ac:dyDescent="0.25">
      <c r="A3271" s="700" t="s">
        <v>460</v>
      </c>
      <c r="B3271" s="701"/>
      <c r="C3271" s="701"/>
      <c r="D3271" s="702"/>
      <c r="E3271" s="702"/>
      <c r="F3271" s="702"/>
      <c r="G3271" s="702"/>
      <c r="H3271" s="702"/>
      <c r="I3271" s="702"/>
      <c r="J3271" s="702"/>
      <c r="K3271" s="702"/>
      <c r="L3271" s="703"/>
    </row>
    <row r="3272" spans="1:12" ht="20.25" customHeight="1" x14ac:dyDescent="0.25">
      <c r="A3272" s="700" t="s">
        <v>905</v>
      </c>
      <c r="B3272" s="701"/>
      <c r="C3272" s="701"/>
      <c r="D3272" s="702"/>
      <c r="E3272" s="702"/>
      <c r="F3272" s="702"/>
      <c r="G3272" s="702"/>
      <c r="H3272" s="702"/>
      <c r="I3272" s="702"/>
      <c r="J3272" s="702"/>
      <c r="K3272" s="702"/>
      <c r="L3272" s="703"/>
    </row>
    <row r="3273" spans="1:12" ht="20.25" customHeight="1" x14ac:dyDescent="0.25">
      <c r="A3273" s="700" t="s">
        <v>1</v>
      </c>
      <c r="B3273" s="701"/>
      <c r="C3273" s="701"/>
      <c r="D3273" s="702"/>
      <c r="E3273" s="702"/>
      <c r="F3273" s="702"/>
      <c r="G3273" s="702"/>
      <c r="H3273" s="702"/>
      <c r="I3273" s="702"/>
      <c r="J3273" s="702"/>
      <c r="K3273" s="702"/>
      <c r="L3273" s="703"/>
    </row>
    <row r="3274" spans="1:12" ht="20.25" customHeight="1" x14ac:dyDescent="0.25">
      <c r="A3274" s="704" t="s">
        <v>520</v>
      </c>
      <c r="B3274" s="705"/>
      <c r="C3274" s="705"/>
      <c r="D3274" s="702"/>
      <c r="E3274" s="702"/>
      <c r="F3274" s="702"/>
      <c r="G3274" s="702"/>
      <c r="H3274" s="702"/>
      <c r="I3274" s="702"/>
      <c r="J3274" s="702"/>
      <c r="K3274" s="702"/>
      <c r="L3274" s="703"/>
    </row>
    <row r="3275" spans="1:12" ht="15" customHeight="1" x14ac:dyDescent="0.25">
      <c r="A3275" s="704" t="s">
        <v>505</v>
      </c>
      <c r="B3275" s="705"/>
      <c r="C3275" s="705"/>
      <c r="D3275" s="706"/>
      <c r="E3275" s="706"/>
      <c r="F3275" s="706"/>
      <c r="G3275" s="706"/>
      <c r="H3275" s="706"/>
      <c r="I3275" s="706"/>
      <c r="J3275" s="706"/>
      <c r="K3275" s="706"/>
      <c r="L3275" s="707"/>
    </row>
    <row r="3276" spans="1:12" ht="15" customHeight="1" x14ac:dyDescent="0.25">
      <c r="A3276" s="704"/>
      <c r="B3276" s="705"/>
      <c r="C3276" s="705"/>
      <c r="D3276" s="706"/>
      <c r="E3276" s="706"/>
      <c r="F3276" s="706"/>
      <c r="G3276" s="706"/>
      <c r="H3276" s="706"/>
      <c r="I3276" s="706"/>
      <c r="J3276" s="706"/>
      <c r="K3276" s="706"/>
      <c r="L3276" s="707"/>
    </row>
    <row r="3277" spans="1:12" ht="15" customHeight="1" x14ac:dyDescent="0.25">
      <c r="A3277" s="704"/>
      <c r="B3277" s="705"/>
      <c r="C3277" s="705"/>
      <c r="D3277" s="706"/>
      <c r="E3277" s="706"/>
      <c r="F3277" s="706"/>
      <c r="G3277" s="706"/>
      <c r="H3277" s="706"/>
      <c r="I3277" s="706"/>
      <c r="J3277" s="706"/>
      <c r="K3277" s="706"/>
      <c r="L3277" s="707"/>
    </row>
    <row r="3278" spans="1:12" ht="19.149999999999999" customHeight="1" x14ac:dyDescent="0.25">
      <c r="A3278" s="761" t="s">
        <v>506</v>
      </c>
      <c r="B3278" s="762"/>
      <c r="C3278" s="762"/>
      <c r="D3278" s="762"/>
      <c r="E3278" s="763"/>
      <c r="F3278" s="764" t="s">
        <v>507</v>
      </c>
      <c r="G3278" s="763"/>
      <c r="H3278" s="764" t="s">
        <v>508</v>
      </c>
      <c r="I3278" s="762"/>
      <c r="J3278" s="762"/>
      <c r="K3278" s="762"/>
      <c r="L3278" s="765"/>
    </row>
    <row r="3279" spans="1:12" ht="30" customHeight="1" x14ac:dyDescent="0.25">
      <c r="A3279" s="749" t="s">
        <v>509</v>
      </c>
      <c r="B3279" s="750"/>
      <c r="C3279" s="750"/>
      <c r="D3279" s="750"/>
      <c r="E3279" s="750"/>
      <c r="F3279" s="751"/>
      <c r="G3279" s="752"/>
      <c r="H3279" s="712"/>
      <c r="I3279" s="713"/>
      <c r="J3279" s="713"/>
      <c r="K3279" s="714"/>
      <c r="L3279" s="715"/>
    </row>
    <row r="3280" spans="1:12" ht="30" customHeight="1" x14ac:dyDescent="0.25">
      <c r="A3280" s="749" t="s">
        <v>510</v>
      </c>
      <c r="B3280" s="750"/>
      <c r="C3280" s="750"/>
      <c r="D3280" s="750"/>
      <c r="E3280" s="750"/>
      <c r="F3280" s="710"/>
      <c r="G3280" s="711"/>
      <c r="H3280" s="753"/>
      <c r="I3280" s="754"/>
      <c r="J3280" s="754"/>
      <c r="K3280" s="754"/>
      <c r="L3280" s="755"/>
    </row>
    <row r="3281" spans="1:12" ht="30" customHeight="1" x14ac:dyDescent="0.25">
      <c r="A3281" s="749" t="s">
        <v>511</v>
      </c>
      <c r="B3281" s="750"/>
      <c r="C3281" s="750"/>
      <c r="D3281" s="750"/>
      <c r="E3281" s="750"/>
      <c r="F3281" s="710"/>
      <c r="G3281" s="711"/>
      <c r="H3281" s="712"/>
      <c r="I3281" s="713"/>
      <c r="J3281" s="713"/>
      <c r="K3281" s="714"/>
      <c r="L3281" s="715"/>
    </row>
    <row r="3282" spans="1:12" ht="30" customHeight="1" x14ac:dyDescent="0.25">
      <c r="A3282" s="756" t="s">
        <v>512</v>
      </c>
      <c r="B3282" s="757"/>
      <c r="C3282" s="757"/>
      <c r="D3282" s="757"/>
      <c r="E3282" s="757"/>
      <c r="F3282" s="710"/>
      <c r="G3282" s="711"/>
      <c r="H3282" s="758"/>
      <c r="I3282" s="713"/>
      <c r="J3282" s="713"/>
      <c r="K3282" s="714"/>
      <c r="L3282" s="715"/>
    </row>
    <row r="3283" spans="1:12" ht="30" customHeight="1" x14ac:dyDescent="0.25">
      <c r="A3283" s="759" t="s">
        <v>513</v>
      </c>
      <c r="B3283" s="760"/>
      <c r="C3283" s="760"/>
      <c r="D3283" s="760"/>
      <c r="E3283" s="760"/>
      <c r="F3283" s="710"/>
      <c r="G3283" s="711"/>
      <c r="H3283" s="758"/>
      <c r="I3283" s="713"/>
      <c r="J3283" s="713"/>
      <c r="K3283" s="714"/>
      <c r="L3283" s="715"/>
    </row>
    <row r="3284" spans="1:12" ht="30" customHeight="1" x14ac:dyDescent="0.25">
      <c r="A3284" s="708" t="s">
        <v>514</v>
      </c>
      <c r="B3284" s="709"/>
      <c r="C3284" s="709"/>
      <c r="D3284" s="709"/>
      <c r="E3284" s="709"/>
      <c r="F3284" s="710"/>
      <c r="G3284" s="711"/>
      <c r="H3284" s="712"/>
      <c r="I3284" s="713"/>
      <c r="J3284" s="713"/>
      <c r="K3284" s="714"/>
      <c r="L3284" s="715"/>
    </row>
    <row r="3285" spans="1:12" ht="30" customHeight="1" x14ac:dyDescent="0.25">
      <c r="A3285" s="708" t="s">
        <v>515</v>
      </c>
      <c r="B3285" s="709"/>
      <c r="C3285" s="709"/>
      <c r="D3285" s="709"/>
      <c r="E3285" s="709"/>
      <c r="F3285" s="710"/>
      <c r="G3285" s="711"/>
      <c r="H3285" s="712"/>
      <c r="I3285" s="713"/>
      <c r="J3285" s="713"/>
      <c r="K3285" s="714"/>
      <c r="L3285" s="715"/>
    </row>
    <row r="3286" spans="1:12" ht="30" customHeight="1" x14ac:dyDescent="0.25">
      <c r="A3286" s="708" t="s">
        <v>516</v>
      </c>
      <c r="B3286" s="709"/>
      <c r="C3286" s="709"/>
      <c r="D3286" s="709"/>
      <c r="E3286" s="709"/>
      <c r="F3286" s="710"/>
      <c r="G3286" s="711"/>
      <c r="H3286" s="716"/>
      <c r="I3286" s="717"/>
      <c r="J3286" s="717"/>
      <c r="K3286" s="717"/>
      <c r="L3286" s="718"/>
    </row>
    <row r="3287" spans="1:12" ht="30" customHeight="1" thickBot="1" x14ac:dyDescent="0.3">
      <c r="A3287" s="719" t="s">
        <v>517</v>
      </c>
      <c r="B3287" s="720"/>
      <c r="C3287" s="720"/>
      <c r="D3287" s="720"/>
      <c r="E3287" s="720"/>
      <c r="F3287" s="721"/>
      <c r="G3287" s="722"/>
      <c r="H3287" s="723"/>
      <c r="I3287" s="724"/>
      <c r="J3287" s="724"/>
      <c r="K3287" s="725"/>
      <c r="L3287" s="726"/>
    </row>
    <row r="3288" spans="1:12" ht="20.25" customHeight="1" x14ac:dyDescent="0.25">
      <c r="A3288" s="727" t="s">
        <v>518</v>
      </c>
      <c r="B3288" s="728"/>
      <c r="C3288" s="728"/>
      <c r="D3288" s="728"/>
      <c r="E3288" s="728"/>
      <c r="F3288" s="728"/>
      <c r="G3288" s="728"/>
      <c r="H3288" s="728"/>
      <c r="I3288" s="728"/>
      <c r="J3288" s="728"/>
      <c r="K3288" s="729"/>
      <c r="L3288" s="730"/>
    </row>
    <row r="3289" spans="1:12" ht="30" customHeight="1" x14ac:dyDescent="0.25">
      <c r="A3289" s="731"/>
      <c r="B3289" s="732"/>
      <c r="C3289" s="732"/>
      <c r="D3289" s="732"/>
      <c r="E3289" s="732"/>
      <c r="F3289" s="732"/>
      <c r="G3289" s="732"/>
      <c r="H3289" s="732"/>
      <c r="I3289" s="732"/>
      <c r="J3289" s="732"/>
      <c r="K3289" s="733"/>
      <c r="L3289" s="734"/>
    </row>
    <row r="3290" spans="1:12" ht="30" customHeight="1" thickBot="1" x14ac:dyDescent="0.3">
      <c r="A3290" s="735"/>
      <c r="B3290" s="736"/>
      <c r="C3290" s="736"/>
      <c r="D3290" s="736"/>
      <c r="E3290" s="736"/>
      <c r="F3290" s="736"/>
      <c r="G3290" s="736"/>
      <c r="H3290" s="736"/>
      <c r="I3290" s="736"/>
      <c r="J3290" s="736"/>
      <c r="K3290" s="737"/>
      <c r="L3290" s="738"/>
    </row>
    <row r="3291" spans="1:12" ht="19.149999999999999" customHeight="1" x14ac:dyDescent="0.25">
      <c r="A3291" s="739" t="s">
        <v>519</v>
      </c>
      <c r="B3291" s="740"/>
      <c r="C3291" s="740"/>
      <c r="D3291" s="740"/>
      <c r="E3291" s="741"/>
      <c r="F3291" s="741"/>
      <c r="G3291" s="741"/>
      <c r="H3291" s="741"/>
      <c r="I3291" s="741"/>
      <c r="J3291" s="741"/>
      <c r="K3291" s="742"/>
      <c r="L3291" s="743"/>
    </row>
    <row r="3292" spans="1:12" ht="19.149999999999999" customHeight="1" x14ac:dyDescent="0.25">
      <c r="A3292" s="744" t="s">
        <v>591</v>
      </c>
      <c r="B3292" s="745"/>
      <c r="C3292" s="745"/>
      <c r="D3292" s="745"/>
      <c r="E3292" s="674" t="s">
        <v>24</v>
      </c>
      <c r="F3292" s="676"/>
      <c r="G3292" s="676"/>
      <c r="H3292" s="676"/>
      <c r="I3292" s="677"/>
      <c r="J3292" s="680" t="s">
        <v>21</v>
      </c>
      <c r="K3292" s="746"/>
      <c r="L3292" s="682"/>
    </row>
    <row r="3293" spans="1:12" ht="19.149999999999999" customHeight="1" x14ac:dyDescent="0.25">
      <c r="A3293" s="747" t="s">
        <v>592</v>
      </c>
      <c r="B3293" s="748"/>
      <c r="C3293" s="748" t="s">
        <v>593</v>
      </c>
      <c r="D3293" s="748"/>
      <c r="E3293" s="675"/>
      <c r="F3293" s="678"/>
      <c r="G3293" s="678"/>
      <c r="H3293" s="678"/>
      <c r="I3293" s="679"/>
      <c r="J3293" s="681"/>
      <c r="K3293" s="678"/>
      <c r="L3293" s="683"/>
    </row>
    <row r="3294" spans="1:12" ht="19.149999999999999" customHeight="1" x14ac:dyDescent="0.25">
      <c r="A3294" s="668"/>
      <c r="B3294" s="669"/>
      <c r="C3294" s="670"/>
      <c r="D3294" s="671"/>
      <c r="E3294" s="674" t="s">
        <v>25</v>
      </c>
      <c r="F3294" s="676"/>
      <c r="G3294" s="676"/>
      <c r="H3294" s="676"/>
      <c r="I3294" s="677"/>
      <c r="J3294" s="680" t="s">
        <v>371</v>
      </c>
      <c r="K3294" s="676"/>
      <c r="L3294" s="682"/>
    </row>
    <row r="3295" spans="1:12" ht="19.149999999999999" customHeight="1" x14ac:dyDescent="0.25">
      <c r="A3295" s="668"/>
      <c r="B3295" s="669"/>
      <c r="C3295" s="672"/>
      <c r="D3295" s="673"/>
      <c r="E3295" s="675"/>
      <c r="F3295" s="678"/>
      <c r="G3295" s="678"/>
      <c r="H3295" s="678"/>
      <c r="I3295" s="679"/>
      <c r="J3295" s="681"/>
      <c r="K3295" s="678"/>
      <c r="L3295" s="683"/>
    </row>
    <row r="3296" spans="1:12" ht="19.149999999999999" customHeight="1" x14ac:dyDescent="0.25">
      <c r="A3296" s="684" t="s">
        <v>594</v>
      </c>
      <c r="B3296" s="687"/>
      <c r="C3296" s="688"/>
      <c r="D3296" s="688"/>
      <c r="E3296" s="688"/>
      <c r="F3296" s="688"/>
      <c r="G3296" s="688"/>
      <c r="H3296" s="688"/>
      <c r="I3296" s="688"/>
      <c r="J3296" s="688"/>
      <c r="K3296" s="688"/>
      <c r="L3296" s="689"/>
    </row>
    <row r="3297" spans="1:12" ht="19.149999999999999" customHeight="1" x14ac:dyDescent="0.25">
      <c r="A3297" s="685"/>
      <c r="B3297" s="688"/>
      <c r="C3297" s="688"/>
      <c r="D3297" s="688"/>
      <c r="E3297" s="688"/>
      <c r="F3297" s="688"/>
      <c r="G3297" s="688"/>
      <c r="H3297" s="688"/>
      <c r="I3297" s="688"/>
      <c r="J3297" s="688"/>
      <c r="K3297" s="688"/>
      <c r="L3297" s="689"/>
    </row>
    <row r="3298" spans="1:12" ht="19.149999999999999" customHeight="1" x14ac:dyDescent="0.25">
      <c r="A3298" s="685"/>
      <c r="B3298" s="688"/>
      <c r="C3298" s="688"/>
      <c r="D3298" s="688"/>
      <c r="E3298" s="688"/>
      <c r="F3298" s="688"/>
      <c r="G3298" s="688"/>
      <c r="H3298" s="688"/>
      <c r="I3298" s="688"/>
      <c r="J3298" s="688"/>
      <c r="K3298" s="688"/>
      <c r="L3298" s="689"/>
    </row>
    <row r="3299" spans="1:12" ht="19.149999999999999" customHeight="1" thickBot="1" x14ac:dyDescent="0.3">
      <c r="A3299" s="686"/>
      <c r="B3299" s="690"/>
      <c r="C3299" s="690"/>
      <c r="D3299" s="690"/>
      <c r="E3299" s="690"/>
      <c r="F3299" s="690"/>
      <c r="G3299" s="690"/>
      <c r="H3299" s="690"/>
      <c r="I3299" s="690"/>
      <c r="J3299" s="690"/>
      <c r="K3299" s="690"/>
      <c r="L3299" s="691"/>
    </row>
    <row r="3300" spans="1:12" ht="20.25" customHeight="1" x14ac:dyDescent="0.25"/>
  </sheetData>
  <mergeCells count="6300">
    <mergeCell ref="A15:E15"/>
    <mergeCell ref="F15:G15"/>
    <mergeCell ref="H15:L15"/>
    <mergeCell ref="A16:E16"/>
    <mergeCell ref="F16:G16"/>
    <mergeCell ref="H16:L16"/>
    <mergeCell ref="A1:L1"/>
    <mergeCell ref="A13:E13"/>
    <mergeCell ref="F13:G13"/>
    <mergeCell ref="H13:L13"/>
    <mergeCell ref="A14:E14"/>
    <mergeCell ref="F14:G14"/>
    <mergeCell ref="H14:L14"/>
    <mergeCell ref="A11:E11"/>
    <mergeCell ref="F11:G11"/>
    <mergeCell ref="H11:L11"/>
    <mergeCell ref="A12:E12"/>
    <mergeCell ref="F12:G12"/>
    <mergeCell ref="H12:L12"/>
    <mergeCell ref="B2:C2"/>
    <mergeCell ref="D2:L2"/>
    <mergeCell ref="A3:C3"/>
    <mergeCell ref="A4:C4"/>
    <mergeCell ref="A5:C5"/>
    <mergeCell ref="A6:C6"/>
    <mergeCell ref="A7:C7"/>
    <mergeCell ref="A8:C10"/>
    <mergeCell ref="D3:L3"/>
    <mergeCell ref="D4:L4"/>
    <mergeCell ref="D5:L5"/>
    <mergeCell ref="D6:L6"/>
    <mergeCell ref="D7:L7"/>
    <mergeCell ref="A21:L21"/>
    <mergeCell ref="A22:L23"/>
    <mergeCell ref="A24:L24"/>
    <mergeCell ref="A25:D25"/>
    <mergeCell ref="E25:E26"/>
    <mergeCell ref="F25:I26"/>
    <mergeCell ref="J25:J26"/>
    <mergeCell ref="K25:L26"/>
    <mergeCell ref="A26:B26"/>
    <mergeCell ref="C26:D26"/>
    <mergeCell ref="A19:E19"/>
    <mergeCell ref="F19:G19"/>
    <mergeCell ref="H19:L19"/>
    <mergeCell ref="A20:E20"/>
    <mergeCell ref="F20:G20"/>
    <mergeCell ref="H20:L20"/>
    <mergeCell ref="A17:E17"/>
    <mergeCell ref="F17:G17"/>
    <mergeCell ref="H17:L17"/>
    <mergeCell ref="A18:E18"/>
    <mergeCell ref="F18:G18"/>
    <mergeCell ref="H18:L18"/>
    <mergeCell ref="A45:E45"/>
    <mergeCell ref="F45:G45"/>
    <mergeCell ref="H45:L45"/>
    <mergeCell ref="A46:E46"/>
    <mergeCell ref="F46:G46"/>
    <mergeCell ref="H46:L46"/>
    <mergeCell ref="A44:E44"/>
    <mergeCell ref="F44:G44"/>
    <mergeCell ref="H44:L44"/>
    <mergeCell ref="A29:A32"/>
    <mergeCell ref="B29:L32"/>
    <mergeCell ref="A27:B28"/>
    <mergeCell ref="C27:D28"/>
    <mergeCell ref="E27:E28"/>
    <mergeCell ref="F27:I28"/>
    <mergeCell ref="J27:J28"/>
    <mergeCell ref="K27:L28"/>
    <mergeCell ref="A51:E51"/>
    <mergeCell ref="F51:G51"/>
    <mergeCell ref="H51:L51"/>
    <mergeCell ref="A52:E52"/>
    <mergeCell ref="F52:G52"/>
    <mergeCell ref="H52:L52"/>
    <mergeCell ref="A49:E49"/>
    <mergeCell ref="F49:G49"/>
    <mergeCell ref="H49:L49"/>
    <mergeCell ref="A50:E50"/>
    <mergeCell ref="F50:G50"/>
    <mergeCell ref="H50:L50"/>
    <mergeCell ref="A47:E47"/>
    <mergeCell ref="F47:G47"/>
    <mergeCell ref="H47:L47"/>
    <mergeCell ref="A48:E48"/>
    <mergeCell ref="F48:G48"/>
    <mergeCell ref="H48:L48"/>
    <mergeCell ref="K93:L94"/>
    <mergeCell ref="A77:E77"/>
    <mergeCell ref="F77:G77"/>
    <mergeCell ref="H77:L77"/>
    <mergeCell ref="A78:E78"/>
    <mergeCell ref="F78:G78"/>
    <mergeCell ref="H78:L78"/>
    <mergeCell ref="A71:C71"/>
    <mergeCell ref="D71:L71"/>
    <mergeCell ref="A72:C72"/>
    <mergeCell ref="D72:L72"/>
    <mergeCell ref="A73:C73"/>
    <mergeCell ref="D73:L73"/>
    <mergeCell ref="A74:C76"/>
    <mergeCell ref="D74:L76"/>
    <mergeCell ref="A53:E53"/>
    <mergeCell ref="F53:G53"/>
    <mergeCell ref="H53:L53"/>
    <mergeCell ref="A54:L54"/>
    <mergeCell ref="A55:L56"/>
    <mergeCell ref="A57:L57"/>
    <mergeCell ref="A58:D58"/>
    <mergeCell ref="E58:E59"/>
    <mergeCell ref="F58:I59"/>
    <mergeCell ref="J58:J59"/>
    <mergeCell ref="B68:C68"/>
    <mergeCell ref="D68:L68"/>
    <mergeCell ref="A69:C69"/>
    <mergeCell ref="D69:L69"/>
    <mergeCell ref="A70:C70"/>
    <mergeCell ref="D70:L70"/>
    <mergeCell ref="A83:E83"/>
    <mergeCell ref="F83:G83"/>
    <mergeCell ref="H83:L83"/>
    <mergeCell ref="A84:E84"/>
    <mergeCell ref="F84:G84"/>
    <mergeCell ref="H84:L84"/>
    <mergeCell ref="A81:E81"/>
    <mergeCell ref="F81:G81"/>
    <mergeCell ref="H81:L81"/>
    <mergeCell ref="A82:E82"/>
    <mergeCell ref="F82:G82"/>
    <mergeCell ref="H82:L82"/>
    <mergeCell ref="A79:E79"/>
    <mergeCell ref="F79:G79"/>
    <mergeCell ref="H79:L79"/>
    <mergeCell ref="A80:E80"/>
    <mergeCell ref="F80:G80"/>
    <mergeCell ref="H80:L80"/>
    <mergeCell ref="A95:A98"/>
    <mergeCell ref="B95:L98"/>
    <mergeCell ref="A100:L100"/>
    <mergeCell ref="B101:C101"/>
    <mergeCell ref="D101:L101"/>
    <mergeCell ref="A102:C102"/>
    <mergeCell ref="D102:L102"/>
    <mergeCell ref="A103:C103"/>
    <mergeCell ref="D103:L103"/>
    <mergeCell ref="A111:E111"/>
    <mergeCell ref="F111:G111"/>
    <mergeCell ref="A85:E85"/>
    <mergeCell ref="F85:G85"/>
    <mergeCell ref="H85:L85"/>
    <mergeCell ref="A86:E86"/>
    <mergeCell ref="F86:G86"/>
    <mergeCell ref="H86:L86"/>
    <mergeCell ref="A87:L87"/>
    <mergeCell ref="A88:L89"/>
    <mergeCell ref="A90:L90"/>
    <mergeCell ref="A91:D91"/>
    <mergeCell ref="A92:B92"/>
    <mergeCell ref="C92:D92"/>
    <mergeCell ref="A93:B94"/>
    <mergeCell ref="C93:D94"/>
    <mergeCell ref="E93:E94"/>
    <mergeCell ref="F93:I94"/>
    <mergeCell ref="J93:J94"/>
    <mergeCell ref="E91:E92"/>
    <mergeCell ref="F91:I92"/>
    <mergeCell ref="J91:J92"/>
    <mergeCell ref="K91:L92"/>
    <mergeCell ref="A126:B127"/>
    <mergeCell ref="C126:D127"/>
    <mergeCell ref="E126:E127"/>
    <mergeCell ref="F126:I127"/>
    <mergeCell ref="J126:J127"/>
    <mergeCell ref="K126:L127"/>
    <mergeCell ref="A128:A131"/>
    <mergeCell ref="B128:L131"/>
    <mergeCell ref="A133:L133"/>
    <mergeCell ref="H111:L111"/>
    <mergeCell ref="A112:E112"/>
    <mergeCell ref="F112:G112"/>
    <mergeCell ref="H112:L112"/>
    <mergeCell ref="A110:E110"/>
    <mergeCell ref="F110:G110"/>
    <mergeCell ref="H110:L110"/>
    <mergeCell ref="A104:C104"/>
    <mergeCell ref="D104:L104"/>
    <mergeCell ref="A105:C105"/>
    <mergeCell ref="D105:L105"/>
    <mergeCell ref="A106:C106"/>
    <mergeCell ref="D106:L106"/>
    <mergeCell ref="A107:C109"/>
    <mergeCell ref="D107:L109"/>
    <mergeCell ref="A123:L123"/>
    <mergeCell ref="A124:D124"/>
    <mergeCell ref="E124:E125"/>
    <mergeCell ref="F124:I125"/>
    <mergeCell ref="J124:J125"/>
    <mergeCell ref="K124:L125"/>
    <mergeCell ref="A125:B125"/>
    <mergeCell ref="C125:D125"/>
    <mergeCell ref="D169:L169"/>
    <mergeCell ref="A170:C170"/>
    <mergeCell ref="D170:L170"/>
    <mergeCell ref="A171:C171"/>
    <mergeCell ref="D171:L171"/>
    <mergeCell ref="A146:E146"/>
    <mergeCell ref="F146:G146"/>
    <mergeCell ref="H146:L146"/>
    <mergeCell ref="F159:I160"/>
    <mergeCell ref="J159:J160"/>
    <mergeCell ref="K159:L160"/>
    <mergeCell ref="B134:C134"/>
    <mergeCell ref="D134:L134"/>
    <mergeCell ref="A135:C135"/>
    <mergeCell ref="D135:L135"/>
    <mergeCell ref="A136:C136"/>
    <mergeCell ref="D136:L136"/>
    <mergeCell ref="A137:C137"/>
    <mergeCell ref="D137:L137"/>
    <mergeCell ref="A138:C138"/>
    <mergeCell ref="D138:L138"/>
    <mergeCell ref="A139:C139"/>
    <mergeCell ref="D139:L139"/>
    <mergeCell ref="A156:L156"/>
    <mergeCell ref="A206:C208"/>
    <mergeCell ref="D206:L208"/>
    <mergeCell ref="A213:E213"/>
    <mergeCell ref="F213:G213"/>
    <mergeCell ref="H213:L213"/>
    <mergeCell ref="A177:E177"/>
    <mergeCell ref="F177:G177"/>
    <mergeCell ref="H177:L177"/>
    <mergeCell ref="A178:E178"/>
    <mergeCell ref="F178:G178"/>
    <mergeCell ref="H178:L178"/>
    <mergeCell ref="K190:L191"/>
    <mergeCell ref="A191:B191"/>
    <mergeCell ref="C191:D191"/>
    <mergeCell ref="A157:D157"/>
    <mergeCell ref="E157:E158"/>
    <mergeCell ref="F157:I158"/>
    <mergeCell ref="J157:J158"/>
    <mergeCell ref="K157:L158"/>
    <mergeCell ref="A158:B158"/>
    <mergeCell ref="C158:D158"/>
    <mergeCell ref="A159:B160"/>
    <mergeCell ref="C159:D160"/>
    <mergeCell ref="E159:E160"/>
    <mergeCell ref="A161:A164"/>
    <mergeCell ref="B161:L164"/>
    <mergeCell ref="A166:L166"/>
    <mergeCell ref="B167:C167"/>
    <mergeCell ref="D167:L167"/>
    <mergeCell ref="A168:C168"/>
    <mergeCell ref="D168:L168"/>
    <mergeCell ref="A169:C169"/>
    <mergeCell ref="D204:L204"/>
    <mergeCell ref="A205:C205"/>
    <mergeCell ref="A185:E185"/>
    <mergeCell ref="F185:G185"/>
    <mergeCell ref="H185:L185"/>
    <mergeCell ref="A186:L186"/>
    <mergeCell ref="A187:L188"/>
    <mergeCell ref="A189:L189"/>
    <mergeCell ref="A190:D190"/>
    <mergeCell ref="E190:E191"/>
    <mergeCell ref="F190:I191"/>
    <mergeCell ref="J190:J191"/>
    <mergeCell ref="A179:E179"/>
    <mergeCell ref="F179:G179"/>
    <mergeCell ref="H179:L179"/>
    <mergeCell ref="A180:E180"/>
    <mergeCell ref="F180:G180"/>
    <mergeCell ref="H180:L180"/>
    <mergeCell ref="A192:B193"/>
    <mergeCell ref="C192:D193"/>
    <mergeCell ref="E192:E193"/>
    <mergeCell ref="F192:I193"/>
    <mergeCell ref="J192:J193"/>
    <mergeCell ref="K192:L193"/>
    <mergeCell ref="D205:L205"/>
    <mergeCell ref="A227:A230"/>
    <mergeCell ref="B227:L230"/>
    <mergeCell ref="A232:L232"/>
    <mergeCell ref="A214:E214"/>
    <mergeCell ref="F214:G214"/>
    <mergeCell ref="H214:L214"/>
    <mergeCell ref="A215:E215"/>
    <mergeCell ref="F215:G215"/>
    <mergeCell ref="H215:L215"/>
    <mergeCell ref="A216:E216"/>
    <mergeCell ref="F216:G216"/>
    <mergeCell ref="H216:L216"/>
    <mergeCell ref="E223:E224"/>
    <mergeCell ref="A194:A197"/>
    <mergeCell ref="B194:L197"/>
    <mergeCell ref="A199:L199"/>
    <mergeCell ref="B200:C200"/>
    <mergeCell ref="D200:L200"/>
    <mergeCell ref="A201:C201"/>
    <mergeCell ref="D201:L201"/>
    <mergeCell ref="A202:C202"/>
    <mergeCell ref="D202:L202"/>
    <mergeCell ref="A203:C203"/>
    <mergeCell ref="D203:L203"/>
    <mergeCell ref="A204:C204"/>
    <mergeCell ref="A217:E217"/>
    <mergeCell ref="F217:G217"/>
    <mergeCell ref="H217:L217"/>
    <mergeCell ref="A218:E218"/>
    <mergeCell ref="F218:G218"/>
    <mergeCell ref="H218:L218"/>
    <mergeCell ref="A219:L219"/>
    <mergeCell ref="A277:E277"/>
    <mergeCell ref="F277:G277"/>
    <mergeCell ref="A317:E317"/>
    <mergeCell ref="F317:G317"/>
    <mergeCell ref="A220:L221"/>
    <mergeCell ref="A222:L222"/>
    <mergeCell ref="A223:D223"/>
    <mergeCell ref="F223:I224"/>
    <mergeCell ref="J223:J224"/>
    <mergeCell ref="K223:L224"/>
    <mergeCell ref="A224:B224"/>
    <mergeCell ref="C224:D224"/>
    <mergeCell ref="A225:B226"/>
    <mergeCell ref="C225:D226"/>
    <mergeCell ref="E225:E226"/>
    <mergeCell ref="F225:I226"/>
    <mergeCell ref="J225:J226"/>
    <mergeCell ref="K225:L226"/>
    <mergeCell ref="D272:L274"/>
    <mergeCell ref="A249:E249"/>
    <mergeCell ref="F249:G249"/>
    <mergeCell ref="H249:L249"/>
    <mergeCell ref="A250:E250"/>
    <mergeCell ref="F250:G250"/>
    <mergeCell ref="H250:L250"/>
    <mergeCell ref="A251:E251"/>
    <mergeCell ref="F251:G251"/>
    <mergeCell ref="H251:L251"/>
    <mergeCell ref="A252:L252"/>
    <mergeCell ref="A243:E243"/>
    <mergeCell ref="H244:L244"/>
    <mergeCell ref="B233:C233"/>
    <mergeCell ref="B326:L329"/>
    <mergeCell ref="F344:G344"/>
    <mergeCell ref="H344:L344"/>
    <mergeCell ref="A345:E345"/>
    <mergeCell ref="F345:G345"/>
    <mergeCell ref="H345:L345"/>
    <mergeCell ref="A335:C335"/>
    <mergeCell ref="D335:L335"/>
    <mergeCell ref="A336:C336"/>
    <mergeCell ref="D336:L336"/>
    <mergeCell ref="A337:C337"/>
    <mergeCell ref="D337:L337"/>
    <mergeCell ref="A338:C340"/>
    <mergeCell ref="D338:L340"/>
    <mergeCell ref="A331:L331"/>
    <mergeCell ref="A324:B325"/>
    <mergeCell ref="C324:D325"/>
    <mergeCell ref="E324:E325"/>
    <mergeCell ref="F324:I325"/>
    <mergeCell ref="J324:J325"/>
    <mergeCell ref="K324:L325"/>
    <mergeCell ref="A326:A329"/>
    <mergeCell ref="B332:C332"/>
    <mergeCell ref="D332:L332"/>
    <mergeCell ref="A333:C333"/>
    <mergeCell ref="D333:L333"/>
    <mergeCell ref="A341:E341"/>
    <mergeCell ref="F341:G341"/>
    <mergeCell ref="H341:L341"/>
    <mergeCell ref="A342:E342"/>
    <mergeCell ref="F342:G342"/>
    <mergeCell ref="H342:L342"/>
    <mergeCell ref="A442:E442"/>
    <mergeCell ref="F442:G442"/>
    <mergeCell ref="B431:C431"/>
    <mergeCell ref="D431:L431"/>
    <mergeCell ref="A432:C432"/>
    <mergeCell ref="D432:L432"/>
    <mergeCell ref="A433:C433"/>
    <mergeCell ref="D433:L433"/>
    <mergeCell ref="A434:C434"/>
    <mergeCell ref="D434:L434"/>
    <mergeCell ref="A435:C435"/>
    <mergeCell ref="D435:L435"/>
    <mergeCell ref="A436:C436"/>
    <mergeCell ref="A377:E377"/>
    <mergeCell ref="F377:G377"/>
    <mergeCell ref="H377:L377"/>
    <mergeCell ref="A357:B358"/>
    <mergeCell ref="C357:D358"/>
    <mergeCell ref="E357:E358"/>
    <mergeCell ref="F357:I358"/>
    <mergeCell ref="J357:J358"/>
    <mergeCell ref="K357:L358"/>
    <mergeCell ref="H376:L376"/>
    <mergeCell ref="A371:C373"/>
    <mergeCell ref="D371:L373"/>
    <mergeCell ref="A374:E374"/>
    <mergeCell ref="F374:G374"/>
    <mergeCell ref="H374:L374"/>
    <mergeCell ref="A375:E375"/>
    <mergeCell ref="F375:G375"/>
    <mergeCell ref="H375:L375"/>
    <mergeCell ref="A359:A362"/>
    <mergeCell ref="F454:I455"/>
    <mergeCell ref="A444:E444"/>
    <mergeCell ref="F444:G444"/>
    <mergeCell ref="H444:L444"/>
    <mergeCell ref="A425:A428"/>
    <mergeCell ref="B425:L428"/>
    <mergeCell ref="A430:L430"/>
    <mergeCell ref="A404:C406"/>
    <mergeCell ref="D404:L406"/>
    <mergeCell ref="A407:E407"/>
    <mergeCell ref="F407:G407"/>
    <mergeCell ref="H407:L407"/>
    <mergeCell ref="A408:E408"/>
    <mergeCell ref="F408:G408"/>
    <mergeCell ref="H408:L408"/>
    <mergeCell ref="A409:E409"/>
    <mergeCell ref="F409:G409"/>
    <mergeCell ref="A413:E413"/>
    <mergeCell ref="F413:G413"/>
    <mergeCell ref="H413:L413"/>
    <mergeCell ref="A414:E414"/>
    <mergeCell ref="F414:G414"/>
    <mergeCell ref="H414:L414"/>
    <mergeCell ref="A415:E415"/>
    <mergeCell ref="F415:G415"/>
    <mergeCell ref="H415:L415"/>
    <mergeCell ref="F410:G410"/>
    <mergeCell ref="H410:L410"/>
    <mergeCell ref="A411:E411"/>
    <mergeCell ref="F411:G411"/>
    <mergeCell ref="H411:L411"/>
    <mergeCell ref="A412:E412"/>
    <mergeCell ref="A516:L516"/>
    <mergeCell ref="A517:L518"/>
    <mergeCell ref="A519:L519"/>
    <mergeCell ref="A520:D520"/>
    <mergeCell ref="E520:E521"/>
    <mergeCell ref="F520:I521"/>
    <mergeCell ref="J520:J521"/>
    <mergeCell ref="D436:L436"/>
    <mergeCell ref="H442:L442"/>
    <mergeCell ref="A491:A494"/>
    <mergeCell ref="B491:L494"/>
    <mergeCell ref="A469:C469"/>
    <mergeCell ref="D469:L469"/>
    <mergeCell ref="A470:C472"/>
    <mergeCell ref="D470:L472"/>
    <mergeCell ref="A473:E473"/>
    <mergeCell ref="F473:G473"/>
    <mergeCell ref="H473:L473"/>
    <mergeCell ref="A474:E474"/>
    <mergeCell ref="F474:G474"/>
    <mergeCell ref="H474:L474"/>
    <mergeCell ref="A477:E477"/>
    <mergeCell ref="F477:G477"/>
    <mergeCell ref="H477:L477"/>
    <mergeCell ref="A478:E478"/>
    <mergeCell ref="F478:G478"/>
    <mergeCell ref="H478:L478"/>
    <mergeCell ref="A479:E479"/>
    <mergeCell ref="F479:G479"/>
    <mergeCell ref="H479:L479"/>
    <mergeCell ref="A449:E449"/>
    <mergeCell ref="F449:G449"/>
    <mergeCell ref="A499:C499"/>
    <mergeCell ref="D499:L499"/>
    <mergeCell ref="A500:C500"/>
    <mergeCell ref="D500:L500"/>
    <mergeCell ref="A511:E511"/>
    <mergeCell ref="F511:G511"/>
    <mergeCell ref="H511:L511"/>
    <mergeCell ref="A512:E512"/>
    <mergeCell ref="F512:G512"/>
    <mergeCell ref="H512:L512"/>
    <mergeCell ref="A513:E513"/>
    <mergeCell ref="F513:G513"/>
    <mergeCell ref="H513:L513"/>
    <mergeCell ref="A514:E514"/>
    <mergeCell ref="F514:G514"/>
    <mergeCell ref="H514:L514"/>
    <mergeCell ref="A515:E515"/>
    <mergeCell ref="F515:G515"/>
    <mergeCell ref="H515:L515"/>
    <mergeCell ref="A531:C531"/>
    <mergeCell ref="D531:L531"/>
    <mergeCell ref="A532:C532"/>
    <mergeCell ref="D532:L532"/>
    <mergeCell ref="H539:L539"/>
    <mergeCell ref="A540:E540"/>
    <mergeCell ref="F540:G540"/>
    <mergeCell ref="H540:L540"/>
    <mergeCell ref="A541:E541"/>
    <mergeCell ref="F541:G541"/>
    <mergeCell ref="H541:L541"/>
    <mergeCell ref="A522:B523"/>
    <mergeCell ref="C522:D523"/>
    <mergeCell ref="E522:E523"/>
    <mergeCell ref="F522:I523"/>
    <mergeCell ref="J522:J523"/>
    <mergeCell ref="K522:L523"/>
    <mergeCell ref="F607:G607"/>
    <mergeCell ref="H607:L607"/>
    <mergeCell ref="A608:E608"/>
    <mergeCell ref="F608:G608"/>
    <mergeCell ref="H608:L608"/>
    <mergeCell ref="B563:C563"/>
    <mergeCell ref="D563:L563"/>
    <mergeCell ref="A564:C564"/>
    <mergeCell ref="D564:L564"/>
    <mergeCell ref="A555:B556"/>
    <mergeCell ref="C555:D556"/>
    <mergeCell ref="E555:E556"/>
    <mergeCell ref="F555:I556"/>
    <mergeCell ref="J555:J556"/>
    <mergeCell ref="K555:L556"/>
    <mergeCell ref="A533:C533"/>
    <mergeCell ref="D533:L533"/>
    <mergeCell ref="A534:C534"/>
    <mergeCell ref="D534:L534"/>
    <mergeCell ref="A535:C535"/>
    <mergeCell ref="D535:L535"/>
    <mergeCell ref="A536:C538"/>
    <mergeCell ref="D536:L538"/>
    <mergeCell ref="A539:E539"/>
    <mergeCell ref="F539:G539"/>
    <mergeCell ref="A542:E542"/>
    <mergeCell ref="F542:G542"/>
    <mergeCell ref="H542:L542"/>
    <mergeCell ref="A543:E543"/>
    <mergeCell ref="F543:G543"/>
    <mergeCell ref="H543:L543"/>
    <mergeCell ref="A544:E544"/>
    <mergeCell ref="A665:C665"/>
    <mergeCell ref="D665:L665"/>
    <mergeCell ref="F672:G672"/>
    <mergeCell ref="H672:L672"/>
    <mergeCell ref="A673:E673"/>
    <mergeCell ref="A628:L628"/>
    <mergeCell ref="B629:C629"/>
    <mergeCell ref="D629:L629"/>
    <mergeCell ref="A630:C630"/>
    <mergeCell ref="D630:L630"/>
    <mergeCell ref="A631:C631"/>
    <mergeCell ref="D631:L631"/>
    <mergeCell ref="A632:C632"/>
    <mergeCell ref="D632:L632"/>
    <mergeCell ref="A633:C633"/>
    <mergeCell ref="A597:C597"/>
    <mergeCell ref="D597:L597"/>
    <mergeCell ref="A598:C598"/>
    <mergeCell ref="D598:L598"/>
    <mergeCell ref="A599:C599"/>
    <mergeCell ref="D599:L599"/>
    <mergeCell ref="A600:C600"/>
    <mergeCell ref="D600:L600"/>
    <mergeCell ref="A601:C601"/>
    <mergeCell ref="D601:L601"/>
    <mergeCell ref="A605:E605"/>
    <mergeCell ref="F605:G605"/>
    <mergeCell ref="H605:L605"/>
    <mergeCell ref="A606:E606"/>
    <mergeCell ref="F606:G606"/>
    <mergeCell ref="H606:L606"/>
    <mergeCell ref="A607:E607"/>
    <mergeCell ref="A687:B688"/>
    <mergeCell ref="C687:D688"/>
    <mergeCell ref="E687:E688"/>
    <mergeCell ref="F687:I688"/>
    <mergeCell ref="J687:J688"/>
    <mergeCell ref="K687:L688"/>
    <mergeCell ref="A689:A692"/>
    <mergeCell ref="B689:L692"/>
    <mergeCell ref="A694:L694"/>
    <mergeCell ref="B695:C695"/>
    <mergeCell ref="A666:C666"/>
    <mergeCell ref="D666:L666"/>
    <mergeCell ref="A667:C667"/>
    <mergeCell ref="D667:L667"/>
    <mergeCell ref="A668:C670"/>
    <mergeCell ref="D668:L670"/>
    <mergeCell ref="A671:E671"/>
    <mergeCell ref="F671:G671"/>
    <mergeCell ref="H671:L671"/>
    <mergeCell ref="A672:E672"/>
    <mergeCell ref="F673:G673"/>
    <mergeCell ref="H673:L673"/>
    <mergeCell ref="A674:E674"/>
    <mergeCell ref="F674:G674"/>
    <mergeCell ref="H674:L674"/>
    <mergeCell ref="A675:E675"/>
    <mergeCell ref="F675:G675"/>
    <mergeCell ref="H675:L675"/>
    <mergeCell ref="A676:E676"/>
    <mergeCell ref="F676:G676"/>
    <mergeCell ref="H676:L676"/>
    <mergeCell ref="A677:E677"/>
    <mergeCell ref="A738:E738"/>
    <mergeCell ref="F738:G738"/>
    <mergeCell ref="H738:L738"/>
    <mergeCell ref="A739:E739"/>
    <mergeCell ref="F739:G739"/>
    <mergeCell ref="H739:L739"/>
    <mergeCell ref="A740:E740"/>
    <mergeCell ref="F740:G740"/>
    <mergeCell ref="H740:L740"/>
    <mergeCell ref="A745:E745"/>
    <mergeCell ref="F745:G745"/>
    <mergeCell ref="H745:L745"/>
    <mergeCell ref="A746:E746"/>
    <mergeCell ref="A709:E709"/>
    <mergeCell ref="F709:G709"/>
    <mergeCell ref="H709:L709"/>
    <mergeCell ref="A710:E710"/>
    <mergeCell ref="F710:G710"/>
    <mergeCell ref="H710:L710"/>
    <mergeCell ref="A711:E711"/>
    <mergeCell ref="F711:G711"/>
    <mergeCell ref="H711:L711"/>
    <mergeCell ref="A712:E712"/>
    <mergeCell ref="F712:G712"/>
    <mergeCell ref="H712:L712"/>
    <mergeCell ref="A713:E713"/>
    <mergeCell ref="F713:G713"/>
    <mergeCell ref="H713:L713"/>
    <mergeCell ref="A714:L714"/>
    <mergeCell ref="A715:L716"/>
    <mergeCell ref="A717:L717"/>
    <mergeCell ref="A718:D718"/>
    <mergeCell ref="A788:A791"/>
    <mergeCell ref="B788:L791"/>
    <mergeCell ref="A793:L793"/>
    <mergeCell ref="B794:C794"/>
    <mergeCell ref="D794:L794"/>
    <mergeCell ref="A795:C795"/>
    <mergeCell ref="D795:L795"/>
    <mergeCell ref="A796:C796"/>
    <mergeCell ref="D796:L796"/>
    <mergeCell ref="A797:C797"/>
    <mergeCell ref="A779:E779"/>
    <mergeCell ref="F779:G779"/>
    <mergeCell ref="H779:L779"/>
    <mergeCell ref="A774:E774"/>
    <mergeCell ref="F774:G774"/>
    <mergeCell ref="H774:L774"/>
    <mergeCell ref="A775:E775"/>
    <mergeCell ref="F775:G775"/>
    <mergeCell ref="H775:L775"/>
    <mergeCell ref="A776:E776"/>
    <mergeCell ref="F776:G776"/>
    <mergeCell ref="H776:L776"/>
    <mergeCell ref="A777:E777"/>
    <mergeCell ref="F777:G777"/>
    <mergeCell ref="H777:L777"/>
    <mergeCell ref="A786:B787"/>
    <mergeCell ref="C786:D787"/>
    <mergeCell ref="E786:E787"/>
    <mergeCell ref="F786:I787"/>
    <mergeCell ref="J786:J787"/>
    <mergeCell ref="K786:L787"/>
    <mergeCell ref="D797:L797"/>
    <mergeCell ref="H837:L837"/>
    <mergeCell ref="A838:E838"/>
    <mergeCell ref="A811:E811"/>
    <mergeCell ref="F811:G811"/>
    <mergeCell ref="H811:L811"/>
    <mergeCell ref="A812:E812"/>
    <mergeCell ref="F812:G812"/>
    <mergeCell ref="H812:L812"/>
    <mergeCell ref="A807:E807"/>
    <mergeCell ref="F807:G807"/>
    <mergeCell ref="H807:L807"/>
    <mergeCell ref="A808:E808"/>
    <mergeCell ref="F808:G808"/>
    <mergeCell ref="H808:L808"/>
    <mergeCell ref="A809:E809"/>
    <mergeCell ref="F809:G809"/>
    <mergeCell ref="H809:L809"/>
    <mergeCell ref="A810:E810"/>
    <mergeCell ref="F810:G810"/>
    <mergeCell ref="H810:L810"/>
    <mergeCell ref="A813:L813"/>
    <mergeCell ref="A814:L815"/>
    <mergeCell ref="A816:L816"/>
    <mergeCell ref="A817:D817"/>
    <mergeCell ref="E817:E818"/>
    <mergeCell ref="F817:I818"/>
    <mergeCell ref="J817:J818"/>
    <mergeCell ref="K817:L818"/>
    <mergeCell ref="A818:B818"/>
    <mergeCell ref="C818:D818"/>
    <mergeCell ref="A819:B820"/>
    <mergeCell ref="C819:D820"/>
    <mergeCell ref="F844:G844"/>
    <mergeCell ref="H844:L844"/>
    <mergeCell ref="A840:E840"/>
    <mergeCell ref="F840:G840"/>
    <mergeCell ref="H840:L840"/>
    <mergeCell ref="A841:E841"/>
    <mergeCell ref="F841:G841"/>
    <mergeCell ref="H841:L841"/>
    <mergeCell ref="A842:E842"/>
    <mergeCell ref="F842:G842"/>
    <mergeCell ref="H842:L842"/>
    <mergeCell ref="A846:L846"/>
    <mergeCell ref="A826:L826"/>
    <mergeCell ref="B827:C827"/>
    <mergeCell ref="D827:L827"/>
    <mergeCell ref="A828:C828"/>
    <mergeCell ref="D828:L828"/>
    <mergeCell ref="A829:C829"/>
    <mergeCell ref="D829:L829"/>
    <mergeCell ref="A830:C830"/>
    <mergeCell ref="D830:L830"/>
    <mergeCell ref="A831:C831"/>
    <mergeCell ref="D831:L831"/>
    <mergeCell ref="A832:C832"/>
    <mergeCell ref="D832:L832"/>
    <mergeCell ref="A833:C835"/>
    <mergeCell ref="D833:L835"/>
    <mergeCell ref="A836:E836"/>
    <mergeCell ref="F836:G836"/>
    <mergeCell ref="H836:L836"/>
    <mergeCell ref="A837:E837"/>
    <mergeCell ref="F837:G837"/>
    <mergeCell ref="A869:E869"/>
    <mergeCell ref="F869:G869"/>
    <mergeCell ref="H869:L869"/>
    <mergeCell ref="A870:E870"/>
    <mergeCell ref="F870:G870"/>
    <mergeCell ref="H870:L870"/>
    <mergeCell ref="A847:L848"/>
    <mergeCell ref="A849:L849"/>
    <mergeCell ref="A850:D850"/>
    <mergeCell ref="E850:E851"/>
    <mergeCell ref="F850:I851"/>
    <mergeCell ref="J850:J851"/>
    <mergeCell ref="K850:L851"/>
    <mergeCell ref="A851:B851"/>
    <mergeCell ref="C851:D851"/>
    <mergeCell ref="A845:E845"/>
    <mergeCell ref="F845:G845"/>
    <mergeCell ref="H845:L845"/>
    <mergeCell ref="A864:C864"/>
    <mergeCell ref="D864:L864"/>
    <mergeCell ref="A865:C865"/>
    <mergeCell ref="D865:L865"/>
    <mergeCell ref="A866:C868"/>
    <mergeCell ref="D866:L868"/>
    <mergeCell ref="A875:E875"/>
    <mergeCell ref="F875:G875"/>
    <mergeCell ref="H875:L875"/>
    <mergeCell ref="A876:E876"/>
    <mergeCell ref="F876:G876"/>
    <mergeCell ref="H876:L876"/>
    <mergeCell ref="A871:E871"/>
    <mergeCell ref="F871:G871"/>
    <mergeCell ref="H871:L871"/>
    <mergeCell ref="A872:E872"/>
    <mergeCell ref="F872:G872"/>
    <mergeCell ref="H872:L872"/>
    <mergeCell ref="A873:E873"/>
    <mergeCell ref="F873:G873"/>
    <mergeCell ref="H873:L873"/>
    <mergeCell ref="A874:E874"/>
    <mergeCell ref="F874:G874"/>
    <mergeCell ref="H874:L874"/>
    <mergeCell ref="A898:C898"/>
    <mergeCell ref="D898:L898"/>
    <mergeCell ref="A899:C901"/>
    <mergeCell ref="D899:L901"/>
    <mergeCell ref="A879:L879"/>
    <mergeCell ref="A880:L881"/>
    <mergeCell ref="A882:L882"/>
    <mergeCell ref="A883:D883"/>
    <mergeCell ref="E883:E884"/>
    <mergeCell ref="F883:I884"/>
    <mergeCell ref="J883:J884"/>
    <mergeCell ref="K883:L884"/>
    <mergeCell ref="A884:B884"/>
    <mergeCell ref="C884:D884"/>
    <mergeCell ref="A877:E877"/>
    <mergeCell ref="F877:G877"/>
    <mergeCell ref="H877:L877"/>
    <mergeCell ref="A878:E878"/>
    <mergeCell ref="F878:G878"/>
    <mergeCell ref="H878:L878"/>
    <mergeCell ref="H907:L907"/>
    <mergeCell ref="A908:E908"/>
    <mergeCell ref="F908:G908"/>
    <mergeCell ref="H908:L908"/>
    <mergeCell ref="A904:E904"/>
    <mergeCell ref="F904:G904"/>
    <mergeCell ref="H904:L904"/>
    <mergeCell ref="A905:E905"/>
    <mergeCell ref="F905:G905"/>
    <mergeCell ref="H905:L905"/>
    <mergeCell ref="A906:E906"/>
    <mergeCell ref="F906:G906"/>
    <mergeCell ref="H906:L906"/>
    <mergeCell ref="A885:B886"/>
    <mergeCell ref="C885:D886"/>
    <mergeCell ref="E885:E886"/>
    <mergeCell ref="F885:I886"/>
    <mergeCell ref="J885:J886"/>
    <mergeCell ref="K885:L886"/>
    <mergeCell ref="A887:A890"/>
    <mergeCell ref="B887:L890"/>
    <mergeCell ref="A892:L892"/>
    <mergeCell ref="B893:C893"/>
    <mergeCell ref="D893:L893"/>
    <mergeCell ref="A894:C894"/>
    <mergeCell ref="D894:L894"/>
    <mergeCell ref="A895:C895"/>
    <mergeCell ref="D895:L895"/>
    <mergeCell ref="A896:C896"/>
    <mergeCell ref="D896:L896"/>
    <mergeCell ref="A897:C897"/>
    <mergeCell ref="D897:L897"/>
    <mergeCell ref="H939:L939"/>
    <mergeCell ref="A940:E940"/>
    <mergeCell ref="F940:G940"/>
    <mergeCell ref="H940:L940"/>
    <mergeCell ref="A932:C934"/>
    <mergeCell ref="D932:L934"/>
    <mergeCell ref="A935:E935"/>
    <mergeCell ref="F935:G935"/>
    <mergeCell ref="H935:L935"/>
    <mergeCell ref="A936:E936"/>
    <mergeCell ref="F936:G936"/>
    <mergeCell ref="H936:L936"/>
    <mergeCell ref="A937:E937"/>
    <mergeCell ref="F937:G937"/>
    <mergeCell ref="H937:L937"/>
    <mergeCell ref="A938:E938"/>
    <mergeCell ref="E916:E917"/>
    <mergeCell ref="F916:I917"/>
    <mergeCell ref="J916:J917"/>
    <mergeCell ref="K916:L917"/>
    <mergeCell ref="A917:B917"/>
    <mergeCell ref="C917:D917"/>
    <mergeCell ref="A918:B919"/>
    <mergeCell ref="C918:D919"/>
    <mergeCell ref="E918:E919"/>
    <mergeCell ref="F918:I919"/>
    <mergeCell ref="A929:C929"/>
    <mergeCell ref="D929:L929"/>
    <mergeCell ref="A930:C930"/>
    <mergeCell ref="D930:L930"/>
    <mergeCell ref="A931:C931"/>
    <mergeCell ref="D931:L931"/>
    <mergeCell ref="A953:A956"/>
    <mergeCell ref="B953:L956"/>
    <mergeCell ref="A958:L958"/>
    <mergeCell ref="B959:C959"/>
    <mergeCell ref="D959:L959"/>
    <mergeCell ref="A960:C960"/>
    <mergeCell ref="D960:L960"/>
    <mergeCell ref="A961:C961"/>
    <mergeCell ref="D961:L961"/>
    <mergeCell ref="A962:C962"/>
    <mergeCell ref="D962:L962"/>
    <mergeCell ref="A963:C963"/>
    <mergeCell ref="D963:L963"/>
    <mergeCell ref="A964:C964"/>
    <mergeCell ref="D964:L964"/>
    <mergeCell ref="A965:C967"/>
    <mergeCell ref="D965:L967"/>
    <mergeCell ref="B992:C992"/>
    <mergeCell ref="D992:L992"/>
    <mergeCell ref="A993:C993"/>
    <mergeCell ref="D993:L993"/>
    <mergeCell ref="A994:C994"/>
    <mergeCell ref="D994:L994"/>
    <mergeCell ref="A995:C995"/>
    <mergeCell ref="A979:L980"/>
    <mergeCell ref="A973:E973"/>
    <mergeCell ref="F973:G973"/>
    <mergeCell ref="H973:L973"/>
    <mergeCell ref="A974:E974"/>
    <mergeCell ref="F974:G974"/>
    <mergeCell ref="H974:L974"/>
    <mergeCell ref="A971:E971"/>
    <mergeCell ref="F971:G971"/>
    <mergeCell ref="H971:L971"/>
    <mergeCell ref="A972:E972"/>
    <mergeCell ref="F972:G972"/>
    <mergeCell ref="H972:L972"/>
    <mergeCell ref="A981:L981"/>
    <mergeCell ref="A982:D982"/>
    <mergeCell ref="E982:E983"/>
    <mergeCell ref="F982:I983"/>
    <mergeCell ref="J982:J983"/>
    <mergeCell ref="K982:L983"/>
    <mergeCell ref="A983:B983"/>
    <mergeCell ref="C983:D983"/>
    <mergeCell ref="A984:B985"/>
    <mergeCell ref="C984:D985"/>
    <mergeCell ref="E984:E985"/>
    <mergeCell ref="F984:I985"/>
    <mergeCell ref="J984:J985"/>
    <mergeCell ref="K984:L985"/>
    <mergeCell ref="A986:A989"/>
    <mergeCell ref="B986:L989"/>
    <mergeCell ref="A991:L991"/>
    <mergeCell ref="A1011:L1011"/>
    <mergeCell ref="A1005:E1005"/>
    <mergeCell ref="F1005:G1005"/>
    <mergeCell ref="H1005:L1005"/>
    <mergeCell ref="A1006:E1006"/>
    <mergeCell ref="F1006:G1006"/>
    <mergeCell ref="H1006:L1006"/>
    <mergeCell ref="A1003:E1003"/>
    <mergeCell ref="F1003:G1003"/>
    <mergeCell ref="H1003:L1003"/>
    <mergeCell ref="A1004:E1004"/>
    <mergeCell ref="F1004:G1004"/>
    <mergeCell ref="H1004:L1004"/>
    <mergeCell ref="A998:C1000"/>
    <mergeCell ref="D998:L1000"/>
    <mergeCell ref="A1001:E1001"/>
    <mergeCell ref="F1001:G1001"/>
    <mergeCell ref="H1001:L1001"/>
    <mergeCell ref="A1002:E1002"/>
    <mergeCell ref="F1002:G1002"/>
    <mergeCell ref="H1002:L1002"/>
    <mergeCell ref="D995:L995"/>
    <mergeCell ref="A996:C996"/>
    <mergeCell ref="D996:L996"/>
    <mergeCell ref="A997:C997"/>
    <mergeCell ref="D997:L997"/>
    <mergeCell ref="A1007:E1007"/>
    <mergeCell ref="F1037:G1037"/>
    <mergeCell ref="H1037:L1037"/>
    <mergeCell ref="A1038:E1038"/>
    <mergeCell ref="F1038:G1038"/>
    <mergeCell ref="H1038:L1038"/>
    <mergeCell ref="A1035:E1035"/>
    <mergeCell ref="F1035:G1035"/>
    <mergeCell ref="H1035:L1035"/>
    <mergeCell ref="A1036:E1036"/>
    <mergeCell ref="F1036:G1036"/>
    <mergeCell ref="H1036:L1036"/>
    <mergeCell ref="A1034:E1034"/>
    <mergeCell ref="F1034:G1034"/>
    <mergeCell ref="H1034:L1034"/>
    <mergeCell ref="E1017:E1018"/>
    <mergeCell ref="F1017:I1018"/>
    <mergeCell ref="J1017:J1018"/>
    <mergeCell ref="K1017:L1018"/>
    <mergeCell ref="A1017:B1018"/>
    <mergeCell ref="A1026:C1026"/>
    <mergeCell ref="D1026:L1026"/>
    <mergeCell ref="A1027:C1027"/>
    <mergeCell ref="D1027:L1027"/>
    <mergeCell ref="A1028:C1028"/>
    <mergeCell ref="D1028:L1028"/>
    <mergeCell ref="A1029:C1029"/>
    <mergeCell ref="D1029:L1029"/>
    <mergeCell ref="A1030:C1030"/>
    <mergeCell ref="D1030:L1030"/>
    <mergeCell ref="A1031:C1033"/>
    <mergeCell ref="C1017:D1018"/>
    <mergeCell ref="A1019:A1022"/>
    <mergeCell ref="A1063:C1063"/>
    <mergeCell ref="D1063:L1063"/>
    <mergeCell ref="A1064:C1066"/>
    <mergeCell ref="D1064:L1066"/>
    <mergeCell ref="A1045:L1046"/>
    <mergeCell ref="A1047:L1047"/>
    <mergeCell ref="A1048:D1048"/>
    <mergeCell ref="E1048:E1049"/>
    <mergeCell ref="F1048:I1049"/>
    <mergeCell ref="J1048:J1049"/>
    <mergeCell ref="K1048:L1049"/>
    <mergeCell ref="A1049:B1049"/>
    <mergeCell ref="C1049:D1049"/>
    <mergeCell ref="A1050:B1051"/>
    <mergeCell ref="A1061:C1061"/>
    <mergeCell ref="D1061:L1061"/>
    <mergeCell ref="A1062:C1062"/>
    <mergeCell ref="D1062:L1062"/>
    <mergeCell ref="A1060:C1060"/>
    <mergeCell ref="D1060:L1060"/>
    <mergeCell ref="A1085:A1088"/>
    <mergeCell ref="B1085:L1088"/>
    <mergeCell ref="A1090:L1090"/>
    <mergeCell ref="A1083:B1084"/>
    <mergeCell ref="C1083:D1084"/>
    <mergeCell ref="E1083:E1084"/>
    <mergeCell ref="F1083:I1084"/>
    <mergeCell ref="J1083:J1084"/>
    <mergeCell ref="K1083:L1084"/>
    <mergeCell ref="A1077:L1077"/>
    <mergeCell ref="A1069:E1069"/>
    <mergeCell ref="F1069:G1069"/>
    <mergeCell ref="H1069:L1069"/>
    <mergeCell ref="A1070:E1070"/>
    <mergeCell ref="F1070:G1070"/>
    <mergeCell ref="H1070:L1070"/>
    <mergeCell ref="A1067:E1067"/>
    <mergeCell ref="F1067:G1067"/>
    <mergeCell ref="H1067:L1067"/>
    <mergeCell ref="A1068:E1068"/>
    <mergeCell ref="F1068:G1068"/>
    <mergeCell ref="H1068:L1068"/>
    <mergeCell ref="A1075:E1075"/>
    <mergeCell ref="F1075:G1075"/>
    <mergeCell ref="H1075:L1075"/>
    <mergeCell ref="A1076:E1076"/>
    <mergeCell ref="F1076:G1076"/>
    <mergeCell ref="H1076:L1076"/>
    <mergeCell ref="A1073:E1073"/>
    <mergeCell ref="F1073:G1073"/>
    <mergeCell ref="H1073:L1073"/>
    <mergeCell ref="A1074:E1074"/>
    <mergeCell ref="F1074:G1074"/>
    <mergeCell ref="H1074:L1074"/>
    <mergeCell ref="A1071:E1071"/>
    <mergeCell ref="F1071:G1071"/>
    <mergeCell ref="H1071:L1071"/>
    <mergeCell ref="A1072:E1072"/>
    <mergeCell ref="F1072:G1072"/>
    <mergeCell ref="H1072:L1072"/>
    <mergeCell ref="A1078:L1079"/>
    <mergeCell ref="A1080:L1080"/>
    <mergeCell ref="A1081:D1081"/>
    <mergeCell ref="E1081:E1082"/>
    <mergeCell ref="F1081:I1082"/>
    <mergeCell ref="J1081:J1082"/>
    <mergeCell ref="K1081:L1082"/>
    <mergeCell ref="A1082:B1082"/>
    <mergeCell ref="C1082:D1082"/>
    <mergeCell ref="A1101:E1101"/>
    <mergeCell ref="F1101:G1101"/>
    <mergeCell ref="H1101:L1101"/>
    <mergeCell ref="A1102:E1102"/>
    <mergeCell ref="F1102:G1102"/>
    <mergeCell ref="H1102:L1102"/>
    <mergeCell ref="A1100:E1100"/>
    <mergeCell ref="F1100:G1100"/>
    <mergeCell ref="H1100:L1100"/>
    <mergeCell ref="A1093:C1093"/>
    <mergeCell ref="D1093:L1093"/>
    <mergeCell ref="A1094:C1094"/>
    <mergeCell ref="D1094:L1094"/>
    <mergeCell ref="A1095:C1095"/>
    <mergeCell ref="D1095:L1095"/>
    <mergeCell ref="A1096:C1096"/>
    <mergeCell ref="D1096:L1096"/>
    <mergeCell ref="A1097:C1099"/>
    <mergeCell ref="D1097:L1099"/>
    <mergeCell ref="A1118:A1121"/>
    <mergeCell ref="B1118:L1121"/>
    <mergeCell ref="A1123:L1123"/>
    <mergeCell ref="B1124:C1124"/>
    <mergeCell ref="D1124:L1124"/>
    <mergeCell ref="A1135:E1135"/>
    <mergeCell ref="F1135:G1135"/>
    <mergeCell ref="H1135:L1135"/>
    <mergeCell ref="A1136:E1136"/>
    <mergeCell ref="F1136:G1136"/>
    <mergeCell ref="B1091:C1091"/>
    <mergeCell ref="D1091:L1091"/>
    <mergeCell ref="A1092:C1092"/>
    <mergeCell ref="D1092:L1092"/>
    <mergeCell ref="A1107:E1107"/>
    <mergeCell ref="F1107:G1107"/>
    <mergeCell ref="H1107:L1107"/>
    <mergeCell ref="A1108:E1108"/>
    <mergeCell ref="F1108:G1108"/>
    <mergeCell ref="H1108:L1108"/>
    <mergeCell ref="A1105:E1105"/>
    <mergeCell ref="F1105:G1105"/>
    <mergeCell ref="H1105:L1105"/>
    <mergeCell ref="A1106:E1106"/>
    <mergeCell ref="F1106:G1106"/>
    <mergeCell ref="H1106:L1106"/>
    <mergeCell ref="A1103:E1103"/>
    <mergeCell ref="F1103:G1103"/>
    <mergeCell ref="H1103:L1103"/>
    <mergeCell ref="A1104:E1104"/>
    <mergeCell ref="F1104:G1104"/>
    <mergeCell ref="H1104:L1104"/>
    <mergeCell ref="A1109:E1109"/>
    <mergeCell ref="F1109:G1109"/>
    <mergeCell ref="H1109:L1109"/>
    <mergeCell ref="A1110:L1110"/>
    <mergeCell ref="A1111:L1112"/>
    <mergeCell ref="A1113:L1113"/>
    <mergeCell ref="A1114:D1114"/>
    <mergeCell ref="E1114:E1115"/>
    <mergeCell ref="F1114:I1115"/>
    <mergeCell ref="J1114:J1115"/>
    <mergeCell ref="K1114:L1115"/>
    <mergeCell ref="A1115:B1115"/>
    <mergeCell ref="C1115:D1115"/>
    <mergeCell ref="A1116:B1117"/>
    <mergeCell ref="C1116:D1117"/>
    <mergeCell ref="E1116:E1117"/>
    <mergeCell ref="F1116:I1117"/>
    <mergeCell ref="J1116:J1117"/>
    <mergeCell ref="K1116:L1117"/>
    <mergeCell ref="H1136:L1136"/>
    <mergeCell ref="A1133:E1133"/>
    <mergeCell ref="F1133:G1133"/>
    <mergeCell ref="H1133:L1133"/>
    <mergeCell ref="A1134:E1134"/>
    <mergeCell ref="F1134:G1134"/>
    <mergeCell ref="H1134:L1134"/>
    <mergeCell ref="A1127:C1127"/>
    <mergeCell ref="D1127:L1127"/>
    <mergeCell ref="A1128:C1128"/>
    <mergeCell ref="D1128:L1128"/>
    <mergeCell ref="A1129:C1129"/>
    <mergeCell ref="D1129:L1129"/>
    <mergeCell ref="A1130:C1132"/>
    <mergeCell ref="D1130:L1132"/>
    <mergeCell ref="E1147:E1148"/>
    <mergeCell ref="F1147:I1148"/>
    <mergeCell ref="J1147:J1148"/>
    <mergeCell ref="K1147:L1148"/>
    <mergeCell ref="A1147:D1147"/>
    <mergeCell ref="H1137:L1137"/>
    <mergeCell ref="A1138:E1138"/>
    <mergeCell ref="F1138:G1138"/>
    <mergeCell ref="A1151:A1154"/>
    <mergeCell ref="B1151:L1154"/>
    <mergeCell ref="A1156:L1156"/>
    <mergeCell ref="B1157:C1157"/>
    <mergeCell ref="D1157:L1157"/>
    <mergeCell ref="A1158:C1158"/>
    <mergeCell ref="D1158:L1158"/>
    <mergeCell ref="A1159:C1159"/>
    <mergeCell ref="D1159:L1159"/>
    <mergeCell ref="A1167:E1167"/>
    <mergeCell ref="F1167:G1167"/>
    <mergeCell ref="H1138:L1138"/>
    <mergeCell ref="A1189:L1189"/>
    <mergeCell ref="A1179:L1179"/>
    <mergeCell ref="A1180:D1180"/>
    <mergeCell ref="E1180:E1181"/>
    <mergeCell ref="F1180:I1181"/>
    <mergeCell ref="J1180:J1181"/>
    <mergeCell ref="K1180:L1181"/>
    <mergeCell ref="A1181:B1181"/>
    <mergeCell ref="C1181:D1181"/>
    <mergeCell ref="H1167:L1167"/>
    <mergeCell ref="A1168:E1168"/>
    <mergeCell ref="F1168:G1168"/>
    <mergeCell ref="H1168:L1168"/>
    <mergeCell ref="A1166:E1166"/>
    <mergeCell ref="F1166:G1166"/>
    <mergeCell ref="H1166:L1166"/>
    <mergeCell ref="A1160:C1160"/>
    <mergeCell ref="D1160:L1160"/>
    <mergeCell ref="A1161:C1161"/>
    <mergeCell ref="D1161:L1161"/>
    <mergeCell ref="A1162:C1162"/>
    <mergeCell ref="D1162:L1162"/>
    <mergeCell ref="A1163:C1165"/>
    <mergeCell ref="D1163:L1165"/>
    <mergeCell ref="A1202:E1202"/>
    <mergeCell ref="F1202:G1202"/>
    <mergeCell ref="H1202:L1202"/>
    <mergeCell ref="F1215:I1216"/>
    <mergeCell ref="J1215:J1216"/>
    <mergeCell ref="K1215:L1216"/>
    <mergeCell ref="B1190:C1190"/>
    <mergeCell ref="D1190:L1190"/>
    <mergeCell ref="A1191:C1191"/>
    <mergeCell ref="D1191:L1191"/>
    <mergeCell ref="A1192:C1192"/>
    <mergeCell ref="D1192:L1192"/>
    <mergeCell ref="A1193:C1193"/>
    <mergeCell ref="D1193:L1193"/>
    <mergeCell ref="A1194:C1194"/>
    <mergeCell ref="D1194:L1194"/>
    <mergeCell ref="A1195:C1195"/>
    <mergeCell ref="D1195:L1195"/>
    <mergeCell ref="A1182:B1183"/>
    <mergeCell ref="C1182:D1183"/>
    <mergeCell ref="E1182:E1183"/>
    <mergeCell ref="F1182:I1183"/>
    <mergeCell ref="J1182:J1183"/>
    <mergeCell ref="K1182:L1183"/>
    <mergeCell ref="A1184:A1187"/>
    <mergeCell ref="B1184:L1187"/>
    <mergeCell ref="A1171:E1171"/>
    <mergeCell ref="F1171:G1171"/>
    <mergeCell ref="A1233:E1233"/>
    <mergeCell ref="F1233:G1233"/>
    <mergeCell ref="H1233:L1233"/>
    <mergeCell ref="A1234:E1234"/>
    <mergeCell ref="F1234:G1234"/>
    <mergeCell ref="H1234:L1234"/>
    <mergeCell ref="K1246:L1247"/>
    <mergeCell ref="A1247:B1247"/>
    <mergeCell ref="C1247:D1247"/>
    <mergeCell ref="A1213:D1213"/>
    <mergeCell ref="E1213:E1214"/>
    <mergeCell ref="F1213:I1214"/>
    <mergeCell ref="J1213:J1214"/>
    <mergeCell ref="K1213:L1214"/>
    <mergeCell ref="A1214:B1214"/>
    <mergeCell ref="C1214:D1214"/>
    <mergeCell ref="A1215:B1216"/>
    <mergeCell ref="C1215:D1216"/>
    <mergeCell ref="E1215:E1216"/>
    <mergeCell ref="A1222:L1222"/>
    <mergeCell ref="B1223:C1223"/>
    <mergeCell ref="D1223:L1223"/>
    <mergeCell ref="A1224:C1224"/>
    <mergeCell ref="D1224:L1224"/>
    <mergeCell ref="A1225:C1225"/>
    <mergeCell ref="D1225:L1225"/>
    <mergeCell ref="A1226:C1226"/>
    <mergeCell ref="D1226:L1226"/>
    <mergeCell ref="A1227:C1227"/>
    <mergeCell ref="D1227:L1227"/>
    <mergeCell ref="A1228:C1228"/>
    <mergeCell ref="D1228:L1228"/>
    <mergeCell ref="F1241:G1241"/>
    <mergeCell ref="H1241:L1241"/>
    <mergeCell ref="A1242:L1242"/>
    <mergeCell ref="A1243:L1244"/>
    <mergeCell ref="A1245:L1245"/>
    <mergeCell ref="A1246:D1246"/>
    <mergeCell ref="E1246:E1247"/>
    <mergeCell ref="F1246:I1247"/>
    <mergeCell ref="J1246:J1247"/>
    <mergeCell ref="A1235:E1235"/>
    <mergeCell ref="F1235:G1235"/>
    <mergeCell ref="H1235:L1235"/>
    <mergeCell ref="A1236:E1236"/>
    <mergeCell ref="F1236:G1236"/>
    <mergeCell ref="H1236:L1236"/>
    <mergeCell ref="F1240:G1240"/>
    <mergeCell ref="H1240:L1240"/>
    <mergeCell ref="A1237:E1237"/>
    <mergeCell ref="F1237:G1237"/>
    <mergeCell ref="H1237:L1237"/>
    <mergeCell ref="A1238:E1238"/>
    <mergeCell ref="F1238:G1238"/>
    <mergeCell ref="H1238:L1238"/>
    <mergeCell ref="A1239:E1239"/>
    <mergeCell ref="F1239:G1239"/>
    <mergeCell ref="H1239:L1239"/>
    <mergeCell ref="A1240:E1240"/>
    <mergeCell ref="A1288:L1288"/>
    <mergeCell ref="A1270:E1270"/>
    <mergeCell ref="F1270:G1270"/>
    <mergeCell ref="H1270:L1270"/>
    <mergeCell ref="A1271:E1271"/>
    <mergeCell ref="F1271:G1271"/>
    <mergeCell ref="H1271:L1271"/>
    <mergeCell ref="A1272:E1272"/>
    <mergeCell ref="F1272:G1272"/>
    <mergeCell ref="H1272:L1272"/>
    <mergeCell ref="E1279:E1280"/>
    <mergeCell ref="A1250:A1253"/>
    <mergeCell ref="B1250:L1253"/>
    <mergeCell ref="A1255:L1255"/>
    <mergeCell ref="B1256:C1256"/>
    <mergeCell ref="D1256:L1256"/>
    <mergeCell ref="A1257:C1257"/>
    <mergeCell ref="D1257:L1257"/>
    <mergeCell ref="A1258:C1258"/>
    <mergeCell ref="D1258:L1258"/>
    <mergeCell ref="A1259:C1259"/>
    <mergeCell ref="D1259:L1259"/>
    <mergeCell ref="A1260:C1260"/>
    <mergeCell ref="A1273:E1273"/>
    <mergeCell ref="F1273:G1273"/>
    <mergeCell ref="H1273:L1273"/>
    <mergeCell ref="A1274:E1274"/>
    <mergeCell ref="F1274:G1274"/>
    <mergeCell ref="H1274:L1274"/>
    <mergeCell ref="A1275:L1275"/>
    <mergeCell ref="A1373:E1373"/>
    <mergeCell ref="F1373:G1373"/>
    <mergeCell ref="A1276:L1277"/>
    <mergeCell ref="A1278:L1278"/>
    <mergeCell ref="A1279:D1279"/>
    <mergeCell ref="F1279:I1280"/>
    <mergeCell ref="J1279:J1280"/>
    <mergeCell ref="K1279:L1280"/>
    <mergeCell ref="A1280:B1280"/>
    <mergeCell ref="C1280:D1280"/>
    <mergeCell ref="A1281:B1282"/>
    <mergeCell ref="C1281:D1282"/>
    <mergeCell ref="E1281:E1282"/>
    <mergeCell ref="F1281:I1282"/>
    <mergeCell ref="J1281:J1282"/>
    <mergeCell ref="K1281:L1282"/>
    <mergeCell ref="D1328:L1330"/>
    <mergeCell ref="A1305:E1305"/>
    <mergeCell ref="F1305:G1305"/>
    <mergeCell ref="H1305:L1305"/>
    <mergeCell ref="A1306:E1306"/>
    <mergeCell ref="F1306:G1306"/>
    <mergeCell ref="H1306:L1306"/>
    <mergeCell ref="A1307:E1307"/>
    <mergeCell ref="F1307:G1307"/>
    <mergeCell ref="H1307:L1307"/>
    <mergeCell ref="A1308:L1308"/>
    <mergeCell ref="A1299:E1299"/>
    <mergeCell ref="H1300:L1300"/>
    <mergeCell ref="B1289:C1289"/>
    <mergeCell ref="A1283:A1286"/>
    <mergeCell ref="B1283:L1286"/>
    <mergeCell ref="A1339:E1339"/>
    <mergeCell ref="F1339:G1339"/>
    <mergeCell ref="H1339:L1339"/>
    <mergeCell ref="A1340:E1340"/>
    <mergeCell ref="F1340:G1340"/>
    <mergeCell ref="H1340:L1340"/>
    <mergeCell ref="A1341:L1341"/>
    <mergeCell ref="A1331:E1331"/>
    <mergeCell ref="F1331:G1331"/>
    <mergeCell ref="H1331:L1331"/>
    <mergeCell ref="A1332:E1332"/>
    <mergeCell ref="F1332:G1332"/>
    <mergeCell ref="H1332:L1332"/>
    <mergeCell ref="A1365:E1365"/>
    <mergeCell ref="F1365:G1365"/>
    <mergeCell ref="H1365:L1365"/>
    <mergeCell ref="A1366:E1366"/>
    <mergeCell ref="F1366:G1366"/>
    <mergeCell ref="H1366:L1366"/>
    <mergeCell ref="A1342:L1343"/>
    <mergeCell ref="A1344:L1344"/>
    <mergeCell ref="A1345:D1345"/>
    <mergeCell ref="E1345:E1346"/>
    <mergeCell ref="F1345:I1346"/>
    <mergeCell ref="J1345:J1346"/>
    <mergeCell ref="K1345:L1346"/>
    <mergeCell ref="A1346:B1346"/>
    <mergeCell ref="C1346:D1346"/>
    <mergeCell ref="A1347:B1348"/>
    <mergeCell ref="A1359:C1359"/>
    <mergeCell ref="D1359:L1359"/>
    <mergeCell ref="A1360:C1360"/>
    <mergeCell ref="A1380:B1381"/>
    <mergeCell ref="C1380:D1381"/>
    <mergeCell ref="E1380:E1381"/>
    <mergeCell ref="F1380:I1381"/>
    <mergeCell ref="J1380:J1381"/>
    <mergeCell ref="K1380:L1381"/>
    <mergeCell ref="A1382:A1385"/>
    <mergeCell ref="B1388:C1388"/>
    <mergeCell ref="D1388:L1388"/>
    <mergeCell ref="A1389:C1389"/>
    <mergeCell ref="D1389:L1389"/>
    <mergeCell ref="A1397:E1397"/>
    <mergeCell ref="F1397:G1397"/>
    <mergeCell ref="H1397:L1397"/>
    <mergeCell ref="A1398:E1398"/>
    <mergeCell ref="F1398:G1398"/>
    <mergeCell ref="H1398:L1398"/>
    <mergeCell ref="H1373:L1373"/>
    <mergeCell ref="A1374:L1374"/>
    <mergeCell ref="A1375:L1376"/>
    <mergeCell ref="A1377:L1377"/>
    <mergeCell ref="A1378:D1378"/>
    <mergeCell ref="E1378:E1379"/>
    <mergeCell ref="F1378:I1379"/>
    <mergeCell ref="J1378:J1379"/>
    <mergeCell ref="K1378:L1379"/>
    <mergeCell ref="A1379:B1379"/>
    <mergeCell ref="C1379:D1379"/>
    <mergeCell ref="A1402:E1402"/>
    <mergeCell ref="F1402:G1402"/>
    <mergeCell ref="H1402:L1402"/>
    <mergeCell ref="A1403:E1403"/>
    <mergeCell ref="F1403:G1403"/>
    <mergeCell ref="H1403:L1403"/>
    <mergeCell ref="B1382:L1385"/>
    <mergeCell ref="F1400:G1400"/>
    <mergeCell ref="H1400:L1400"/>
    <mergeCell ref="A1401:E1401"/>
    <mergeCell ref="F1401:G1401"/>
    <mergeCell ref="H1401:L1401"/>
    <mergeCell ref="A1391:C1391"/>
    <mergeCell ref="D1391:L1391"/>
    <mergeCell ref="A1392:C1392"/>
    <mergeCell ref="D1392:L1392"/>
    <mergeCell ref="A1393:C1393"/>
    <mergeCell ref="D1393:L1393"/>
    <mergeCell ref="A1394:C1396"/>
    <mergeCell ref="D1394:L1396"/>
    <mergeCell ref="A1387:L1387"/>
    <mergeCell ref="A1498:E1498"/>
    <mergeCell ref="F1498:G1498"/>
    <mergeCell ref="B1487:C1487"/>
    <mergeCell ref="D1487:L1487"/>
    <mergeCell ref="A1488:C1488"/>
    <mergeCell ref="D1488:L1488"/>
    <mergeCell ref="A1489:C1489"/>
    <mergeCell ref="D1489:L1489"/>
    <mergeCell ref="A1490:C1490"/>
    <mergeCell ref="D1490:L1490"/>
    <mergeCell ref="A1491:C1491"/>
    <mergeCell ref="D1491:L1491"/>
    <mergeCell ref="A1492:C1492"/>
    <mergeCell ref="A1433:E1433"/>
    <mergeCell ref="F1433:G1433"/>
    <mergeCell ref="H1433:L1433"/>
    <mergeCell ref="A1413:B1414"/>
    <mergeCell ref="C1413:D1414"/>
    <mergeCell ref="E1413:E1414"/>
    <mergeCell ref="F1413:I1414"/>
    <mergeCell ref="J1413:J1414"/>
    <mergeCell ref="K1413:L1414"/>
    <mergeCell ref="H1432:L1432"/>
    <mergeCell ref="A1427:C1429"/>
    <mergeCell ref="D1427:L1429"/>
    <mergeCell ref="A1430:E1430"/>
    <mergeCell ref="F1430:G1430"/>
    <mergeCell ref="H1430:L1430"/>
    <mergeCell ref="A1431:E1431"/>
    <mergeCell ref="F1431:G1431"/>
    <mergeCell ref="H1431:L1431"/>
    <mergeCell ref="A1415:A1418"/>
    <mergeCell ref="F1510:I1511"/>
    <mergeCell ref="A1500:E1500"/>
    <mergeCell ref="F1500:G1500"/>
    <mergeCell ref="H1500:L1500"/>
    <mergeCell ref="A1481:A1484"/>
    <mergeCell ref="B1481:L1484"/>
    <mergeCell ref="A1486:L1486"/>
    <mergeCell ref="A1460:C1462"/>
    <mergeCell ref="D1460:L1462"/>
    <mergeCell ref="A1463:E1463"/>
    <mergeCell ref="F1463:G1463"/>
    <mergeCell ref="H1463:L1463"/>
    <mergeCell ref="A1464:E1464"/>
    <mergeCell ref="F1464:G1464"/>
    <mergeCell ref="H1464:L1464"/>
    <mergeCell ref="A1465:E1465"/>
    <mergeCell ref="F1465:G1465"/>
    <mergeCell ref="A1469:E1469"/>
    <mergeCell ref="F1469:G1469"/>
    <mergeCell ref="H1469:L1469"/>
    <mergeCell ref="A1470:E1470"/>
    <mergeCell ref="F1470:G1470"/>
    <mergeCell ref="H1470:L1470"/>
    <mergeCell ref="A1471:E1471"/>
    <mergeCell ref="F1471:G1471"/>
    <mergeCell ref="H1471:L1471"/>
    <mergeCell ref="F1466:G1466"/>
    <mergeCell ref="H1466:L1466"/>
    <mergeCell ref="A1467:E1467"/>
    <mergeCell ref="F1467:G1467"/>
    <mergeCell ref="H1467:L1467"/>
    <mergeCell ref="A1468:E1468"/>
    <mergeCell ref="A1572:L1572"/>
    <mergeCell ref="A1573:L1574"/>
    <mergeCell ref="A1575:L1575"/>
    <mergeCell ref="A1576:D1576"/>
    <mergeCell ref="E1576:E1577"/>
    <mergeCell ref="F1576:I1577"/>
    <mergeCell ref="J1576:J1577"/>
    <mergeCell ref="D1492:L1492"/>
    <mergeCell ref="H1498:L1498"/>
    <mergeCell ref="A1547:A1550"/>
    <mergeCell ref="B1547:L1550"/>
    <mergeCell ref="A1525:C1525"/>
    <mergeCell ref="D1525:L1525"/>
    <mergeCell ref="A1526:C1528"/>
    <mergeCell ref="D1526:L1528"/>
    <mergeCell ref="A1529:E1529"/>
    <mergeCell ref="F1529:G1529"/>
    <mergeCell ref="H1529:L1529"/>
    <mergeCell ref="A1530:E1530"/>
    <mergeCell ref="F1530:G1530"/>
    <mergeCell ref="H1530:L1530"/>
    <mergeCell ref="A1533:E1533"/>
    <mergeCell ref="F1533:G1533"/>
    <mergeCell ref="H1533:L1533"/>
    <mergeCell ref="A1534:E1534"/>
    <mergeCell ref="F1534:G1534"/>
    <mergeCell ref="H1534:L1534"/>
    <mergeCell ref="A1535:E1535"/>
    <mergeCell ref="F1535:G1535"/>
    <mergeCell ref="H1535:L1535"/>
    <mergeCell ref="A1505:E1505"/>
    <mergeCell ref="F1505:G1505"/>
    <mergeCell ref="A1555:C1555"/>
    <mergeCell ref="D1555:L1555"/>
    <mergeCell ref="A1556:C1556"/>
    <mergeCell ref="D1556:L1556"/>
    <mergeCell ref="A1567:E1567"/>
    <mergeCell ref="F1567:G1567"/>
    <mergeCell ref="H1567:L1567"/>
    <mergeCell ref="A1568:E1568"/>
    <mergeCell ref="F1568:G1568"/>
    <mergeCell ref="H1568:L1568"/>
    <mergeCell ref="A1569:E1569"/>
    <mergeCell ref="F1569:G1569"/>
    <mergeCell ref="H1569:L1569"/>
    <mergeCell ref="A1570:E1570"/>
    <mergeCell ref="F1570:G1570"/>
    <mergeCell ref="H1570:L1570"/>
    <mergeCell ref="A1571:E1571"/>
    <mergeCell ref="F1571:G1571"/>
    <mergeCell ref="H1571:L1571"/>
    <mergeCell ref="A1587:C1587"/>
    <mergeCell ref="D1587:L1587"/>
    <mergeCell ref="A1588:C1588"/>
    <mergeCell ref="D1588:L1588"/>
    <mergeCell ref="H1595:L1595"/>
    <mergeCell ref="A1596:E1596"/>
    <mergeCell ref="F1596:G1596"/>
    <mergeCell ref="H1596:L1596"/>
    <mergeCell ref="A1597:E1597"/>
    <mergeCell ref="F1597:G1597"/>
    <mergeCell ref="H1597:L1597"/>
    <mergeCell ref="A1578:B1579"/>
    <mergeCell ref="C1578:D1579"/>
    <mergeCell ref="E1578:E1579"/>
    <mergeCell ref="F1578:I1579"/>
    <mergeCell ref="J1578:J1579"/>
    <mergeCell ref="K1578:L1579"/>
    <mergeCell ref="F1663:G1663"/>
    <mergeCell ref="H1663:L1663"/>
    <mergeCell ref="A1664:E1664"/>
    <mergeCell ref="F1664:G1664"/>
    <mergeCell ref="H1664:L1664"/>
    <mergeCell ref="B1619:C1619"/>
    <mergeCell ref="D1619:L1619"/>
    <mergeCell ref="A1620:C1620"/>
    <mergeCell ref="D1620:L1620"/>
    <mergeCell ref="A1611:B1612"/>
    <mergeCell ref="C1611:D1612"/>
    <mergeCell ref="E1611:E1612"/>
    <mergeCell ref="F1611:I1612"/>
    <mergeCell ref="J1611:J1612"/>
    <mergeCell ref="K1611:L1612"/>
    <mergeCell ref="A1589:C1589"/>
    <mergeCell ref="D1589:L1589"/>
    <mergeCell ref="A1590:C1590"/>
    <mergeCell ref="D1590:L1590"/>
    <mergeCell ref="A1591:C1591"/>
    <mergeCell ref="D1591:L1591"/>
    <mergeCell ref="A1592:C1594"/>
    <mergeCell ref="D1592:L1594"/>
    <mergeCell ref="A1595:E1595"/>
    <mergeCell ref="F1595:G1595"/>
    <mergeCell ref="A1598:E1598"/>
    <mergeCell ref="F1598:G1598"/>
    <mergeCell ref="H1598:L1598"/>
    <mergeCell ref="A1599:E1599"/>
    <mergeCell ref="F1599:G1599"/>
    <mergeCell ref="H1599:L1599"/>
    <mergeCell ref="A1600:E1600"/>
    <mergeCell ref="A1721:C1721"/>
    <mergeCell ref="D1721:L1721"/>
    <mergeCell ref="F1728:G1728"/>
    <mergeCell ref="H1728:L1728"/>
    <mergeCell ref="A1729:E1729"/>
    <mergeCell ref="A1684:L1684"/>
    <mergeCell ref="B1685:C1685"/>
    <mergeCell ref="D1685:L1685"/>
    <mergeCell ref="A1686:C1686"/>
    <mergeCell ref="D1686:L1686"/>
    <mergeCell ref="A1687:C1687"/>
    <mergeCell ref="D1687:L1687"/>
    <mergeCell ref="A1688:C1688"/>
    <mergeCell ref="D1688:L1688"/>
    <mergeCell ref="A1689:C1689"/>
    <mergeCell ref="A1653:C1653"/>
    <mergeCell ref="D1653:L1653"/>
    <mergeCell ref="A1654:C1654"/>
    <mergeCell ref="D1654:L1654"/>
    <mergeCell ref="A1655:C1655"/>
    <mergeCell ref="D1655:L1655"/>
    <mergeCell ref="A1656:C1656"/>
    <mergeCell ref="D1656:L1656"/>
    <mergeCell ref="A1657:C1657"/>
    <mergeCell ref="D1657:L1657"/>
    <mergeCell ref="A1661:E1661"/>
    <mergeCell ref="F1661:G1661"/>
    <mergeCell ref="H1661:L1661"/>
    <mergeCell ref="A1662:E1662"/>
    <mergeCell ref="F1662:G1662"/>
    <mergeCell ref="H1662:L1662"/>
    <mergeCell ref="A1663:E1663"/>
    <mergeCell ref="A1743:B1744"/>
    <mergeCell ref="C1743:D1744"/>
    <mergeCell ref="E1743:E1744"/>
    <mergeCell ref="F1743:I1744"/>
    <mergeCell ref="J1743:J1744"/>
    <mergeCell ref="K1743:L1744"/>
    <mergeCell ref="A1745:A1748"/>
    <mergeCell ref="B1745:L1748"/>
    <mergeCell ref="A1750:L1750"/>
    <mergeCell ref="B1751:C1751"/>
    <mergeCell ref="A1722:C1722"/>
    <mergeCell ref="D1722:L1722"/>
    <mergeCell ref="A1723:C1723"/>
    <mergeCell ref="D1723:L1723"/>
    <mergeCell ref="A1724:C1726"/>
    <mergeCell ref="D1724:L1726"/>
    <mergeCell ref="A1727:E1727"/>
    <mergeCell ref="F1727:G1727"/>
    <mergeCell ref="H1727:L1727"/>
    <mergeCell ref="A1728:E1728"/>
    <mergeCell ref="F1729:G1729"/>
    <mergeCell ref="H1729:L1729"/>
    <mergeCell ref="A1730:E1730"/>
    <mergeCell ref="F1730:G1730"/>
    <mergeCell ref="H1730:L1730"/>
    <mergeCell ref="A1731:E1731"/>
    <mergeCell ref="F1731:G1731"/>
    <mergeCell ref="H1731:L1731"/>
    <mergeCell ref="A1732:E1732"/>
    <mergeCell ref="F1732:G1732"/>
    <mergeCell ref="H1732:L1732"/>
    <mergeCell ref="A1733:E1733"/>
    <mergeCell ref="A1794:E1794"/>
    <mergeCell ref="F1794:G1794"/>
    <mergeCell ref="H1794:L1794"/>
    <mergeCell ref="A1795:E1795"/>
    <mergeCell ref="F1795:G1795"/>
    <mergeCell ref="H1795:L1795"/>
    <mergeCell ref="A1796:E1796"/>
    <mergeCell ref="F1796:G1796"/>
    <mergeCell ref="H1796:L1796"/>
    <mergeCell ref="A1801:E1801"/>
    <mergeCell ref="F1801:G1801"/>
    <mergeCell ref="H1801:L1801"/>
    <mergeCell ref="A1802:E1802"/>
    <mergeCell ref="A1765:E1765"/>
    <mergeCell ref="F1765:G1765"/>
    <mergeCell ref="H1765:L1765"/>
    <mergeCell ref="A1766:E1766"/>
    <mergeCell ref="F1766:G1766"/>
    <mergeCell ref="H1766:L1766"/>
    <mergeCell ref="A1767:E1767"/>
    <mergeCell ref="F1767:G1767"/>
    <mergeCell ref="H1767:L1767"/>
    <mergeCell ref="A1768:E1768"/>
    <mergeCell ref="F1768:G1768"/>
    <mergeCell ref="H1768:L1768"/>
    <mergeCell ref="A1769:E1769"/>
    <mergeCell ref="F1769:G1769"/>
    <mergeCell ref="H1769:L1769"/>
    <mergeCell ref="A1770:L1770"/>
    <mergeCell ref="A1771:L1772"/>
    <mergeCell ref="A1773:L1773"/>
    <mergeCell ref="A1774:D1774"/>
    <mergeCell ref="A1844:A1847"/>
    <mergeCell ref="B1844:L1847"/>
    <mergeCell ref="A1849:L1849"/>
    <mergeCell ref="B1850:C1850"/>
    <mergeCell ref="D1850:L1850"/>
    <mergeCell ref="A1851:C1851"/>
    <mergeCell ref="D1851:L1851"/>
    <mergeCell ref="A1852:C1852"/>
    <mergeCell ref="D1852:L1852"/>
    <mergeCell ref="A1853:C1853"/>
    <mergeCell ref="A1835:E1835"/>
    <mergeCell ref="F1835:G1835"/>
    <mergeCell ref="H1835:L1835"/>
    <mergeCell ref="A1830:E1830"/>
    <mergeCell ref="F1830:G1830"/>
    <mergeCell ref="H1830:L1830"/>
    <mergeCell ref="A1831:E1831"/>
    <mergeCell ref="F1831:G1831"/>
    <mergeCell ref="H1831:L1831"/>
    <mergeCell ref="A1832:E1832"/>
    <mergeCell ref="F1832:G1832"/>
    <mergeCell ref="H1832:L1832"/>
    <mergeCell ref="A1833:E1833"/>
    <mergeCell ref="F1833:G1833"/>
    <mergeCell ref="H1833:L1833"/>
    <mergeCell ref="A1842:B1843"/>
    <mergeCell ref="C1842:D1843"/>
    <mergeCell ref="E1842:E1843"/>
    <mergeCell ref="F1842:I1843"/>
    <mergeCell ref="J1842:J1843"/>
    <mergeCell ref="K1842:L1843"/>
    <mergeCell ref="D1853:L1853"/>
    <mergeCell ref="H1893:L1893"/>
    <mergeCell ref="A1894:E1894"/>
    <mergeCell ref="A1867:E1867"/>
    <mergeCell ref="F1867:G1867"/>
    <mergeCell ref="H1867:L1867"/>
    <mergeCell ref="A1868:E1868"/>
    <mergeCell ref="F1868:G1868"/>
    <mergeCell ref="H1868:L1868"/>
    <mergeCell ref="A1863:E1863"/>
    <mergeCell ref="F1863:G1863"/>
    <mergeCell ref="H1863:L1863"/>
    <mergeCell ref="A1864:E1864"/>
    <mergeCell ref="F1864:G1864"/>
    <mergeCell ref="H1864:L1864"/>
    <mergeCell ref="A1865:E1865"/>
    <mergeCell ref="F1865:G1865"/>
    <mergeCell ref="H1865:L1865"/>
    <mergeCell ref="A1866:E1866"/>
    <mergeCell ref="F1866:G1866"/>
    <mergeCell ref="H1866:L1866"/>
    <mergeCell ref="A1869:L1869"/>
    <mergeCell ref="A1870:L1871"/>
    <mergeCell ref="A1872:L1872"/>
    <mergeCell ref="A1873:D1873"/>
    <mergeCell ref="E1873:E1874"/>
    <mergeCell ref="F1873:I1874"/>
    <mergeCell ref="J1873:J1874"/>
    <mergeCell ref="K1873:L1874"/>
    <mergeCell ref="A1874:B1874"/>
    <mergeCell ref="C1874:D1874"/>
    <mergeCell ref="A1875:B1876"/>
    <mergeCell ref="C1875:D1876"/>
    <mergeCell ref="F1900:G1900"/>
    <mergeCell ref="H1900:L1900"/>
    <mergeCell ref="A1896:E1896"/>
    <mergeCell ref="F1896:G1896"/>
    <mergeCell ref="H1896:L1896"/>
    <mergeCell ref="A1897:E1897"/>
    <mergeCell ref="F1897:G1897"/>
    <mergeCell ref="H1897:L1897"/>
    <mergeCell ref="A1898:E1898"/>
    <mergeCell ref="F1898:G1898"/>
    <mergeCell ref="H1898:L1898"/>
    <mergeCell ref="A1902:L1902"/>
    <mergeCell ref="A1882:L1882"/>
    <mergeCell ref="B1883:C1883"/>
    <mergeCell ref="D1883:L1883"/>
    <mergeCell ref="A1884:C1884"/>
    <mergeCell ref="D1884:L1884"/>
    <mergeCell ref="A1885:C1885"/>
    <mergeCell ref="D1885:L1885"/>
    <mergeCell ref="A1886:C1886"/>
    <mergeCell ref="D1886:L1886"/>
    <mergeCell ref="A1887:C1887"/>
    <mergeCell ref="D1887:L1887"/>
    <mergeCell ref="A1888:C1888"/>
    <mergeCell ref="D1888:L1888"/>
    <mergeCell ref="A1889:C1891"/>
    <mergeCell ref="D1889:L1891"/>
    <mergeCell ref="A1892:E1892"/>
    <mergeCell ref="F1892:G1892"/>
    <mergeCell ref="H1892:L1892"/>
    <mergeCell ref="A1893:E1893"/>
    <mergeCell ref="F1893:G1893"/>
    <mergeCell ref="A1925:E1925"/>
    <mergeCell ref="F1925:G1925"/>
    <mergeCell ref="H1925:L1925"/>
    <mergeCell ref="A1926:E1926"/>
    <mergeCell ref="F1926:G1926"/>
    <mergeCell ref="H1926:L1926"/>
    <mergeCell ref="A1903:L1904"/>
    <mergeCell ref="A1905:L1905"/>
    <mergeCell ref="A1906:D1906"/>
    <mergeCell ref="E1906:E1907"/>
    <mergeCell ref="F1906:I1907"/>
    <mergeCell ref="J1906:J1907"/>
    <mergeCell ref="K1906:L1907"/>
    <mergeCell ref="A1907:B1907"/>
    <mergeCell ref="C1907:D1907"/>
    <mergeCell ref="A1901:E1901"/>
    <mergeCell ref="F1901:G1901"/>
    <mergeCell ref="H1901:L1901"/>
    <mergeCell ref="A1920:C1920"/>
    <mergeCell ref="D1920:L1920"/>
    <mergeCell ref="A1921:C1921"/>
    <mergeCell ref="D1921:L1921"/>
    <mergeCell ref="A1922:C1924"/>
    <mergeCell ref="D1922:L1924"/>
    <mergeCell ref="A1931:E1931"/>
    <mergeCell ref="F1931:G1931"/>
    <mergeCell ref="H1931:L1931"/>
    <mergeCell ref="A1932:E1932"/>
    <mergeCell ref="F1932:G1932"/>
    <mergeCell ref="H1932:L1932"/>
    <mergeCell ref="A1927:E1927"/>
    <mergeCell ref="F1927:G1927"/>
    <mergeCell ref="H1927:L1927"/>
    <mergeCell ref="A1928:E1928"/>
    <mergeCell ref="F1928:G1928"/>
    <mergeCell ref="H1928:L1928"/>
    <mergeCell ref="A1929:E1929"/>
    <mergeCell ref="F1929:G1929"/>
    <mergeCell ref="H1929:L1929"/>
    <mergeCell ref="A1930:E1930"/>
    <mergeCell ref="F1930:G1930"/>
    <mergeCell ref="H1930:L1930"/>
    <mergeCell ref="A1954:C1954"/>
    <mergeCell ref="D1954:L1954"/>
    <mergeCell ref="A1955:C1957"/>
    <mergeCell ref="D1955:L1957"/>
    <mergeCell ref="A1935:L1935"/>
    <mergeCell ref="A1936:L1937"/>
    <mergeCell ref="A1938:L1938"/>
    <mergeCell ref="A1939:D1939"/>
    <mergeCell ref="E1939:E1940"/>
    <mergeCell ref="F1939:I1940"/>
    <mergeCell ref="J1939:J1940"/>
    <mergeCell ref="K1939:L1940"/>
    <mergeCell ref="A1940:B1940"/>
    <mergeCell ref="C1940:D1940"/>
    <mergeCell ref="A1933:E1933"/>
    <mergeCell ref="F1933:G1933"/>
    <mergeCell ref="H1933:L1933"/>
    <mergeCell ref="A1934:E1934"/>
    <mergeCell ref="F1934:G1934"/>
    <mergeCell ref="H1934:L1934"/>
    <mergeCell ref="H1963:L1963"/>
    <mergeCell ref="A1964:E1964"/>
    <mergeCell ref="F1964:G1964"/>
    <mergeCell ref="H1964:L1964"/>
    <mergeCell ref="A1960:E1960"/>
    <mergeCell ref="F1960:G1960"/>
    <mergeCell ref="H1960:L1960"/>
    <mergeCell ref="A1961:E1961"/>
    <mergeCell ref="F1961:G1961"/>
    <mergeCell ref="H1961:L1961"/>
    <mergeCell ref="A1962:E1962"/>
    <mergeCell ref="F1962:G1962"/>
    <mergeCell ref="H1962:L1962"/>
    <mergeCell ref="A1941:B1942"/>
    <mergeCell ref="C1941:D1942"/>
    <mergeCell ref="E1941:E1942"/>
    <mergeCell ref="F1941:I1942"/>
    <mergeCell ref="J1941:J1942"/>
    <mergeCell ref="K1941:L1942"/>
    <mergeCell ref="A1943:A1946"/>
    <mergeCell ref="B1943:L1946"/>
    <mergeCell ref="A1948:L1948"/>
    <mergeCell ref="B1949:C1949"/>
    <mergeCell ref="D1949:L1949"/>
    <mergeCell ref="A1950:C1950"/>
    <mergeCell ref="D1950:L1950"/>
    <mergeCell ref="A1951:C1951"/>
    <mergeCell ref="D1951:L1951"/>
    <mergeCell ref="A1952:C1952"/>
    <mergeCell ref="D1952:L1952"/>
    <mergeCell ref="A1953:C1953"/>
    <mergeCell ref="D1953:L1953"/>
    <mergeCell ref="H1995:L1995"/>
    <mergeCell ref="A1996:E1996"/>
    <mergeCell ref="F1996:G1996"/>
    <mergeCell ref="H1996:L1996"/>
    <mergeCell ref="A1988:C1990"/>
    <mergeCell ref="D1988:L1990"/>
    <mergeCell ref="A1991:E1991"/>
    <mergeCell ref="F1991:G1991"/>
    <mergeCell ref="H1991:L1991"/>
    <mergeCell ref="A1992:E1992"/>
    <mergeCell ref="F1992:G1992"/>
    <mergeCell ref="H1992:L1992"/>
    <mergeCell ref="A1993:E1993"/>
    <mergeCell ref="F1993:G1993"/>
    <mergeCell ref="H1993:L1993"/>
    <mergeCell ref="A1994:E1994"/>
    <mergeCell ref="E1972:E1973"/>
    <mergeCell ref="F1972:I1973"/>
    <mergeCell ref="J1972:J1973"/>
    <mergeCell ref="K1972:L1973"/>
    <mergeCell ref="A1973:B1973"/>
    <mergeCell ref="C1973:D1973"/>
    <mergeCell ref="A1974:B1975"/>
    <mergeCell ref="C1974:D1975"/>
    <mergeCell ref="E1974:E1975"/>
    <mergeCell ref="F1974:I1975"/>
    <mergeCell ref="A1985:C1985"/>
    <mergeCell ref="D1985:L1985"/>
    <mergeCell ref="A1986:C1986"/>
    <mergeCell ref="D1986:L1986"/>
    <mergeCell ref="A1987:C1987"/>
    <mergeCell ref="D1987:L1987"/>
    <mergeCell ref="A2009:A2012"/>
    <mergeCell ref="B2009:L2012"/>
    <mergeCell ref="A2014:L2014"/>
    <mergeCell ref="B2015:C2015"/>
    <mergeCell ref="D2015:L2015"/>
    <mergeCell ref="A2016:C2016"/>
    <mergeCell ref="D2016:L2016"/>
    <mergeCell ref="A2017:C2017"/>
    <mergeCell ref="D2017:L2017"/>
    <mergeCell ref="A2018:C2018"/>
    <mergeCell ref="D2018:L2018"/>
    <mergeCell ref="A2019:C2019"/>
    <mergeCell ref="D2019:L2019"/>
    <mergeCell ref="A2020:C2020"/>
    <mergeCell ref="D2020:L2020"/>
    <mergeCell ref="A2021:C2023"/>
    <mergeCell ref="D2021:L2023"/>
    <mergeCell ref="B2048:C2048"/>
    <mergeCell ref="D2048:L2048"/>
    <mergeCell ref="A2049:C2049"/>
    <mergeCell ref="D2049:L2049"/>
    <mergeCell ref="A2050:C2050"/>
    <mergeCell ref="D2050:L2050"/>
    <mergeCell ref="A2051:C2051"/>
    <mergeCell ref="A2035:L2036"/>
    <mergeCell ref="A2029:E2029"/>
    <mergeCell ref="F2029:G2029"/>
    <mergeCell ref="H2029:L2029"/>
    <mergeCell ref="A2030:E2030"/>
    <mergeCell ref="F2030:G2030"/>
    <mergeCell ref="H2030:L2030"/>
    <mergeCell ref="A2027:E2027"/>
    <mergeCell ref="F2027:G2027"/>
    <mergeCell ref="H2027:L2027"/>
    <mergeCell ref="A2028:E2028"/>
    <mergeCell ref="F2028:G2028"/>
    <mergeCell ref="H2028:L2028"/>
    <mergeCell ref="A2037:L2037"/>
    <mergeCell ref="A2038:D2038"/>
    <mergeCell ref="E2038:E2039"/>
    <mergeCell ref="F2038:I2039"/>
    <mergeCell ref="J2038:J2039"/>
    <mergeCell ref="K2038:L2039"/>
    <mergeCell ref="A2039:B2039"/>
    <mergeCell ref="C2039:D2039"/>
    <mergeCell ref="A2040:B2041"/>
    <mergeCell ref="C2040:D2041"/>
    <mergeCell ref="E2040:E2041"/>
    <mergeCell ref="F2040:I2041"/>
    <mergeCell ref="J2040:J2041"/>
    <mergeCell ref="K2040:L2041"/>
    <mergeCell ref="A2042:A2045"/>
    <mergeCell ref="B2042:L2045"/>
    <mergeCell ref="A2047:L2047"/>
    <mergeCell ref="A2067:L2067"/>
    <mergeCell ref="A2061:E2061"/>
    <mergeCell ref="F2061:G2061"/>
    <mergeCell ref="H2061:L2061"/>
    <mergeCell ref="A2062:E2062"/>
    <mergeCell ref="F2062:G2062"/>
    <mergeCell ref="H2062:L2062"/>
    <mergeCell ref="A2059:E2059"/>
    <mergeCell ref="F2059:G2059"/>
    <mergeCell ref="H2059:L2059"/>
    <mergeCell ref="A2060:E2060"/>
    <mergeCell ref="F2060:G2060"/>
    <mergeCell ref="H2060:L2060"/>
    <mergeCell ref="A2054:C2056"/>
    <mergeCell ref="D2054:L2056"/>
    <mergeCell ref="A2057:E2057"/>
    <mergeCell ref="F2057:G2057"/>
    <mergeCell ref="H2057:L2057"/>
    <mergeCell ref="A2058:E2058"/>
    <mergeCell ref="F2058:G2058"/>
    <mergeCell ref="H2058:L2058"/>
    <mergeCell ref="D2051:L2051"/>
    <mergeCell ref="A2052:C2052"/>
    <mergeCell ref="D2052:L2052"/>
    <mergeCell ref="A2053:C2053"/>
    <mergeCell ref="D2053:L2053"/>
    <mergeCell ref="A2063:E2063"/>
    <mergeCell ref="F2093:G2093"/>
    <mergeCell ref="H2093:L2093"/>
    <mergeCell ref="A2094:E2094"/>
    <mergeCell ref="F2094:G2094"/>
    <mergeCell ref="H2094:L2094"/>
    <mergeCell ref="A2091:E2091"/>
    <mergeCell ref="F2091:G2091"/>
    <mergeCell ref="H2091:L2091"/>
    <mergeCell ref="A2092:E2092"/>
    <mergeCell ref="F2092:G2092"/>
    <mergeCell ref="H2092:L2092"/>
    <mergeCell ref="A2090:E2090"/>
    <mergeCell ref="F2090:G2090"/>
    <mergeCell ref="H2090:L2090"/>
    <mergeCell ref="E2073:E2074"/>
    <mergeCell ref="F2073:I2074"/>
    <mergeCell ref="J2073:J2074"/>
    <mergeCell ref="K2073:L2074"/>
    <mergeCell ref="A2073:B2074"/>
    <mergeCell ref="A2082:C2082"/>
    <mergeCell ref="D2082:L2082"/>
    <mergeCell ref="A2083:C2083"/>
    <mergeCell ref="D2083:L2083"/>
    <mergeCell ref="A2084:C2084"/>
    <mergeCell ref="D2084:L2084"/>
    <mergeCell ref="A2085:C2085"/>
    <mergeCell ref="D2085:L2085"/>
    <mergeCell ref="A2086:C2086"/>
    <mergeCell ref="D2086:L2086"/>
    <mergeCell ref="A2087:C2089"/>
    <mergeCell ref="C2073:D2074"/>
    <mergeCell ref="A2075:A2078"/>
    <mergeCell ref="A2119:C2119"/>
    <mergeCell ref="D2119:L2119"/>
    <mergeCell ref="A2120:C2122"/>
    <mergeCell ref="D2120:L2122"/>
    <mergeCell ref="A2101:L2102"/>
    <mergeCell ref="A2103:L2103"/>
    <mergeCell ref="A2104:D2104"/>
    <mergeCell ref="E2104:E2105"/>
    <mergeCell ref="F2104:I2105"/>
    <mergeCell ref="J2104:J2105"/>
    <mergeCell ref="K2104:L2105"/>
    <mergeCell ref="A2105:B2105"/>
    <mergeCell ref="C2105:D2105"/>
    <mergeCell ref="A2106:B2107"/>
    <mergeCell ref="A2117:C2117"/>
    <mergeCell ref="D2117:L2117"/>
    <mergeCell ref="A2118:C2118"/>
    <mergeCell ref="D2118:L2118"/>
    <mergeCell ref="A2116:C2116"/>
    <mergeCell ref="D2116:L2116"/>
    <mergeCell ref="A2141:A2144"/>
    <mergeCell ref="B2141:L2144"/>
    <mergeCell ref="A2146:L2146"/>
    <mergeCell ref="A2139:B2140"/>
    <mergeCell ref="C2139:D2140"/>
    <mergeCell ref="E2139:E2140"/>
    <mergeCell ref="F2139:I2140"/>
    <mergeCell ref="J2139:J2140"/>
    <mergeCell ref="K2139:L2140"/>
    <mergeCell ref="A2133:L2133"/>
    <mergeCell ref="A2125:E2125"/>
    <mergeCell ref="F2125:G2125"/>
    <mergeCell ref="H2125:L2125"/>
    <mergeCell ref="A2126:E2126"/>
    <mergeCell ref="F2126:G2126"/>
    <mergeCell ref="H2126:L2126"/>
    <mergeCell ref="A2123:E2123"/>
    <mergeCell ref="F2123:G2123"/>
    <mergeCell ref="H2123:L2123"/>
    <mergeCell ref="A2124:E2124"/>
    <mergeCell ref="F2124:G2124"/>
    <mergeCell ref="H2124:L2124"/>
    <mergeCell ref="A2131:E2131"/>
    <mergeCell ref="F2131:G2131"/>
    <mergeCell ref="H2131:L2131"/>
    <mergeCell ref="A2132:E2132"/>
    <mergeCell ref="F2132:G2132"/>
    <mergeCell ref="H2132:L2132"/>
    <mergeCell ref="A2129:E2129"/>
    <mergeCell ref="F2129:G2129"/>
    <mergeCell ref="H2129:L2129"/>
    <mergeCell ref="A2130:E2130"/>
    <mergeCell ref="F2130:G2130"/>
    <mergeCell ref="H2130:L2130"/>
    <mergeCell ref="A2127:E2127"/>
    <mergeCell ref="F2127:G2127"/>
    <mergeCell ref="H2127:L2127"/>
    <mergeCell ref="A2128:E2128"/>
    <mergeCell ref="F2128:G2128"/>
    <mergeCell ref="H2128:L2128"/>
    <mergeCell ref="A2134:L2135"/>
    <mergeCell ref="A2136:L2136"/>
    <mergeCell ref="A2137:D2137"/>
    <mergeCell ref="E2137:E2138"/>
    <mergeCell ref="F2137:I2138"/>
    <mergeCell ref="J2137:J2138"/>
    <mergeCell ref="K2137:L2138"/>
    <mergeCell ref="A2138:B2138"/>
    <mergeCell ref="C2138:D2138"/>
    <mergeCell ref="A2157:E2157"/>
    <mergeCell ref="F2157:G2157"/>
    <mergeCell ref="H2157:L2157"/>
    <mergeCell ref="A2158:E2158"/>
    <mergeCell ref="F2158:G2158"/>
    <mergeCell ref="H2158:L2158"/>
    <mergeCell ref="A2156:E2156"/>
    <mergeCell ref="F2156:G2156"/>
    <mergeCell ref="H2156:L2156"/>
    <mergeCell ref="A2149:C2149"/>
    <mergeCell ref="D2149:L2149"/>
    <mergeCell ref="A2150:C2150"/>
    <mergeCell ref="D2150:L2150"/>
    <mergeCell ref="A2151:C2151"/>
    <mergeCell ref="D2151:L2151"/>
    <mergeCell ref="A2152:C2152"/>
    <mergeCell ref="D2152:L2152"/>
    <mergeCell ref="A2153:C2155"/>
    <mergeCell ref="D2153:L2155"/>
    <mergeCell ref="A2174:A2177"/>
    <mergeCell ref="B2174:L2177"/>
    <mergeCell ref="A2179:L2179"/>
    <mergeCell ref="B2180:C2180"/>
    <mergeCell ref="D2180:L2180"/>
    <mergeCell ref="A2191:E2191"/>
    <mergeCell ref="F2191:G2191"/>
    <mergeCell ref="H2191:L2191"/>
    <mergeCell ref="A2192:E2192"/>
    <mergeCell ref="F2192:G2192"/>
    <mergeCell ref="B2147:C2147"/>
    <mergeCell ref="D2147:L2147"/>
    <mergeCell ref="A2148:C2148"/>
    <mergeCell ref="D2148:L2148"/>
    <mergeCell ref="A2163:E2163"/>
    <mergeCell ref="F2163:G2163"/>
    <mergeCell ref="H2163:L2163"/>
    <mergeCell ref="A2164:E2164"/>
    <mergeCell ref="F2164:G2164"/>
    <mergeCell ref="H2164:L2164"/>
    <mergeCell ref="A2161:E2161"/>
    <mergeCell ref="F2161:G2161"/>
    <mergeCell ref="H2161:L2161"/>
    <mergeCell ref="A2162:E2162"/>
    <mergeCell ref="F2162:G2162"/>
    <mergeCell ref="H2162:L2162"/>
    <mergeCell ref="A2159:E2159"/>
    <mergeCell ref="F2159:G2159"/>
    <mergeCell ref="H2159:L2159"/>
    <mergeCell ref="A2160:E2160"/>
    <mergeCell ref="F2160:G2160"/>
    <mergeCell ref="H2160:L2160"/>
    <mergeCell ref="A2165:E2165"/>
    <mergeCell ref="F2165:G2165"/>
    <mergeCell ref="H2165:L2165"/>
    <mergeCell ref="A2166:L2166"/>
    <mergeCell ref="A2167:L2168"/>
    <mergeCell ref="A2169:L2169"/>
    <mergeCell ref="A2170:D2170"/>
    <mergeCell ref="E2170:E2171"/>
    <mergeCell ref="F2170:I2171"/>
    <mergeCell ref="J2170:J2171"/>
    <mergeCell ref="K2170:L2171"/>
    <mergeCell ref="A2171:B2171"/>
    <mergeCell ref="C2171:D2171"/>
    <mergeCell ref="A2172:B2173"/>
    <mergeCell ref="C2172:D2173"/>
    <mergeCell ref="E2172:E2173"/>
    <mergeCell ref="F2172:I2173"/>
    <mergeCell ref="J2172:J2173"/>
    <mergeCell ref="K2172:L2173"/>
    <mergeCell ref="H2192:L2192"/>
    <mergeCell ref="A2189:E2189"/>
    <mergeCell ref="F2189:G2189"/>
    <mergeCell ref="H2189:L2189"/>
    <mergeCell ref="A2190:E2190"/>
    <mergeCell ref="F2190:G2190"/>
    <mergeCell ref="H2190:L2190"/>
    <mergeCell ref="A2183:C2183"/>
    <mergeCell ref="D2183:L2183"/>
    <mergeCell ref="A2184:C2184"/>
    <mergeCell ref="D2184:L2184"/>
    <mergeCell ref="A2185:C2185"/>
    <mergeCell ref="D2185:L2185"/>
    <mergeCell ref="A2186:C2188"/>
    <mergeCell ref="D2186:L2188"/>
    <mergeCell ref="E2203:E2204"/>
    <mergeCell ref="F2203:I2204"/>
    <mergeCell ref="J2203:J2204"/>
    <mergeCell ref="K2203:L2204"/>
    <mergeCell ref="A2203:D2203"/>
    <mergeCell ref="H2193:L2193"/>
    <mergeCell ref="A2194:E2194"/>
    <mergeCell ref="F2194:G2194"/>
    <mergeCell ref="A2207:A2210"/>
    <mergeCell ref="B2207:L2210"/>
    <mergeCell ref="A2212:L2212"/>
    <mergeCell ref="B2213:C2213"/>
    <mergeCell ref="D2213:L2213"/>
    <mergeCell ref="A2214:C2214"/>
    <mergeCell ref="D2214:L2214"/>
    <mergeCell ref="A2215:C2215"/>
    <mergeCell ref="D2215:L2215"/>
    <mergeCell ref="A2223:E2223"/>
    <mergeCell ref="F2223:G2223"/>
    <mergeCell ref="H2194:L2194"/>
    <mergeCell ref="A2245:L2245"/>
    <mergeCell ref="A2235:L2235"/>
    <mergeCell ref="A2236:D2236"/>
    <mergeCell ref="E2236:E2237"/>
    <mergeCell ref="F2236:I2237"/>
    <mergeCell ref="J2236:J2237"/>
    <mergeCell ref="K2236:L2237"/>
    <mergeCell ref="A2237:B2237"/>
    <mergeCell ref="C2237:D2237"/>
    <mergeCell ref="H2223:L2223"/>
    <mergeCell ref="A2224:E2224"/>
    <mergeCell ref="F2224:G2224"/>
    <mergeCell ref="H2224:L2224"/>
    <mergeCell ref="A2222:E2222"/>
    <mergeCell ref="F2222:G2222"/>
    <mergeCell ref="H2222:L2222"/>
    <mergeCell ref="A2216:C2216"/>
    <mergeCell ref="D2216:L2216"/>
    <mergeCell ref="A2217:C2217"/>
    <mergeCell ref="D2217:L2217"/>
    <mergeCell ref="A2218:C2218"/>
    <mergeCell ref="D2218:L2218"/>
    <mergeCell ref="A2219:C2221"/>
    <mergeCell ref="D2219:L2221"/>
    <mergeCell ref="A2258:E2258"/>
    <mergeCell ref="F2258:G2258"/>
    <mergeCell ref="H2258:L2258"/>
    <mergeCell ref="F2271:I2272"/>
    <mergeCell ref="J2271:J2272"/>
    <mergeCell ref="K2271:L2272"/>
    <mergeCell ref="B2246:C2246"/>
    <mergeCell ref="D2246:L2246"/>
    <mergeCell ref="A2247:C2247"/>
    <mergeCell ref="D2247:L2247"/>
    <mergeCell ref="A2248:C2248"/>
    <mergeCell ref="D2248:L2248"/>
    <mergeCell ref="A2249:C2249"/>
    <mergeCell ref="D2249:L2249"/>
    <mergeCell ref="A2250:C2250"/>
    <mergeCell ref="D2250:L2250"/>
    <mergeCell ref="A2251:C2251"/>
    <mergeCell ref="D2251:L2251"/>
    <mergeCell ref="A2238:B2239"/>
    <mergeCell ref="C2238:D2239"/>
    <mergeCell ref="E2238:E2239"/>
    <mergeCell ref="F2238:I2239"/>
    <mergeCell ref="J2238:J2239"/>
    <mergeCell ref="K2238:L2239"/>
    <mergeCell ref="A2240:A2243"/>
    <mergeCell ref="B2240:L2243"/>
    <mergeCell ref="A2227:E2227"/>
    <mergeCell ref="F2227:G2227"/>
    <mergeCell ref="A2289:E2289"/>
    <mergeCell ref="F2289:G2289"/>
    <mergeCell ref="H2289:L2289"/>
    <mergeCell ref="A2290:E2290"/>
    <mergeCell ref="F2290:G2290"/>
    <mergeCell ref="H2290:L2290"/>
    <mergeCell ref="K2302:L2303"/>
    <mergeCell ref="A2303:B2303"/>
    <mergeCell ref="C2303:D2303"/>
    <mergeCell ref="A2269:D2269"/>
    <mergeCell ref="E2269:E2270"/>
    <mergeCell ref="F2269:I2270"/>
    <mergeCell ref="J2269:J2270"/>
    <mergeCell ref="K2269:L2270"/>
    <mergeCell ref="A2270:B2270"/>
    <mergeCell ref="C2270:D2270"/>
    <mergeCell ref="A2271:B2272"/>
    <mergeCell ref="C2271:D2272"/>
    <mergeCell ref="E2271:E2272"/>
    <mergeCell ref="A2278:L2278"/>
    <mergeCell ref="B2279:C2279"/>
    <mergeCell ref="D2279:L2279"/>
    <mergeCell ref="A2280:C2280"/>
    <mergeCell ref="D2280:L2280"/>
    <mergeCell ref="A2281:C2281"/>
    <mergeCell ref="D2281:L2281"/>
    <mergeCell ref="A2282:C2282"/>
    <mergeCell ref="D2282:L2282"/>
    <mergeCell ref="A2283:C2283"/>
    <mergeCell ref="D2283:L2283"/>
    <mergeCell ref="A2284:C2284"/>
    <mergeCell ref="D2284:L2284"/>
    <mergeCell ref="F2297:G2297"/>
    <mergeCell ref="H2297:L2297"/>
    <mergeCell ref="A2298:L2298"/>
    <mergeCell ref="A2299:L2300"/>
    <mergeCell ref="A2301:L2301"/>
    <mergeCell ref="A2302:D2302"/>
    <mergeCell ref="E2302:E2303"/>
    <mergeCell ref="F2302:I2303"/>
    <mergeCell ref="J2302:J2303"/>
    <mergeCell ref="A2291:E2291"/>
    <mergeCell ref="F2291:G2291"/>
    <mergeCell ref="H2291:L2291"/>
    <mergeCell ref="A2292:E2292"/>
    <mergeCell ref="F2292:G2292"/>
    <mergeCell ref="H2292:L2292"/>
    <mergeCell ref="F2296:G2296"/>
    <mergeCell ref="H2296:L2296"/>
    <mergeCell ref="A2293:E2293"/>
    <mergeCell ref="F2293:G2293"/>
    <mergeCell ref="H2293:L2293"/>
    <mergeCell ref="A2294:E2294"/>
    <mergeCell ref="F2294:G2294"/>
    <mergeCell ref="H2294:L2294"/>
    <mergeCell ref="A2295:E2295"/>
    <mergeCell ref="F2295:G2295"/>
    <mergeCell ref="H2295:L2295"/>
    <mergeCell ref="A2296:E2296"/>
    <mergeCell ref="A2344:L2344"/>
    <mergeCell ref="A2326:E2326"/>
    <mergeCell ref="F2326:G2326"/>
    <mergeCell ref="H2326:L2326"/>
    <mergeCell ref="A2327:E2327"/>
    <mergeCell ref="F2327:G2327"/>
    <mergeCell ref="H2327:L2327"/>
    <mergeCell ref="A2328:E2328"/>
    <mergeCell ref="F2328:G2328"/>
    <mergeCell ref="H2328:L2328"/>
    <mergeCell ref="E2335:E2336"/>
    <mergeCell ref="A2306:A2309"/>
    <mergeCell ref="B2306:L2309"/>
    <mergeCell ref="A2311:L2311"/>
    <mergeCell ref="B2312:C2312"/>
    <mergeCell ref="D2312:L2312"/>
    <mergeCell ref="A2313:C2313"/>
    <mergeCell ref="D2313:L2313"/>
    <mergeCell ref="A2314:C2314"/>
    <mergeCell ref="D2314:L2314"/>
    <mergeCell ref="A2315:C2315"/>
    <mergeCell ref="D2315:L2315"/>
    <mergeCell ref="A2316:C2316"/>
    <mergeCell ref="A2329:E2329"/>
    <mergeCell ref="F2329:G2329"/>
    <mergeCell ref="H2329:L2329"/>
    <mergeCell ref="A2330:E2330"/>
    <mergeCell ref="F2330:G2330"/>
    <mergeCell ref="H2330:L2330"/>
    <mergeCell ref="A2331:L2331"/>
    <mergeCell ref="A2429:E2429"/>
    <mergeCell ref="F2429:G2429"/>
    <mergeCell ref="A2332:L2333"/>
    <mergeCell ref="A2334:L2334"/>
    <mergeCell ref="A2335:D2335"/>
    <mergeCell ref="F2335:I2336"/>
    <mergeCell ref="J2335:J2336"/>
    <mergeCell ref="K2335:L2336"/>
    <mergeCell ref="A2336:B2336"/>
    <mergeCell ref="C2336:D2336"/>
    <mergeCell ref="A2337:B2338"/>
    <mergeCell ref="C2337:D2338"/>
    <mergeCell ref="E2337:E2338"/>
    <mergeCell ref="F2337:I2338"/>
    <mergeCell ref="J2337:J2338"/>
    <mergeCell ref="K2337:L2338"/>
    <mergeCell ref="D2384:L2386"/>
    <mergeCell ref="A2361:E2361"/>
    <mergeCell ref="F2361:G2361"/>
    <mergeCell ref="H2361:L2361"/>
    <mergeCell ref="A2362:E2362"/>
    <mergeCell ref="F2362:G2362"/>
    <mergeCell ref="H2362:L2362"/>
    <mergeCell ref="A2363:E2363"/>
    <mergeCell ref="F2363:G2363"/>
    <mergeCell ref="H2363:L2363"/>
    <mergeCell ref="A2364:L2364"/>
    <mergeCell ref="A2355:E2355"/>
    <mergeCell ref="H2356:L2356"/>
    <mergeCell ref="B2345:C2345"/>
    <mergeCell ref="A2339:A2342"/>
    <mergeCell ref="B2339:L2342"/>
    <mergeCell ref="A2395:E2395"/>
    <mergeCell ref="F2395:G2395"/>
    <mergeCell ref="H2395:L2395"/>
    <mergeCell ref="A2396:E2396"/>
    <mergeCell ref="F2396:G2396"/>
    <mergeCell ref="H2396:L2396"/>
    <mergeCell ref="A2397:L2397"/>
    <mergeCell ref="A2387:E2387"/>
    <mergeCell ref="F2387:G2387"/>
    <mergeCell ref="H2387:L2387"/>
    <mergeCell ref="A2388:E2388"/>
    <mergeCell ref="F2388:G2388"/>
    <mergeCell ref="H2388:L2388"/>
    <mergeCell ref="A2421:E2421"/>
    <mergeCell ref="F2421:G2421"/>
    <mergeCell ref="H2421:L2421"/>
    <mergeCell ref="A2422:E2422"/>
    <mergeCell ref="F2422:G2422"/>
    <mergeCell ref="H2422:L2422"/>
    <mergeCell ref="A2398:L2399"/>
    <mergeCell ref="A2400:L2400"/>
    <mergeCell ref="A2401:D2401"/>
    <mergeCell ref="E2401:E2402"/>
    <mergeCell ref="F2401:I2402"/>
    <mergeCell ref="J2401:J2402"/>
    <mergeCell ref="K2401:L2402"/>
    <mergeCell ref="A2402:B2402"/>
    <mergeCell ref="C2402:D2402"/>
    <mergeCell ref="A2403:B2404"/>
    <mergeCell ref="A2415:C2415"/>
    <mergeCell ref="D2415:L2415"/>
    <mergeCell ref="A2416:C2416"/>
    <mergeCell ref="A2436:B2437"/>
    <mergeCell ref="C2436:D2437"/>
    <mergeCell ref="E2436:E2437"/>
    <mergeCell ref="F2436:I2437"/>
    <mergeCell ref="J2436:J2437"/>
    <mergeCell ref="K2436:L2437"/>
    <mergeCell ref="A2438:A2441"/>
    <mergeCell ref="B2444:C2444"/>
    <mergeCell ref="D2444:L2444"/>
    <mergeCell ref="A2445:C2445"/>
    <mergeCell ref="D2445:L2445"/>
    <mergeCell ref="A2453:E2453"/>
    <mergeCell ref="F2453:G2453"/>
    <mergeCell ref="H2453:L2453"/>
    <mergeCell ref="A2454:E2454"/>
    <mergeCell ref="F2454:G2454"/>
    <mergeCell ref="H2454:L2454"/>
    <mergeCell ref="H2429:L2429"/>
    <mergeCell ref="A2430:L2430"/>
    <mergeCell ref="A2431:L2432"/>
    <mergeCell ref="A2433:L2433"/>
    <mergeCell ref="A2434:D2434"/>
    <mergeCell ref="E2434:E2435"/>
    <mergeCell ref="F2434:I2435"/>
    <mergeCell ref="J2434:J2435"/>
    <mergeCell ref="K2434:L2435"/>
    <mergeCell ref="A2435:B2435"/>
    <mergeCell ref="C2435:D2435"/>
    <mergeCell ref="A2458:E2458"/>
    <mergeCell ref="F2458:G2458"/>
    <mergeCell ref="H2458:L2458"/>
    <mergeCell ref="A2459:E2459"/>
    <mergeCell ref="F2459:G2459"/>
    <mergeCell ref="H2459:L2459"/>
    <mergeCell ref="B2438:L2441"/>
    <mergeCell ref="F2456:G2456"/>
    <mergeCell ref="H2456:L2456"/>
    <mergeCell ref="A2457:E2457"/>
    <mergeCell ref="F2457:G2457"/>
    <mergeCell ref="H2457:L2457"/>
    <mergeCell ref="A2447:C2447"/>
    <mergeCell ref="D2447:L2447"/>
    <mergeCell ref="A2448:C2448"/>
    <mergeCell ref="D2448:L2448"/>
    <mergeCell ref="A2449:C2449"/>
    <mergeCell ref="D2449:L2449"/>
    <mergeCell ref="A2450:C2452"/>
    <mergeCell ref="D2450:L2452"/>
    <mergeCell ref="A2443:L2443"/>
    <mergeCell ref="A2554:E2554"/>
    <mergeCell ref="F2554:G2554"/>
    <mergeCell ref="B2543:C2543"/>
    <mergeCell ref="D2543:L2543"/>
    <mergeCell ref="A2544:C2544"/>
    <mergeCell ref="D2544:L2544"/>
    <mergeCell ref="A2545:C2545"/>
    <mergeCell ref="D2545:L2545"/>
    <mergeCell ref="A2546:C2546"/>
    <mergeCell ref="D2546:L2546"/>
    <mergeCell ref="A2547:C2547"/>
    <mergeCell ref="D2547:L2547"/>
    <mergeCell ref="A2548:C2548"/>
    <mergeCell ref="A2489:E2489"/>
    <mergeCell ref="F2489:G2489"/>
    <mergeCell ref="H2489:L2489"/>
    <mergeCell ref="A2469:B2470"/>
    <mergeCell ref="C2469:D2470"/>
    <mergeCell ref="E2469:E2470"/>
    <mergeCell ref="F2469:I2470"/>
    <mergeCell ref="J2469:J2470"/>
    <mergeCell ref="K2469:L2470"/>
    <mergeCell ref="H2488:L2488"/>
    <mergeCell ref="A2483:C2485"/>
    <mergeCell ref="D2483:L2485"/>
    <mergeCell ref="A2486:E2486"/>
    <mergeCell ref="F2486:G2486"/>
    <mergeCell ref="H2486:L2486"/>
    <mergeCell ref="A2487:E2487"/>
    <mergeCell ref="F2487:G2487"/>
    <mergeCell ref="H2487:L2487"/>
    <mergeCell ref="A2471:A2474"/>
    <mergeCell ref="F2566:I2567"/>
    <mergeCell ref="A2556:E2556"/>
    <mergeCell ref="F2556:G2556"/>
    <mergeCell ref="H2556:L2556"/>
    <mergeCell ref="A2537:A2540"/>
    <mergeCell ref="B2537:L2540"/>
    <mergeCell ref="A2542:L2542"/>
    <mergeCell ref="A2516:C2518"/>
    <mergeCell ref="D2516:L2518"/>
    <mergeCell ref="A2519:E2519"/>
    <mergeCell ref="F2519:G2519"/>
    <mergeCell ref="H2519:L2519"/>
    <mergeCell ref="A2520:E2520"/>
    <mergeCell ref="F2520:G2520"/>
    <mergeCell ref="H2520:L2520"/>
    <mergeCell ref="A2521:E2521"/>
    <mergeCell ref="F2521:G2521"/>
    <mergeCell ref="A2525:E2525"/>
    <mergeCell ref="F2525:G2525"/>
    <mergeCell ref="H2525:L2525"/>
    <mergeCell ref="A2526:E2526"/>
    <mergeCell ref="F2526:G2526"/>
    <mergeCell ref="H2526:L2526"/>
    <mergeCell ref="A2527:E2527"/>
    <mergeCell ref="F2527:G2527"/>
    <mergeCell ref="H2527:L2527"/>
    <mergeCell ref="F2522:G2522"/>
    <mergeCell ref="H2522:L2522"/>
    <mergeCell ref="A2523:E2523"/>
    <mergeCell ref="F2523:G2523"/>
    <mergeCell ref="H2523:L2523"/>
    <mergeCell ref="A2524:E2524"/>
    <mergeCell ref="A2628:L2628"/>
    <mergeCell ref="A2629:L2630"/>
    <mergeCell ref="A2631:L2631"/>
    <mergeCell ref="A2632:D2632"/>
    <mergeCell ref="E2632:E2633"/>
    <mergeCell ref="F2632:I2633"/>
    <mergeCell ref="J2632:J2633"/>
    <mergeCell ref="D2548:L2548"/>
    <mergeCell ref="H2554:L2554"/>
    <mergeCell ref="A2603:A2606"/>
    <mergeCell ref="B2603:L2606"/>
    <mergeCell ref="A2581:C2581"/>
    <mergeCell ref="D2581:L2581"/>
    <mergeCell ref="A2582:C2584"/>
    <mergeCell ref="D2582:L2584"/>
    <mergeCell ref="A2585:E2585"/>
    <mergeCell ref="F2585:G2585"/>
    <mergeCell ref="H2585:L2585"/>
    <mergeCell ref="A2586:E2586"/>
    <mergeCell ref="F2586:G2586"/>
    <mergeCell ref="H2586:L2586"/>
    <mergeCell ref="A2589:E2589"/>
    <mergeCell ref="F2589:G2589"/>
    <mergeCell ref="H2589:L2589"/>
    <mergeCell ref="A2590:E2590"/>
    <mergeCell ref="F2590:G2590"/>
    <mergeCell ref="H2590:L2590"/>
    <mergeCell ref="A2591:E2591"/>
    <mergeCell ref="F2591:G2591"/>
    <mergeCell ref="H2591:L2591"/>
    <mergeCell ref="A2561:E2561"/>
    <mergeCell ref="F2561:G2561"/>
    <mergeCell ref="A2611:C2611"/>
    <mergeCell ref="D2611:L2611"/>
    <mergeCell ref="A2612:C2612"/>
    <mergeCell ref="D2612:L2612"/>
    <mergeCell ref="A2623:E2623"/>
    <mergeCell ref="F2623:G2623"/>
    <mergeCell ref="H2623:L2623"/>
    <mergeCell ref="A2624:E2624"/>
    <mergeCell ref="F2624:G2624"/>
    <mergeCell ref="H2624:L2624"/>
    <mergeCell ref="A2625:E2625"/>
    <mergeCell ref="F2625:G2625"/>
    <mergeCell ref="H2625:L2625"/>
    <mergeCell ref="A2626:E2626"/>
    <mergeCell ref="F2626:G2626"/>
    <mergeCell ref="H2626:L2626"/>
    <mergeCell ref="A2627:E2627"/>
    <mergeCell ref="F2627:G2627"/>
    <mergeCell ref="H2627:L2627"/>
    <mergeCell ref="A2643:C2643"/>
    <mergeCell ref="D2643:L2643"/>
    <mergeCell ref="A2644:C2644"/>
    <mergeCell ref="D2644:L2644"/>
    <mergeCell ref="H2651:L2651"/>
    <mergeCell ref="A2652:E2652"/>
    <mergeCell ref="F2652:G2652"/>
    <mergeCell ref="H2652:L2652"/>
    <mergeCell ref="A2653:E2653"/>
    <mergeCell ref="F2653:G2653"/>
    <mergeCell ref="H2653:L2653"/>
    <mergeCell ref="A2634:B2635"/>
    <mergeCell ref="C2634:D2635"/>
    <mergeCell ref="E2634:E2635"/>
    <mergeCell ref="F2634:I2635"/>
    <mergeCell ref="J2634:J2635"/>
    <mergeCell ref="K2634:L2635"/>
    <mergeCell ref="F2719:G2719"/>
    <mergeCell ref="H2719:L2719"/>
    <mergeCell ref="A2720:E2720"/>
    <mergeCell ref="F2720:G2720"/>
    <mergeCell ref="H2720:L2720"/>
    <mergeCell ref="B2675:C2675"/>
    <mergeCell ref="D2675:L2675"/>
    <mergeCell ref="A2676:C2676"/>
    <mergeCell ref="D2676:L2676"/>
    <mergeCell ref="A2667:B2668"/>
    <mergeCell ref="C2667:D2668"/>
    <mergeCell ref="E2667:E2668"/>
    <mergeCell ref="F2667:I2668"/>
    <mergeCell ref="J2667:J2668"/>
    <mergeCell ref="K2667:L2668"/>
    <mergeCell ref="A2645:C2645"/>
    <mergeCell ref="D2645:L2645"/>
    <mergeCell ref="A2646:C2646"/>
    <mergeCell ref="D2646:L2646"/>
    <mergeCell ref="A2647:C2647"/>
    <mergeCell ref="D2647:L2647"/>
    <mergeCell ref="A2648:C2650"/>
    <mergeCell ref="D2648:L2650"/>
    <mergeCell ref="A2651:E2651"/>
    <mergeCell ref="F2651:G2651"/>
    <mergeCell ref="A2654:E2654"/>
    <mergeCell ref="F2654:G2654"/>
    <mergeCell ref="H2654:L2654"/>
    <mergeCell ref="A2655:E2655"/>
    <mergeCell ref="F2655:G2655"/>
    <mergeCell ref="H2655:L2655"/>
    <mergeCell ref="A2656:E2656"/>
    <mergeCell ref="A2777:C2777"/>
    <mergeCell ref="D2777:L2777"/>
    <mergeCell ref="F2784:G2784"/>
    <mergeCell ref="H2784:L2784"/>
    <mergeCell ref="A2785:E2785"/>
    <mergeCell ref="A2740:L2740"/>
    <mergeCell ref="B2741:C2741"/>
    <mergeCell ref="D2741:L2741"/>
    <mergeCell ref="A2742:C2742"/>
    <mergeCell ref="D2742:L2742"/>
    <mergeCell ref="A2743:C2743"/>
    <mergeCell ref="D2743:L2743"/>
    <mergeCell ref="A2744:C2744"/>
    <mergeCell ref="D2744:L2744"/>
    <mergeCell ref="A2745:C2745"/>
    <mergeCell ref="A2709:C2709"/>
    <mergeCell ref="D2709:L2709"/>
    <mergeCell ref="A2710:C2710"/>
    <mergeCell ref="D2710:L2710"/>
    <mergeCell ref="A2711:C2711"/>
    <mergeCell ref="D2711:L2711"/>
    <mergeCell ref="A2712:C2712"/>
    <mergeCell ref="D2712:L2712"/>
    <mergeCell ref="A2713:C2713"/>
    <mergeCell ref="D2713:L2713"/>
    <mergeCell ref="A2717:E2717"/>
    <mergeCell ref="F2717:G2717"/>
    <mergeCell ref="H2717:L2717"/>
    <mergeCell ref="A2718:E2718"/>
    <mergeCell ref="F2718:G2718"/>
    <mergeCell ref="H2718:L2718"/>
    <mergeCell ref="A2719:E2719"/>
    <mergeCell ref="A2799:B2800"/>
    <mergeCell ref="C2799:D2800"/>
    <mergeCell ref="E2799:E2800"/>
    <mergeCell ref="F2799:I2800"/>
    <mergeCell ref="J2799:J2800"/>
    <mergeCell ref="K2799:L2800"/>
    <mergeCell ref="A2801:A2804"/>
    <mergeCell ref="B2801:L2804"/>
    <mergeCell ref="A2806:L2806"/>
    <mergeCell ref="B2807:C2807"/>
    <mergeCell ref="A2778:C2778"/>
    <mergeCell ref="D2778:L2778"/>
    <mergeCell ref="A2779:C2779"/>
    <mergeCell ref="D2779:L2779"/>
    <mergeCell ref="A2780:C2782"/>
    <mergeCell ref="D2780:L2782"/>
    <mergeCell ref="A2783:E2783"/>
    <mergeCell ref="F2783:G2783"/>
    <mergeCell ref="H2783:L2783"/>
    <mergeCell ref="A2784:E2784"/>
    <mergeCell ref="F2785:G2785"/>
    <mergeCell ref="H2785:L2785"/>
    <mergeCell ref="A2786:E2786"/>
    <mergeCell ref="F2786:G2786"/>
    <mergeCell ref="H2786:L2786"/>
    <mergeCell ref="A2787:E2787"/>
    <mergeCell ref="F2787:G2787"/>
    <mergeCell ref="H2787:L2787"/>
    <mergeCell ref="A2788:E2788"/>
    <mergeCell ref="F2788:G2788"/>
    <mergeCell ref="H2788:L2788"/>
    <mergeCell ref="A2789:E2789"/>
    <mergeCell ref="A2850:E2850"/>
    <mergeCell ref="F2850:G2850"/>
    <mergeCell ref="H2850:L2850"/>
    <mergeCell ref="A2851:E2851"/>
    <mergeCell ref="F2851:G2851"/>
    <mergeCell ref="H2851:L2851"/>
    <mergeCell ref="A2852:E2852"/>
    <mergeCell ref="F2852:G2852"/>
    <mergeCell ref="H2852:L2852"/>
    <mergeCell ref="A2857:E2857"/>
    <mergeCell ref="F2857:G2857"/>
    <mergeCell ref="H2857:L2857"/>
    <mergeCell ref="A2858:E2858"/>
    <mergeCell ref="A2821:E2821"/>
    <mergeCell ref="F2821:G2821"/>
    <mergeCell ref="H2821:L2821"/>
    <mergeCell ref="A2822:E2822"/>
    <mergeCell ref="F2822:G2822"/>
    <mergeCell ref="H2822:L2822"/>
    <mergeCell ref="A2823:E2823"/>
    <mergeCell ref="F2823:G2823"/>
    <mergeCell ref="H2823:L2823"/>
    <mergeCell ref="A2824:E2824"/>
    <mergeCell ref="F2824:G2824"/>
    <mergeCell ref="H2824:L2824"/>
    <mergeCell ref="A2825:E2825"/>
    <mergeCell ref="F2825:G2825"/>
    <mergeCell ref="H2825:L2825"/>
    <mergeCell ref="A2826:L2826"/>
    <mergeCell ref="A2827:L2828"/>
    <mergeCell ref="A2829:L2829"/>
    <mergeCell ref="A2830:D2830"/>
    <mergeCell ref="A2900:A2903"/>
    <mergeCell ref="B2900:L2903"/>
    <mergeCell ref="A2905:L2905"/>
    <mergeCell ref="B2906:C2906"/>
    <mergeCell ref="D2906:L2906"/>
    <mergeCell ref="A2907:C2907"/>
    <mergeCell ref="D2907:L2907"/>
    <mergeCell ref="A2908:C2908"/>
    <mergeCell ref="D2908:L2908"/>
    <mergeCell ref="A2909:C2909"/>
    <mergeCell ref="A2891:E2891"/>
    <mergeCell ref="F2891:G2891"/>
    <mergeCell ref="H2891:L2891"/>
    <mergeCell ref="A2886:E2886"/>
    <mergeCell ref="F2886:G2886"/>
    <mergeCell ref="H2886:L2886"/>
    <mergeCell ref="A2887:E2887"/>
    <mergeCell ref="F2887:G2887"/>
    <mergeCell ref="H2887:L2887"/>
    <mergeCell ref="A2888:E2888"/>
    <mergeCell ref="F2888:G2888"/>
    <mergeCell ref="H2888:L2888"/>
    <mergeCell ref="A2889:E2889"/>
    <mergeCell ref="F2889:G2889"/>
    <mergeCell ref="H2889:L2889"/>
    <mergeCell ref="A2898:B2899"/>
    <mergeCell ref="C2898:D2899"/>
    <mergeCell ref="E2898:E2899"/>
    <mergeCell ref="F2898:I2899"/>
    <mergeCell ref="J2898:J2899"/>
    <mergeCell ref="K2898:L2899"/>
    <mergeCell ref="D2909:L2909"/>
    <mergeCell ref="H2949:L2949"/>
    <mergeCell ref="A2950:E2950"/>
    <mergeCell ref="A2923:E2923"/>
    <mergeCell ref="F2923:G2923"/>
    <mergeCell ref="H2923:L2923"/>
    <mergeCell ref="A2924:E2924"/>
    <mergeCell ref="F2924:G2924"/>
    <mergeCell ref="H2924:L2924"/>
    <mergeCell ref="A2919:E2919"/>
    <mergeCell ref="F2919:G2919"/>
    <mergeCell ref="H2919:L2919"/>
    <mergeCell ref="A2920:E2920"/>
    <mergeCell ref="F2920:G2920"/>
    <mergeCell ref="H2920:L2920"/>
    <mergeCell ref="A2921:E2921"/>
    <mergeCell ref="F2921:G2921"/>
    <mergeCell ref="H2921:L2921"/>
    <mergeCell ref="A2922:E2922"/>
    <mergeCell ref="F2922:G2922"/>
    <mergeCell ref="H2922:L2922"/>
    <mergeCell ref="A2925:L2925"/>
    <mergeCell ref="A2926:L2927"/>
    <mergeCell ref="A2928:L2928"/>
    <mergeCell ref="A2929:D2929"/>
    <mergeCell ref="E2929:E2930"/>
    <mergeCell ref="F2929:I2930"/>
    <mergeCell ref="J2929:J2930"/>
    <mergeCell ref="K2929:L2930"/>
    <mergeCell ref="A2930:B2930"/>
    <mergeCell ref="C2930:D2930"/>
    <mergeCell ref="A2931:B2932"/>
    <mergeCell ref="C2931:D2932"/>
    <mergeCell ref="F2956:G2956"/>
    <mergeCell ref="H2956:L2956"/>
    <mergeCell ref="A2952:E2952"/>
    <mergeCell ref="F2952:G2952"/>
    <mergeCell ref="H2952:L2952"/>
    <mergeCell ref="A2953:E2953"/>
    <mergeCell ref="F2953:G2953"/>
    <mergeCell ref="H2953:L2953"/>
    <mergeCell ref="A2954:E2954"/>
    <mergeCell ref="F2954:G2954"/>
    <mergeCell ref="H2954:L2954"/>
    <mergeCell ref="A2958:L2958"/>
    <mergeCell ref="A2938:L2938"/>
    <mergeCell ref="B2939:C2939"/>
    <mergeCell ref="D2939:L2939"/>
    <mergeCell ref="A2940:C2940"/>
    <mergeCell ref="D2940:L2940"/>
    <mergeCell ref="A2941:C2941"/>
    <mergeCell ref="D2941:L2941"/>
    <mergeCell ref="A2942:C2942"/>
    <mergeCell ref="D2942:L2942"/>
    <mergeCell ref="A2943:C2943"/>
    <mergeCell ref="D2943:L2943"/>
    <mergeCell ref="A2944:C2944"/>
    <mergeCell ref="D2944:L2944"/>
    <mergeCell ref="A2945:C2947"/>
    <mergeCell ref="D2945:L2947"/>
    <mergeCell ref="A2948:E2948"/>
    <mergeCell ref="F2948:G2948"/>
    <mergeCell ref="H2948:L2948"/>
    <mergeCell ref="A2949:E2949"/>
    <mergeCell ref="F2949:G2949"/>
    <mergeCell ref="A2981:E2981"/>
    <mergeCell ref="F2981:G2981"/>
    <mergeCell ref="H2981:L2981"/>
    <mergeCell ref="A2982:E2982"/>
    <mergeCell ref="F2982:G2982"/>
    <mergeCell ref="H2982:L2982"/>
    <mergeCell ref="A2959:L2960"/>
    <mergeCell ref="A2961:L2961"/>
    <mergeCell ref="A2962:D2962"/>
    <mergeCell ref="E2962:E2963"/>
    <mergeCell ref="F2962:I2963"/>
    <mergeCell ref="J2962:J2963"/>
    <mergeCell ref="K2962:L2963"/>
    <mergeCell ref="A2963:B2963"/>
    <mergeCell ref="C2963:D2963"/>
    <mergeCell ref="A2957:E2957"/>
    <mergeCell ref="F2957:G2957"/>
    <mergeCell ref="H2957:L2957"/>
    <mergeCell ref="A2976:C2976"/>
    <mergeCell ref="D2976:L2976"/>
    <mergeCell ref="A2977:C2977"/>
    <mergeCell ref="D2977:L2977"/>
    <mergeCell ref="A2978:C2980"/>
    <mergeCell ref="D2978:L2980"/>
    <mergeCell ref="A2987:E2987"/>
    <mergeCell ref="F2987:G2987"/>
    <mergeCell ref="H2987:L2987"/>
    <mergeCell ref="A2988:E2988"/>
    <mergeCell ref="F2988:G2988"/>
    <mergeCell ref="H2988:L2988"/>
    <mergeCell ref="A2983:E2983"/>
    <mergeCell ref="F2983:G2983"/>
    <mergeCell ref="H2983:L2983"/>
    <mergeCell ref="A2984:E2984"/>
    <mergeCell ref="F2984:G2984"/>
    <mergeCell ref="H2984:L2984"/>
    <mergeCell ref="A2985:E2985"/>
    <mergeCell ref="F2985:G2985"/>
    <mergeCell ref="H2985:L2985"/>
    <mergeCell ref="A2986:E2986"/>
    <mergeCell ref="F2986:G2986"/>
    <mergeCell ref="H2986:L2986"/>
    <mergeCell ref="A3010:C3010"/>
    <mergeCell ref="D3010:L3010"/>
    <mergeCell ref="A3011:C3013"/>
    <mergeCell ref="D3011:L3013"/>
    <mergeCell ref="A2991:L2991"/>
    <mergeCell ref="A2992:L2993"/>
    <mergeCell ref="A2994:L2994"/>
    <mergeCell ref="A2995:D2995"/>
    <mergeCell ref="E2995:E2996"/>
    <mergeCell ref="F2995:I2996"/>
    <mergeCell ref="J2995:J2996"/>
    <mergeCell ref="K2995:L2996"/>
    <mergeCell ref="A2996:B2996"/>
    <mergeCell ref="C2996:D2996"/>
    <mergeCell ref="A2989:E2989"/>
    <mergeCell ref="F2989:G2989"/>
    <mergeCell ref="H2989:L2989"/>
    <mergeCell ref="A2990:E2990"/>
    <mergeCell ref="F2990:G2990"/>
    <mergeCell ref="H2990:L2990"/>
    <mergeCell ref="H3019:L3019"/>
    <mergeCell ref="A3020:E3020"/>
    <mergeCell ref="F3020:G3020"/>
    <mergeCell ref="H3020:L3020"/>
    <mergeCell ref="A3016:E3016"/>
    <mergeCell ref="F3016:G3016"/>
    <mergeCell ref="H3016:L3016"/>
    <mergeCell ref="A3017:E3017"/>
    <mergeCell ref="F3017:G3017"/>
    <mergeCell ref="H3017:L3017"/>
    <mergeCell ref="A3018:E3018"/>
    <mergeCell ref="F3018:G3018"/>
    <mergeCell ref="H3018:L3018"/>
    <mergeCell ref="A2997:B2998"/>
    <mergeCell ref="C2997:D2998"/>
    <mergeCell ref="E2997:E2998"/>
    <mergeCell ref="F2997:I2998"/>
    <mergeCell ref="J2997:J2998"/>
    <mergeCell ref="K2997:L2998"/>
    <mergeCell ref="A2999:A3002"/>
    <mergeCell ref="B2999:L3002"/>
    <mergeCell ref="A3004:L3004"/>
    <mergeCell ref="B3005:C3005"/>
    <mergeCell ref="D3005:L3005"/>
    <mergeCell ref="A3006:C3006"/>
    <mergeCell ref="D3006:L3006"/>
    <mergeCell ref="A3007:C3007"/>
    <mergeCell ref="D3007:L3007"/>
    <mergeCell ref="A3008:C3008"/>
    <mergeCell ref="D3008:L3008"/>
    <mergeCell ref="A3009:C3009"/>
    <mergeCell ref="D3009:L3009"/>
    <mergeCell ref="H3051:L3051"/>
    <mergeCell ref="A3052:E3052"/>
    <mergeCell ref="F3052:G3052"/>
    <mergeCell ref="H3052:L3052"/>
    <mergeCell ref="A3044:C3046"/>
    <mergeCell ref="D3044:L3046"/>
    <mergeCell ref="A3047:E3047"/>
    <mergeCell ref="F3047:G3047"/>
    <mergeCell ref="H3047:L3047"/>
    <mergeCell ref="A3048:E3048"/>
    <mergeCell ref="F3048:G3048"/>
    <mergeCell ref="H3048:L3048"/>
    <mergeCell ref="A3049:E3049"/>
    <mergeCell ref="F3049:G3049"/>
    <mergeCell ref="H3049:L3049"/>
    <mergeCell ref="A3050:E3050"/>
    <mergeCell ref="E3028:E3029"/>
    <mergeCell ref="F3028:I3029"/>
    <mergeCell ref="J3028:J3029"/>
    <mergeCell ref="K3028:L3029"/>
    <mergeCell ref="A3029:B3029"/>
    <mergeCell ref="C3029:D3029"/>
    <mergeCell ref="A3030:B3031"/>
    <mergeCell ref="C3030:D3031"/>
    <mergeCell ref="E3030:E3031"/>
    <mergeCell ref="F3030:I3031"/>
    <mergeCell ref="A3041:C3041"/>
    <mergeCell ref="D3041:L3041"/>
    <mergeCell ref="A3042:C3042"/>
    <mergeCell ref="D3042:L3042"/>
    <mergeCell ref="A3043:C3043"/>
    <mergeCell ref="D3043:L3043"/>
    <mergeCell ref="K3094:L3095"/>
    <mergeCell ref="A3095:B3095"/>
    <mergeCell ref="C3095:D3095"/>
    <mergeCell ref="A3096:B3097"/>
    <mergeCell ref="C3096:D3097"/>
    <mergeCell ref="E3096:E3097"/>
    <mergeCell ref="F3096:I3097"/>
    <mergeCell ref="A3065:A3068"/>
    <mergeCell ref="B3065:L3068"/>
    <mergeCell ref="A3070:L3070"/>
    <mergeCell ref="B3071:C3071"/>
    <mergeCell ref="D3071:L3071"/>
    <mergeCell ref="A3072:C3072"/>
    <mergeCell ref="D3072:L3072"/>
    <mergeCell ref="A3073:C3073"/>
    <mergeCell ref="D3073:L3073"/>
    <mergeCell ref="A3074:C3074"/>
    <mergeCell ref="D3074:L3074"/>
    <mergeCell ref="A3075:C3075"/>
    <mergeCell ref="D3075:L3075"/>
    <mergeCell ref="A3076:C3076"/>
    <mergeCell ref="D3076:L3076"/>
    <mergeCell ref="A3077:C3079"/>
    <mergeCell ref="D3077:L3079"/>
    <mergeCell ref="H3080:L3080"/>
    <mergeCell ref="A3081:E3081"/>
    <mergeCell ref="F3081:G3081"/>
    <mergeCell ref="H3081:L3081"/>
    <mergeCell ref="A3082:E3082"/>
    <mergeCell ref="F3082:G3082"/>
    <mergeCell ref="H3082:L3082"/>
    <mergeCell ref="A3090:L3090"/>
    <mergeCell ref="A3108:C3108"/>
    <mergeCell ref="D3108:L3108"/>
    <mergeCell ref="A3109:C3109"/>
    <mergeCell ref="D3109:L3109"/>
    <mergeCell ref="A3119:E3119"/>
    <mergeCell ref="B3104:C3104"/>
    <mergeCell ref="D3104:L3104"/>
    <mergeCell ref="A3121:E3121"/>
    <mergeCell ref="F3121:G3121"/>
    <mergeCell ref="A3105:C3105"/>
    <mergeCell ref="D3105:L3105"/>
    <mergeCell ref="A3106:C3106"/>
    <mergeCell ref="D3106:L3106"/>
    <mergeCell ref="A3107:C3107"/>
    <mergeCell ref="A3091:L3092"/>
    <mergeCell ref="A3085:E3085"/>
    <mergeCell ref="F3085:G3085"/>
    <mergeCell ref="H3085:L3085"/>
    <mergeCell ref="A3086:E3086"/>
    <mergeCell ref="F3086:G3086"/>
    <mergeCell ref="H3086:L3086"/>
    <mergeCell ref="A3098:A3101"/>
    <mergeCell ref="B3098:L3101"/>
    <mergeCell ref="J3096:J3097"/>
    <mergeCell ref="K3096:L3097"/>
    <mergeCell ref="A3103:L3103"/>
    <mergeCell ref="D3107:L3107"/>
    <mergeCell ref="A3093:L3093"/>
    <mergeCell ref="A3094:D3094"/>
    <mergeCell ref="E3094:E3095"/>
    <mergeCell ref="F3094:I3095"/>
    <mergeCell ref="J3094:J3095"/>
    <mergeCell ref="A3123:L3123"/>
    <mergeCell ref="A3117:E3117"/>
    <mergeCell ref="F3117:G3117"/>
    <mergeCell ref="H3117:L3117"/>
    <mergeCell ref="A3118:E3118"/>
    <mergeCell ref="F3118:G3118"/>
    <mergeCell ref="H3118:L3118"/>
    <mergeCell ref="A3115:E3115"/>
    <mergeCell ref="F3115:G3115"/>
    <mergeCell ref="H3115:L3115"/>
    <mergeCell ref="A3116:E3116"/>
    <mergeCell ref="F3116:G3116"/>
    <mergeCell ref="H3116:L3116"/>
    <mergeCell ref="A3110:C3112"/>
    <mergeCell ref="D3110:L3112"/>
    <mergeCell ref="A3113:E3113"/>
    <mergeCell ref="F3113:G3113"/>
    <mergeCell ref="H3113:L3113"/>
    <mergeCell ref="A3114:E3114"/>
    <mergeCell ref="F3114:G3114"/>
    <mergeCell ref="H3114:L3114"/>
    <mergeCell ref="H3121:L3121"/>
    <mergeCell ref="A3122:E3122"/>
    <mergeCell ref="F3122:G3122"/>
    <mergeCell ref="H3122:L3122"/>
    <mergeCell ref="F3119:G3119"/>
    <mergeCell ref="H3119:L3119"/>
    <mergeCell ref="A3120:E3120"/>
    <mergeCell ref="F3120:G3120"/>
    <mergeCell ref="H3120:L3120"/>
    <mergeCell ref="H3146:L3146"/>
    <mergeCell ref="E3129:E3130"/>
    <mergeCell ref="F3129:I3130"/>
    <mergeCell ref="J3129:J3130"/>
    <mergeCell ref="K3129:L3130"/>
    <mergeCell ref="A3129:B3130"/>
    <mergeCell ref="A3138:C3138"/>
    <mergeCell ref="D3138:L3138"/>
    <mergeCell ref="A3139:C3139"/>
    <mergeCell ref="D3139:L3139"/>
    <mergeCell ref="A3140:C3140"/>
    <mergeCell ref="D3140:L3140"/>
    <mergeCell ref="A3141:C3141"/>
    <mergeCell ref="D3141:L3141"/>
    <mergeCell ref="A3142:C3142"/>
    <mergeCell ref="D3142:L3142"/>
    <mergeCell ref="A3143:C3145"/>
    <mergeCell ref="C3129:D3130"/>
    <mergeCell ref="A3131:A3134"/>
    <mergeCell ref="B3131:L3134"/>
    <mergeCell ref="A3136:L3136"/>
    <mergeCell ref="B3137:C3137"/>
    <mergeCell ref="D3137:L3137"/>
    <mergeCell ref="D3143:L3145"/>
    <mergeCell ref="A3157:L3158"/>
    <mergeCell ref="A3159:L3159"/>
    <mergeCell ref="A3160:D3160"/>
    <mergeCell ref="E3160:E3161"/>
    <mergeCell ref="F3160:I3161"/>
    <mergeCell ref="J3160:J3161"/>
    <mergeCell ref="K3160:L3161"/>
    <mergeCell ref="A3161:B3161"/>
    <mergeCell ref="C3161:D3161"/>
    <mergeCell ref="A3162:B3163"/>
    <mergeCell ref="A3173:C3173"/>
    <mergeCell ref="D3173:L3173"/>
    <mergeCell ref="A3174:C3174"/>
    <mergeCell ref="D3174:L3174"/>
    <mergeCell ref="A3172:C3172"/>
    <mergeCell ref="D3172:L3172"/>
    <mergeCell ref="F3149:G3149"/>
    <mergeCell ref="H3149:L3149"/>
    <mergeCell ref="A3150:E3150"/>
    <mergeCell ref="F3150:G3150"/>
    <mergeCell ref="H3150:L3150"/>
    <mergeCell ref="C3162:D3163"/>
    <mergeCell ref="E3162:E3163"/>
    <mergeCell ref="F3162:I3163"/>
    <mergeCell ref="J3162:J3163"/>
    <mergeCell ref="K3162:L3163"/>
    <mergeCell ref="A3164:A3167"/>
    <mergeCell ref="B3164:L3167"/>
    <mergeCell ref="A3169:L3169"/>
    <mergeCell ref="B3170:C3170"/>
    <mergeCell ref="D3170:L3170"/>
    <mergeCell ref="A3171:C3171"/>
    <mergeCell ref="A3184:E3184"/>
    <mergeCell ref="F3184:G3184"/>
    <mergeCell ref="H3184:L3184"/>
    <mergeCell ref="A3181:E3181"/>
    <mergeCell ref="F3181:G3181"/>
    <mergeCell ref="H3181:L3181"/>
    <mergeCell ref="A3182:E3182"/>
    <mergeCell ref="F3182:G3182"/>
    <mergeCell ref="H3182:L3182"/>
    <mergeCell ref="A3179:E3179"/>
    <mergeCell ref="F3179:G3179"/>
    <mergeCell ref="H3179:L3179"/>
    <mergeCell ref="A3180:E3180"/>
    <mergeCell ref="F3180:G3180"/>
    <mergeCell ref="H3180:L3180"/>
    <mergeCell ref="A3175:C3175"/>
    <mergeCell ref="D3175:L3175"/>
    <mergeCell ref="A3176:C3178"/>
    <mergeCell ref="D3176:L3178"/>
    <mergeCell ref="D8:L10"/>
    <mergeCell ref="A3197:A3200"/>
    <mergeCell ref="B3197:L3200"/>
    <mergeCell ref="A3195:B3196"/>
    <mergeCell ref="C3195:D3196"/>
    <mergeCell ref="E3195:E3196"/>
    <mergeCell ref="F3195:I3196"/>
    <mergeCell ref="J3195:J3196"/>
    <mergeCell ref="K3195:L3196"/>
    <mergeCell ref="A3189:L3189"/>
    <mergeCell ref="A3190:L3191"/>
    <mergeCell ref="A3192:L3192"/>
    <mergeCell ref="A3193:D3193"/>
    <mergeCell ref="E3193:E3194"/>
    <mergeCell ref="F3193:I3194"/>
    <mergeCell ref="J3193:J3194"/>
    <mergeCell ref="K3193:L3194"/>
    <mergeCell ref="A3194:B3194"/>
    <mergeCell ref="C3194:D3194"/>
    <mergeCell ref="A3187:E3187"/>
    <mergeCell ref="K58:L59"/>
    <mergeCell ref="A59:B59"/>
    <mergeCell ref="C59:D59"/>
    <mergeCell ref="A60:B61"/>
    <mergeCell ref="C60:D61"/>
    <mergeCell ref="E60:E61"/>
    <mergeCell ref="F60:I61"/>
    <mergeCell ref="J60:J61"/>
    <mergeCell ref="K60:L61"/>
    <mergeCell ref="A62:A65"/>
    <mergeCell ref="B62:L65"/>
    <mergeCell ref="A67:L67"/>
    <mergeCell ref="A115:E115"/>
    <mergeCell ref="F115:G115"/>
    <mergeCell ref="H115:L115"/>
    <mergeCell ref="A116:E116"/>
    <mergeCell ref="F116:G116"/>
    <mergeCell ref="H116:L116"/>
    <mergeCell ref="A113:E113"/>
    <mergeCell ref="F113:G113"/>
    <mergeCell ref="H113:L113"/>
    <mergeCell ref="A114:E114"/>
    <mergeCell ref="F114:G114"/>
    <mergeCell ref="H114:L114"/>
    <mergeCell ref="A120:L120"/>
    <mergeCell ref="A117:E117"/>
    <mergeCell ref="F117:G117"/>
    <mergeCell ref="H117:L117"/>
    <mergeCell ref="A118:E118"/>
    <mergeCell ref="F118:G118"/>
    <mergeCell ref="H118:L118"/>
    <mergeCell ref="A119:E119"/>
    <mergeCell ref="F119:G119"/>
    <mergeCell ref="H119:L119"/>
    <mergeCell ref="A121:L122"/>
    <mergeCell ref="A140:C142"/>
    <mergeCell ref="D140:L142"/>
    <mergeCell ref="A149:E149"/>
    <mergeCell ref="F149:G149"/>
    <mergeCell ref="H149:L149"/>
    <mergeCell ref="A150:E150"/>
    <mergeCell ref="F150:G150"/>
    <mergeCell ref="H150:L150"/>
    <mergeCell ref="A151:E151"/>
    <mergeCell ref="F151:G151"/>
    <mergeCell ref="H151:L151"/>
    <mergeCell ref="A152:E152"/>
    <mergeCell ref="F152:G152"/>
    <mergeCell ref="H152:L152"/>
    <mergeCell ref="A153:L153"/>
    <mergeCell ref="A154:L155"/>
    <mergeCell ref="A143:E143"/>
    <mergeCell ref="F143:G143"/>
    <mergeCell ref="H143:L143"/>
    <mergeCell ref="A144:E144"/>
    <mergeCell ref="F144:G144"/>
    <mergeCell ref="H144:L144"/>
    <mergeCell ref="A147:E147"/>
    <mergeCell ref="F147:G147"/>
    <mergeCell ref="H147:L147"/>
    <mergeCell ref="A148:E148"/>
    <mergeCell ref="F148:G148"/>
    <mergeCell ref="H148:L148"/>
    <mergeCell ref="A145:E145"/>
    <mergeCell ref="F145:G145"/>
    <mergeCell ref="H145:L145"/>
    <mergeCell ref="A172:C172"/>
    <mergeCell ref="D172:L172"/>
    <mergeCell ref="F184:G184"/>
    <mergeCell ref="H184:L184"/>
    <mergeCell ref="A181:E181"/>
    <mergeCell ref="F181:G181"/>
    <mergeCell ref="H181:L181"/>
    <mergeCell ref="A182:E182"/>
    <mergeCell ref="F182:G182"/>
    <mergeCell ref="H182:L182"/>
    <mergeCell ref="A183:E183"/>
    <mergeCell ref="F183:G183"/>
    <mergeCell ref="H183:L183"/>
    <mergeCell ref="A184:E184"/>
    <mergeCell ref="A176:E176"/>
    <mergeCell ref="F176:G176"/>
    <mergeCell ref="H176:L176"/>
    <mergeCell ref="A173:C175"/>
    <mergeCell ref="D173:L175"/>
    <mergeCell ref="A211:E211"/>
    <mergeCell ref="F211:G211"/>
    <mergeCell ref="H211:L211"/>
    <mergeCell ref="A212:E212"/>
    <mergeCell ref="F212:G212"/>
    <mergeCell ref="H212:L212"/>
    <mergeCell ref="A209:E209"/>
    <mergeCell ref="F209:G209"/>
    <mergeCell ref="H209:L209"/>
    <mergeCell ref="A210:E210"/>
    <mergeCell ref="F210:G210"/>
    <mergeCell ref="H210:L210"/>
    <mergeCell ref="D233:L233"/>
    <mergeCell ref="F248:G248"/>
    <mergeCell ref="H248:L248"/>
    <mergeCell ref="A245:E245"/>
    <mergeCell ref="F245:G245"/>
    <mergeCell ref="H245:L245"/>
    <mergeCell ref="A246:E246"/>
    <mergeCell ref="F246:G246"/>
    <mergeCell ref="H246:L246"/>
    <mergeCell ref="A247:E247"/>
    <mergeCell ref="F247:G247"/>
    <mergeCell ref="H247:L247"/>
    <mergeCell ref="A248:E248"/>
    <mergeCell ref="A239:C241"/>
    <mergeCell ref="D239:L241"/>
    <mergeCell ref="A234:C234"/>
    <mergeCell ref="D234:L234"/>
    <mergeCell ref="A242:E242"/>
    <mergeCell ref="F242:G242"/>
    <mergeCell ref="H242:L242"/>
    <mergeCell ref="A235:C235"/>
    <mergeCell ref="D235:L235"/>
    <mergeCell ref="A236:C236"/>
    <mergeCell ref="D236:L236"/>
    <mergeCell ref="A237:C237"/>
    <mergeCell ref="D237:L237"/>
    <mergeCell ref="A238:C238"/>
    <mergeCell ref="D238:L238"/>
    <mergeCell ref="F243:G243"/>
    <mergeCell ref="H243:L243"/>
    <mergeCell ref="A244:E244"/>
    <mergeCell ref="F244:G244"/>
    <mergeCell ref="A253:L254"/>
    <mergeCell ref="A255:L255"/>
    <mergeCell ref="A256:D256"/>
    <mergeCell ref="E256:E257"/>
    <mergeCell ref="F256:I257"/>
    <mergeCell ref="J256:J257"/>
    <mergeCell ref="K256:L257"/>
    <mergeCell ref="A257:B257"/>
    <mergeCell ref="C257:D257"/>
    <mergeCell ref="A258:B259"/>
    <mergeCell ref="C258:D259"/>
    <mergeCell ref="E258:E259"/>
    <mergeCell ref="F258:I259"/>
    <mergeCell ref="J258:J259"/>
    <mergeCell ref="K258:L259"/>
    <mergeCell ref="A260:A263"/>
    <mergeCell ref="B260:L263"/>
    <mergeCell ref="A265:L265"/>
    <mergeCell ref="B266:C266"/>
    <mergeCell ref="D266:L266"/>
    <mergeCell ref="A267:C267"/>
    <mergeCell ref="D267:L267"/>
    <mergeCell ref="A268:C268"/>
    <mergeCell ref="D268:L268"/>
    <mergeCell ref="A269:C269"/>
    <mergeCell ref="D269:L269"/>
    <mergeCell ref="A270:C270"/>
    <mergeCell ref="D270:L270"/>
    <mergeCell ref="A271:C271"/>
    <mergeCell ref="D271:L271"/>
    <mergeCell ref="A272:C274"/>
    <mergeCell ref="A286:L287"/>
    <mergeCell ref="A288:L288"/>
    <mergeCell ref="A289:D289"/>
    <mergeCell ref="E289:E290"/>
    <mergeCell ref="F289:I290"/>
    <mergeCell ref="J289:J290"/>
    <mergeCell ref="K289:L290"/>
    <mergeCell ref="A290:B290"/>
    <mergeCell ref="C290:D290"/>
    <mergeCell ref="H277:L277"/>
    <mergeCell ref="A278:E278"/>
    <mergeCell ref="F278:G278"/>
    <mergeCell ref="A283:E283"/>
    <mergeCell ref="F283:G283"/>
    <mergeCell ref="H283:L283"/>
    <mergeCell ref="A284:E284"/>
    <mergeCell ref="F284:G284"/>
    <mergeCell ref="H284:L284"/>
    <mergeCell ref="A285:L285"/>
    <mergeCell ref="A275:E275"/>
    <mergeCell ref="F275:G275"/>
    <mergeCell ref="H275:L275"/>
    <mergeCell ref="A276:E276"/>
    <mergeCell ref="F276:G276"/>
    <mergeCell ref="H276:L276"/>
    <mergeCell ref="F280:G280"/>
    <mergeCell ref="H280:L280"/>
    <mergeCell ref="F312:G312"/>
    <mergeCell ref="H312:L312"/>
    <mergeCell ref="A313:E313"/>
    <mergeCell ref="F313:G313"/>
    <mergeCell ref="H313:L313"/>
    <mergeCell ref="A314:E314"/>
    <mergeCell ref="F314:G314"/>
    <mergeCell ref="H314:L314"/>
    <mergeCell ref="A311:E311"/>
    <mergeCell ref="F311:G311"/>
    <mergeCell ref="H311:L311"/>
    <mergeCell ref="A312:E312"/>
    <mergeCell ref="H278:L278"/>
    <mergeCell ref="A279:E279"/>
    <mergeCell ref="F279:G279"/>
    <mergeCell ref="H279:L279"/>
    <mergeCell ref="A280:E280"/>
    <mergeCell ref="A309:E309"/>
    <mergeCell ref="F309:G309"/>
    <mergeCell ref="H309:L309"/>
    <mergeCell ref="A310:E310"/>
    <mergeCell ref="F310:G310"/>
    <mergeCell ref="H310:L310"/>
    <mergeCell ref="A281:E281"/>
    <mergeCell ref="F281:G281"/>
    <mergeCell ref="H281:L281"/>
    <mergeCell ref="A282:E282"/>
    <mergeCell ref="F282:G282"/>
    <mergeCell ref="H282:L282"/>
    <mergeCell ref="A308:E308"/>
    <mergeCell ref="F308:G308"/>
    <mergeCell ref="H308:L308"/>
    <mergeCell ref="A303:C303"/>
    <mergeCell ref="D303:L303"/>
    <mergeCell ref="A304:C304"/>
    <mergeCell ref="D304:L304"/>
    <mergeCell ref="A305:C307"/>
    <mergeCell ref="D305:L307"/>
    <mergeCell ref="A300:C300"/>
    <mergeCell ref="D300:L300"/>
    <mergeCell ref="A301:C301"/>
    <mergeCell ref="D301:L301"/>
    <mergeCell ref="A302:C302"/>
    <mergeCell ref="D302:L302"/>
    <mergeCell ref="A291:B292"/>
    <mergeCell ref="C291:D292"/>
    <mergeCell ref="E291:E292"/>
    <mergeCell ref="F291:I292"/>
    <mergeCell ref="J291:J292"/>
    <mergeCell ref="K291:L292"/>
    <mergeCell ref="A293:A296"/>
    <mergeCell ref="B293:L296"/>
    <mergeCell ref="A298:L298"/>
    <mergeCell ref="B299:C299"/>
    <mergeCell ref="D299:L299"/>
    <mergeCell ref="B359:L362"/>
    <mergeCell ref="A364:L364"/>
    <mergeCell ref="B365:C365"/>
    <mergeCell ref="D365:L365"/>
    <mergeCell ref="A366:C366"/>
    <mergeCell ref="D366:L366"/>
    <mergeCell ref="A354:L354"/>
    <mergeCell ref="A356:B356"/>
    <mergeCell ref="A355:D355"/>
    <mergeCell ref="E355:E356"/>
    <mergeCell ref="A315:E315"/>
    <mergeCell ref="F315:G315"/>
    <mergeCell ref="H315:L315"/>
    <mergeCell ref="A316:E316"/>
    <mergeCell ref="F316:G316"/>
    <mergeCell ref="H316:L316"/>
    <mergeCell ref="F355:I356"/>
    <mergeCell ref="H317:L317"/>
    <mergeCell ref="A318:L318"/>
    <mergeCell ref="A319:L320"/>
    <mergeCell ref="A321:L321"/>
    <mergeCell ref="A322:D322"/>
    <mergeCell ref="E322:E323"/>
    <mergeCell ref="F322:I323"/>
    <mergeCell ref="J322:J323"/>
    <mergeCell ref="K322:L323"/>
    <mergeCell ref="A323:B323"/>
    <mergeCell ref="C323:D323"/>
    <mergeCell ref="A346:E346"/>
    <mergeCell ref="F346:G346"/>
    <mergeCell ref="H346:L346"/>
    <mergeCell ref="A343:E343"/>
    <mergeCell ref="F343:G343"/>
    <mergeCell ref="H343:L343"/>
    <mergeCell ref="A344:E344"/>
    <mergeCell ref="A334:C334"/>
    <mergeCell ref="D334:L334"/>
    <mergeCell ref="J355:J356"/>
    <mergeCell ref="K355:L356"/>
    <mergeCell ref="C356:D356"/>
    <mergeCell ref="A348:E348"/>
    <mergeCell ref="F348:G348"/>
    <mergeCell ref="H348:L348"/>
    <mergeCell ref="A349:E349"/>
    <mergeCell ref="F349:G349"/>
    <mergeCell ref="H349:L349"/>
    <mergeCell ref="A350:E350"/>
    <mergeCell ref="F350:G350"/>
    <mergeCell ref="H350:L350"/>
    <mergeCell ref="A351:L351"/>
    <mergeCell ref="A352:L353"/>
    <mergeCell ref="A347:E347"/>
    <mergeCell ref="F347:G347"/>
    <mergeCell ref="H347:L347"/>
    <mergeCell ref="A397:L397"/>
    <mergeCell ref="B398:C398"/>
    <mergeCell ref="D398:L398"/>
    <mergeCell ref="A399:C399"/>
    <mergeCell ref="D399:L399"/>
    <mergeCell ref="A400:C400"/>
    <mergeCell ref="A376:E376"/>
    <mergeCell ref="F376:G376"/>
    <mergeCell ref="A367:C367"/>
    <mergeCell ref="D367:L367"/>
    <mergeCell ref="A368:C368"/>
    <mergeCell ref="D368:L368"/>
    <mergeCell ref="A369:C369"/>
    <mergeCell ref="D369:L369"/>
    <mergeCell ref="A370:C370"/>
    <mergeCell ref="D370:L370"/>
    <mergeCell ref="A380:E380"/>
    <mergeCell ref="F380:G380"/>
    <mergeCell ref="H380:L380"/>
    <mergeCell ref="A381:E381"/>
    <mergeCell ref="F381:G381"/>
    <mergeCell ref="H381:L381"/>
    <mergeCell ref="A382:E382"/>
    <mergeCell ref="F382:G382"/>
    <mergeCell ref="H382:L382"/>
    <mergeCell ref="A379:E379"/>
    <mergeCell ref="F379:G379"/>
    <mergeCell ref="H379:L379"/>
    <mergeCell ref="A378:E378"/>
    <mergeCell ref="F378:G378"/>
    <mergeCell ref="H378:L378"/>
    <mergeCell ref="F412:G412"/>
    <mergeCell ref="H412:L412"/>
    <mergeCell ref="D401:L401"/>
    <mergeCell ref="A402:C402"/>
    <mergeCell ref="D402:L402"/>
    <mergeCell ref="A403:C403"/>
    <mergeCell ref="D403:L403"/>
    <mergeCell ref="A383:E383"/>
    <mergeCell ref="F383:G383"/>
    <mergeCell ref="H383:L383"/>
    <mergeCell ref="A384:L384"/>
    <mergeCell ref="A385:L386"/>
    <mergeCell ref="A387:L387"/>
    <mergeCell ref="A388:D388"/>
    <mergeCell ref="E388:E389"/>
    <mergeCell ref="F388:I389"/>
    <mergeCell ref="J388:J389"/>
    <mergeCell ref="K388:L389"/>
    <mergeCell ref="C389:D389"/>
    <mergeCell ref="A390:B391"/>
    <mergeCell ref="C390:D391"/>
    <mergeCell ref="E390:E391"/>
    <mergeCell ref="F390:I391"/>
    <mergeCell ref="J390:J391"/>
    <mergeCell ref="K390:L391"/>
    <mergeCell ref="A389:B389"/>
    <mergeCell ref="D400:L400"/>
    <mergeCell ref="A401:C401"/>
    <mergeCell ref="H409:L409"/>
    <mergeCell ref="A410:E410"/>
    <mergeCell ref="A392:A395"/>
    <mergeCell ref="B392:L395"/>
    <mergeCell ref="A423:B424"/>
    <mergeCell ref="C423:D424"/>
    <mergeCell ref="E423:E424"/>
    <mergeCell ref="F423:I424"/>
    <mergeCell ref="J423:J424"/>
    <mergeCell ref="K423:L424"/>
    <mergeCell ref="A422:B422"/>
    <mergeCell ref="A445:E445"/>
    <mergeCell ref="F445:G445"/>
    <mergeCell ref="H445:L445"/>
    <mergeCell ref="A446:E446"/>
    <mergeCell ref="F446:G446"/>
    <mergeCell ref="H446:L446"/>
    <mergeCell ref="A447:E447"/>
    <mergeCell ref="F447:G447"/>
    <mergeCell ref="H447:L447"/>
    <mergeCell ref="A416:E416"/>
    <mergeCell ref="F416:G416"/>
    <mergeCell ref="H416:L416"/>
    <mergeCell ref="A417:L417"/>
    <mergeCell ref="A418:L419"/>
    <mergeCell ref="A420:L420"/>
    <mergeCell ref="A421:D421"/>
    <mergeCell ref="E421:E422"/>
    <mergeCell ref="F421:I422"/>
    <mergeCell ref="J421:J422"/>
    <mergeCell ref="K421:L422"/>
    <mergeCell ref="C422:D422"/>
    <mergeCell ref="A443:E443"/>
    <mergeCell ref="F443:G443"/>
    <mergeCell ref="H443:L443"/>
    <mergeCell ref="H441:L441"/>
    <mergeCell ref="A466:C466"/>
    <mergeCell ref="D466:L466"/>
    <mergeCell ref="A467:C467"/>
    <mergeCell ref="D467:L467"/>
    <mergeCell ref="A468:C468"/>
    <mergeCell ref="D468:L468"/>
    <mergeCell ref="A448:E448"/>
    <mergeCell ref="F448:G448"/>
    <mergeCell ref="H448:L448"/>
    <mergeCell ref="A437:C439"/>
    <mergeCell ref="D437:L439"/>
    <mergeCell ref="A440:E440"/>
    <mergeCell ref="F440:G440"/>
    <mergeCell ref="H440:L440"/>
    <mergeCell ref="A441:E441"/>
    <mergeCell ref="F441:G441"/>
    <mergeCell ref="J454:J455"/>
    <mergeCell ref="K454:L455"/>
    <mergeCell ref="C455:D455"/>
    <mergeCell ref="A456:B457"/>
    <mergeCell ref="C456:D457"/>
    <mergeCell ref="E456:E457"/>
    <mergeCell ref="F456:I457"/>
    <mergeCell ref="J456:J457"/>
    <mergeCell ref="K456:L457"/>
    <mergeCell ref="A455:B455"/>
    <mergeCell ref="H449:L449"/>
    <mergeCell ref="A451:L452"/>
    <mergeCell ref="A453:L453"/>
    <mergeCell ref="A450:L450"/>
    <mergeCell ref="A454:D454"/>
    <mergeCell ref="E454:E455"/>
    <mergeCell ref="A458:A461"/>
    <mergeCell ref="B458:L461"/>
    <mergeCell ref="A480:E480"/>
    <mergeCell ref="F480:G480"/>
    <mergeCell ref="H480:L480"/>
    <mergeCell ref="A481:E481"/>
    <mergeCell ref="F481:G481"/>
    <mergeCell ref="H481:L481"/>
    <mergeCell ref="A482:E482"/>
    <mergeCell ref="F482:G482"/>
    <mergeCell ref="H482:L482"/>
    <mergeCell ref="A483:L483"/>
    <mergeCell ref="A484:L485"/>
    <mergeCell ref="A486:L486"/>
    <mergeCell ref="A487:D487"/>
    <mergeCell ref="E487:E488"/>
    <mergeCell ref="F487:I488"/>
    <mergeCell ref="J487:J488"/>
    <mergeCell ref="K487:L488"/>
    <mergeCell ref="A488:B488"/>
    <mergeCell ref="C488:D488"/>
    <mergeCell ref="A475:E475"/>
    <mergeCell ref="F475:G475"/>
    <mergeCell ref="H475:L475"/>
    <mergeCell ref="A476:E476"/>
    <mergeCell ref="F476:G476"/>
    <mergeCell ref="H476:L476"/>
    <mergeCell ref="A463:L463"/>
    <mergeCell ref="B464:C464"/>
    <mergeCell ref="D464:L464"/>
    <mergeCell ref="A465:C465"/>
    <mergeCell ref="D465:L465"/>
    <mergeCell ref="A489:B490"/>
    <mergeCell ref="C489:D490"/>
    <mergeCell ref="E489:E490"/>
    <mergeCell ref="F489:I490"/>
    <mergeCell ref="J489:J490"/>
    <mergeCell ref="K489:L490"/>
    <mergeCell ref="F507:G507"/>
    <mergeCell ref="H507:L507"/>
    <mergeCell ref="A508:E508"/>
    <mergeCell ref="F508:G508"/>
    <mergeCell ref="H508:L508"/>
    <mergeCell ref="A509:E509"/>
    <mergeCell ref="F509:G509"/>
    <mergeCell ref="H509:L509"/>
    <mergeCell ref="A510:E510"/>
    <mergeCell ref="F510:G510"/>
    <mergeCell ref="H510:L510"/>
    <mergeCell ref="A501:C501"/>
    <mergeCell ref="D501:L501"/>
    <mergeCell ref="A502:C502"/>
    <mergeCell ref="D502:L502"/>
    <mergeCell ref="A503:C505"/>
    <mergeCell ref="D503:L505"/>
    <mergeCell ref="A506:E506"/>
    <mergeCell ref="F506:G506"/>
    <mergeCell ref="H506:L506"/>
    <mergeCell ref="A507:E507"/>
    <mergeCell ref="A496:L496"/>
    <mergeCell ref="B497:C497"/>
    <mergeCell ref="D497:L497"/>
    <mergeCell ref="A498:C498"/>
    <mergeCell ref="D498:L498"/>
    <mergeCell ref="K520:L521"/>
    <mergeCell ref="A521:B521"/>
    <mergeCell ref="C521:D521"/>
    <mergeCell ref="A546:E546"/>
    <mergeCell ref="F546:G546"/>
    <mergeCell ref="H546:L546"/>
    <mergeCell ref="A547:E547"/>
    <mergeCell ref="F547:G547"/>
    <mergeCell ref="H547:L547"/>
    <mergeCell ref="A548:E548"/>
    <mergeCell ref="F548:G548"/>
    <mergeCell ref="H548:L548"/>
    <mergeCell ref="A549:L549"/>
    <mergeCell ref="A550:L551"/>
    <mergeCell ref="A552:L552"/>
    <mergeCell ref="A553:D553"/>
    <mergeCell ref="E553:E554"/>
    <mergeCell ref="F553:I554"/>
    <mergeCell ref="J553:J554"/>
    <mergeCell ref="K553:L554"/>
    <mergeCell ref="A554:B554"/>
    <mergeCell ref="C554:D554"/>
    <mergeCell ref="F544:G544"/>
    <mergeCell ref="H544:L544"/>
    <mergeCell ref="A545:E545"/>
    <mergeCell ref="F545:G545"/>
    <mergeCell ref="H545:L545"/>
    <mergeCell ref="A524:A527"/>
    <mergeCell ref="B524:L527"/>
    <mergeCell ref="A529:L529"/>
    <mergeCell ref="B530:C530"/>
    <mergeCell ref="D530:L530"/>
    <mergeCell ref="A572:E572"/>
    <mergeCell ref="F572:G572"/>
    <mergeCell ref="H572:L572"/>
    <mergeCell ref="A573:E573"/>
    <mergeCell ref="F573:G573"/>
    <mergeCell ref="H573:L573"/>
    <mergeCell ref="A565:C565"/>
    <mergeCell ref="D565:L565"/>
    <mergeCell ref="A566:C566"/>
    <mergeCell ref="D566:L566"/>
    <mergeCell ref="A567:C567"/>
    <mergeCell ref="D567:L567"/>
    <mergeCell ref="A568:C568"/>
    <mergeCell ref="D568:L568"/>
    <mergeCell ref="A569:C571"/>
    <mergeCell ref="D569:L571"/>
    <mergeCell ref="A557:A560"/>
    <mergeCell ref="B557:L560"/>
    <mergeCell ref="A562:L562"/>
    <mergeCell ref="A574:E574"/>
    <mergeCell ref="F574:G574"/>
    <mergeCell ref="H574:L574"/>
    <mergeCell ref="A575:E575"/>
    <mergeCell ref="F575:G575"/>
    <mergeCell ref="H575:L575"/>
    <mergeCell ref="A576:E576"/>
    <mergeCell ref="F576:G576"/>
    <mergeCell ref="H576:L576"/>
    <mergeCell ref="A577:E577"/>
    <mergeCell ref="F577:G577"/>
    <mergeCell ref="H577:L577"/>
    <mergeCell ref="A578:E578"/>
    <mergeCell ref="F578:G578"/>
    <mergeCell ref="H578:L578"/>
    <mergeCell ref="A579:E579"/>
    <mergeCell ref="F579:G579"/>
    <mergeCell ref="H579:L579"/>
    <mergeCell ref="A580:E580"/>
    <mergeCell ref="F580:G580"/>
    <mergeCell ref="H580:L580"/>
    <mergeCell ref="A581:E581"/>
    <mergeCell ref="F581:G581"/>
    <mergeCell ref="H581:L581"/>
    <mergeCell ref="A582:L582"/>
    <mergeCell ref="A583:L584"/>
    <mergeCell ref="A585:L585"/>
    <mergeCell ref="A586:D586"/>
    <mergeCell ref="E586:E587"/>
    <mergeCell ref="F586:I587"/>
    <mergeCell ref="J586:J587"/>
    <mergeCell ref="K586:L587"/>
    <mergeCell ref="A587:B587"/>
    <mergeCell ref="C587:D587"/>
    <mergeCell ref="A602:C604"/>
    <mergeCell ref="D602:L604"/>
    <mergeCell ref="A590:A593"/>
    <mergeCell ref="B590:L593"/>
    <mergeCell ref="A595:L595"/>
    <mergeCell ref="B596:C596"/>
    <mergeCell ref="D596:L596"/>
    <mergeCell ref="A588:B589"/>
    <mergeCell ref="C588:D589"/>
    <mergeCell ref="E588:E589"/>
    <mergeCell ref="F588:I589"/>
    <mergeCell ref="J588:J589"/>
    <mergeCell ref="K588:L589"/>
    <mergeCell ref="A609:E609"/>
    <mergeCell ref="F609:G609"/>
    <mergeCell ref="H609:L609"/>
    <mergeCell ref="A610:E610"/>
    <mergeCell ref="F610:G610"/>
    <mergeCell ref="H610:L610"/>
    <mergeCell ref="A611:E611"/>
    <mergeCell ref="F611:G611"/>
    <mergeCell ref="H611:L611"/>
    <mergeCell ref="A612:E612"/>
    <mergeCell ref="F612:G612"/>
    <mergeCell ref="H612:L612"/>
    <mergeCell ref="A613:E613"/>
    <mergeCell ref="F613:G613"/>
    <mergeCell ref="H613:L613"/>
    <mergeCell ref="A614:E614"/>
    <mergeCell ref="F614:G614"/>
    <mergeCell ref="H614:L614"/>
    <mergeCell ref="A615:L615"/>
    <mergeCell ref="A616:L617"/>
    <mergeCell ref="J621:J622"/>
    <mergeCell ref="K621:L622"/>
    <mergeCell ref="A623:A626"/>
    <mergeCell ref="B623:L626"/>
    <mergeCell ref="A618:L618"/>
    <mergeCell ref="A619:D619"/>
    <mergeCell ref="E619:E620"/>
    <mergeCell ref="F619:I620"/>
    <mergeCell ref="J619:J620"/>
    <mergeCell ref="K619:L620"/>
    <mergeCell ref="A620:B620"/>
    <mergeCell ref="C620:D620"/>
    <mergeCell ref="A621:B622"/>
    <mergeCell ref="C621:D622"/>
    <mergeCell ref="E621:E622"/>
    <mergeCell ref="F621:I622"/>
    <mergeCell ref="D633:L633"/>
    <mergeCell ref="A634:C634"/>
    <mergeCell ref="D634:L634"/>
    <mergeCell ref="H640:L640"/>
    <mergeCell ref="A641:E641"/>
    <mergeCell ref="F641:G641"/>
    <mergeCell ref="H641:L641"/>
    <mergeCell ref="A642:E642"/>
    <mergeCell ref="F642:G642"/>
    <mergeCell ref="H642:L642"/>
    <mergeCell ref="A643:E643"/>
    <mergeCell ref="F643:G643"/>
    <mergeCell ref="H643:L643"/>
    <mergeCell ref="A644:E644"/>
    <mergeCell ref="F644:G644"/>
    <mergeCell ref="H644:L644"/>
    <mergeCell ref="A645:E645"/>
    <mergeCell ref="F645:G645"/>
    <mergeCell ref="H645:L645"/>
    <mergeCell ref="A635:C637"/>
    <mergeCell ref="D635:L637"/>
    <mergeCell ref="A638:E638"/>
    <mergeCell ref="F638:G638"/>
    <mergeCell ref="H638:L638"/>
    <mergeCell ref="A639:E639"/>
    <mergeCell ref="F639:G639"/>
    <mergeCell ref="H639:L639"/>
    <mergeCell ref="A640:E640"/>
    <mergeCell ref="F640:G640"/>
    <mergeCell ref="A646:E646"/>
    <mergeCell ref="F646:G646"/>
    <mergeCell ref="H646:L646"/>
    <mergeCell ref="C653:D653"/>
    <mergeCell ref="A654:B655"/>
    <mergeCell ref="C654:D655"/>
    <mergeCell ref="E654:E655"/>
    <mergeCell ref="F654:I655"/>
    <mergeCell ref="J654:J655"/>
    <mergeCell ref="K654:L655"/>
    <mergeCell ref="A656:A659"/>
    <mergeCell ref="B656:L659"/>
    <mergeCell ref="B662:C662"/>
    <mergeCell ref="D662:L662"/>
    <mergeCell ref="A663:C663"/>
    <mergeCell ref="D663:L663"/>
    <mergeCell ref="A664:C664"/>
    <mergeCell ref="D664:L664"/>
    <mergeCell ref="A661:L661"/>
    <mergeCell ref="A647:E647"/>
    <mergeCell ref="F647:G647"/>
    <mergeCell ref="H647:L647"/>
    <mergeCell ref="A648:L648"/>
    <mergeCell ref="A649:L650"/>
    <mergeCell ref="A651:L651"/>
    <mergeCell ref="A652:D652"/>
    <mergeCell ref="E652:E653"/>
    <mergeCell ref="F652:I653"/>
    <mergeCell ref="J652:J653"/>
    <mergeCell ref="K652:L653"/>
    <mergeCell ref="A653:B653"/>
    <mergeCell ref="F677:G677"/>
    <mergeCell ref="H677:L677"/>
    <mergeCell ref="A685:D685"/>
    <mergeCell ref="E685:E686"/>
    <mergeCell ref="F685:I686"/>
    <mergeCell ref="J685:J686"/>
    <mergeCell ref="K685:L686"/>
    <mergeCell ref="A686:B686"/>
    <mergeCell ref="C686:D686"/>
    <mergeCell ref="A678:E678"/>
    <mergeCell ref="F678:G678"/>
    <mergeCell ref="H678:L678"/>
    <mergeCell ref="A679:E679"/>
    <mergeCell ref="F679:G679"/>
    <mergeCell ref="H679:L679"/>
    <mergeCell ref="A680:E680"/>
    <mergeCell ref="F680:G680"/>
    <mergeCell ref="H680:L680"/>
    <mergeCell ref="A681:L681"/>
    <mergeCell ref="A682:L683"/>
    <mergeCell ref="A684:L684"/>
    <mergeCell ref="D695:L695"/>
    <mergeCell ref="A701:C703"/>
    <mergeCell ref="D701:L703"/>
    <mergeCell ref="A704:E704"/>
    <mergeCell ref="F704:G704"/>
    <mergeCell ref="H704:L704"/>
    <mergeCell ref="A705:E705"/>
    <mergeCell ref="F705:G705"/>
    <mergeCell ref="H705:L705"/>
    <mergeCell ref="A706:E706"/>
    <mergeCell ref="F706:G706"/>
    <mergeCell ref="H706:L706"/>
    <mergeCell ref="A707:E707"/>
    <mergeCell ref="F707:G707"/>
    <mergeCell ref="H707:L707"/>
    <mergeCell ref="A708:E708"/>
    <mergeCell ref="F708:G708"/>
    <mergeCell ref="H708:L708"/>
    <mergeCell ref="A696:C696"/>
    <mergeCell ref="D696:L696"/>
    <mergeCell ref="A697:C697"/>
    <mergeCell ref="D697:L697"/>
    <mergeCell ref="A698:C698"/>
    <mergeCell ref="D698:L698"/>
    <mergeCell ref="A699:C699"/>
    <mergeCell ref="D699:L699"/>
    <mergeCell ref="A700:C700"/>
    <mergeCell ref="D700:L700"/>
    <mergeCell ref="K718:L719"/>
    <mergeCell ref="A719:B719"/>
    <mergeCell ref="C719:D719"/>
    <mergeCell ref="A720:B721"/>
    <mergeCell ref="C720:D721"/>
    <mergeCell ref="E720:E721"/>
    <mergeCell ref="F720:I721"/>
    <mergeCell ref="J720:J721"/>
    <mergeCell ref="K720:L721"/>
    <mergeCell ref="D731:L731"/>
    <mergeCell ref="A732:C732"/>
    <mergeCell ref="D732:L732"/>
    <mergeCell ref="A733:C733"/>
    <mergeCell ref="D733:L733"/>
    <mergeCell ref="A734:C736"/>
    <mergeCell ref="D734:L736"/>
    <mergeCell ref="A737:E737"/>
    <mergeCell ref="F737:G737"/>
    <mergeCell ref="H737:L737"/>
    <mergeCell ref="A722:A725"/>
    <mergeCell ref="B722:L725"/>
    <mergeCell ref="A727:L727"/>
    <mergeCell ref="B728:C728"/>
    <mergeCell ref="D728:L728"/>
    <mergeCell ref="A729:C729"/>
    <mergeCell ref="D729:L729"/>
    <mergeCell ref="A730:C730"/>
    <mergeCell ref="D730:L730"/>
    <mergeCell ref="A731:C731"/>
    <mergeCell ref="E718:E719"/>
    <mergeCell ref="F718:I719"/>
    <mergeCell ref="J718:J719"/>
    <mergeCell ref="F746:G746"/>
    <mergeCell ref="H746:L746"/>
    <mergeCell ref="A747:L747"/>
    <mergeCell ref="A748:L749"/>
    <mergeCell ref="A741:E741"/>
    <mergeCell ref="F741:G741"/>
    <mergeCell ref="H741:L741"/>
    <mergeCell ref="A742:E742"/>
    <mergeCell ref="F742:G742"/>
    <mergeCell ref="H742:L742"/>
    <mergeCell ref="A743:E743"/>
    <mergeCell ref="F743:G743"/>
    <mergeCell ref="H743:L743"/>
    <mergeCell ref="A744:E744"/>
    <mergeCell ref="F744:G744"/>
    <mergeCell ref="H744:L744"/>
    <mergeCell ref="C753:D754"/>
    <mergeCell ref="E753:E754"/>
    <mergeCell ref="F753:I754"/>
    <mergeCell ref="J753:J754"/>
    <mergeCell ref="K753:L754"/>
    <mergeCell ref="A750:L750"/>
    <mergeCell ref="A751:D751"/>
    <mergeCell ref="E751:E752"/>
    <mergeCell ref="F751:I752"/>
    <mergeCell ref="J751:J752"/>
    <mergeCell ref="K751:L752"/>
    <mergeCell ref="A752:B752"/>
    <mergeCell ref="C752:D752"/>
    <mergeCell ref="A753:B754"/>
    <mergeCell ref="A765:C765"/>
    <mergeCell ref="D765:L765"/>
    <mergeCell ref="A766:C766"/>
    <mergeCell ref="D766:L766"/>
    <mergeCell ref="A767:C769"/>
    <mergeCell ref="D767:L769"/>
    <mergeCell ref="A770:E770"/>
    <mergeCell ref="F770:G770"/>
    <mergeCell ref="H770:L770"/>
    <mergeCell ref="A771:E771"/>
    <mergeCell ref="F771:G771"/>
    <mergeCell ref="H771:L771"/>
    <mergeCell ref="A760:L760"/>
    <mergeCell ref="A755:A758"/>
    <mergeCell ref="B755:L758"/>
    <mergeCell ref="B761:C761"/>
    <mergeCell ref="D761:L761"/>
    <mergeCell ref="A762:C762"/>
    <mergeCell ref="D762:L762"/>
    <mergeCell ref="A763:C763"/>
    <mergeCell ref="D763:L763"/>
    <mergeCell ref="A764:C764"/>
    <mergeCell ref="D764:L764"/>
    <mergeCell ref="A772:E772"/>
    <mergeCell ref="F772:G772"/>
    <mergeCell ref="H772:L772"/>
    <mergeCell ref="A773:E773"/>
    <mergeCell ref="F773:G773"/>
    <mergeCell ref="H773:L773"/>
    <mergeCell ref="A778:E778"/>
    <mergeCell ref="F778:G778"/>
    <mergeCell ref="H778:L778"/>
    <mergeCell ref="A780:L780"/>
    <mergeCell ref="A781:L782"/>
    <mergeCell ref="A783:L783"/>
    <mergeCell ref="A784:D784"/>
    <mergeCell ref="E784:E785"/>
    <mergeCell ref="F784:I785"/>
    <mergeCell ref="J784:J785"/>
    <mergeCell ref="K784:L785"/>
    <mergeCell ref="A785:B785"/>
    <mergeCell ref="C785:D785"/>
    <mergeCell ref="A798:C798"/>
    <mergeCell ref="D798:L798"/>
    <mergeCell ref="A799:C799"/>
    <mergeCell ref="D799:L799"/>
    <mergeCell ref="A800:C802"/>
    <mergeCell ref="D800:L802"/>
    <mergeCell ref="A803:E803"/>
    <mergeCell ref="F803:G803"/>
    <mergeCell ref="H803:L803"/>
    <mergeCell ref="A804:E804"/>
    <mergeCell ref="F804:G804"/>
    <mergeCell ref="H804:L804"/>
    <mergeCell ref="A805:E805"/>
    <mergeCell ref="F805:G805"/>
    <mergeCell ref="H805:L805"/>
    <mergeCell ref="A806:E806"/>
    <mergeCell ref="F806:G806"/>
    <mergeCell ref="H806:L806"/>
    <mergeCell ref="E819:E820"/>
    <mergeCell ref="F819:I820"/>
    <mergeCell ref="J819:J820"/>
    <mergeCell ref="K819:L820"/>
    <mergeCell ref="A821:A824"/>
    <mergeCell ref="B821:L824"/>
    <mergeCell ref="F838:G838"/>
    <mergeCell ref="H838:L838"/>
    <mergeCell ref="A839:E839"/>
    <mergeCell ref="F839:G839"/>
    <mergeCell ref="H839:L839"/>
    <mergeCell ref="D860:L860"/>
    <mergeCell ref="A861:C861"/>
    <mergeCell ref="D861:L861"/>
    <mergeCell ref="A862:C862"/>
    <mergeCell ref="D862:L862"/>
    <mergeCell ref="A863:C863"/>
    <mergeCell ref="D863:L863"/>
    <mergeCell ref="A852:B853"/>
    <mergeCell ref="C852:D853"/>
    <mergeCell ref="E852:E853"/>
    <mergeCell ref="F852:I853"/>
    <mergeCell ref="J852:J853"/>
    <mergeCell ref="K852:L853"/>
    <mergeCell ref="A854:A857"/>
    <mergeCell ref="B854:L857"/>
    <mergeCell ref="A859:L859"/>
    <mergeCell ref="B860:C860"/>
    <mergeCell ref="A843:E843"/>
    <mergeCell ref="F843:G843"/>
    <mergeCell ref="H843:L843"/>
    <mergeCell ref="A844:E844"/>
    <mergeCell ref="A902:E902"/>
    <mergeCell ref="F902:G902"/>
    <mergeCell ref="H902:L902"/>
    <mergeCell ref="A903:E903"/>
    <mergeCell ref="F903:G903"/>
    <mergeCell ref="H903:L903"/>
    <mergeCell ref="J918:J919"/>
    <mergeCell ref="K918:L919"/>
    <mergeCell ref="A920:A923"/>
    <mergeCell ref="B920:L923"/>
    <mergeCell ref="A925:L925"/>
    <mergeCell ref="B926:C926"/>
    <mergeCell ref="D926:L926"/>
    <mergeCell ref="A927:C927"/>
    <mergeCell ref="D927:L927"/>
    <mergeCell ref="A928:C928"/>
    <mergeCell ref="D928:L928"/>
    <mergeCell ref="A911:E911"/>
    <mergeCell ref="F911:G911"/>
    <mergeCell ref="H911:L911"/>
    <mergeCell ref="A912:L912"/>
    <mergeCell ref="A913:L914"/>
    <mergeCell ref="A915:L915"/>
    <mergeCell ref="A916:D916"/>
    <mergeCell ref="A909:E909"/>
    <mergeCell ref="F909:G909"/>
    <mergeCell ref="H909:L909"/>
    <mergeCell ref="A910:E910"/>
    <mergeCell ref="F910:G910"/>
    <mergeCell ref="H910:L910"/>
    <mergeCell ref="A907:E907"/>
    <mergeCell ref="F907:G907"/>
    <mergeCell ref="F938:G938"/>
    <mergeCell ref="H938:L938"/>
    <mergeCell ref="A945:L945"/>
    <mergeCell ref="A946:L947"/>
    <mergeCell ref="A948:L948"/>
    <mergeCell ref="A949:D949"/>
    <mergeCell ref="E949:E950"/>
    <mergeCell ref="F949:I950"/>
    <mergeCell ref="J949:J950"/>
    <mergeCell ref="K949:L950"/>
    <mergeCell ref="A950:B950"/>
    <mergeCell ref="C950:D950"/>
    <mergeCell ref="A951:B952"/>
    <mergeCell ref="C951:D952"/>
    <mergeCell ref="E951:E952"/>
    <mergeCell ref="F951:I952"/>
    <mergeCell ref="J951:J952"/>
    <mergeCell ref="K951:L952"/>
    <mergeCell ref="A943:E943"/>
    <mergeCell ref="F943:G943"/>
    <mergeCell ref="H943:L943"/>
    <mergeCell ref="A944:E944"/>
    <mergeCell ref="F944:G944"/>
    <mergeCell ref="H944:L944"/>
    <mergeCell ref="A941:E941"/>
    <mergeCell ref="F941:G941"/>
    <mergeCell ref="H941:L941"/>
    <mergeCell ref="A942:E942"/>
    <mergeCell ref="F942:G942"/>
    <mergeCell ref="H942:L942"/>
    <mergeCell ref="A939:E939"/>
    <mergeCell ref="F939:G939"/>
    <mergeCell ref="H968:L968"/>
    <mergeCell ref="A969:E969"/>
    <mergeCell ref="F969:G969"/>
    <mergeCell ref="H969:L969"/>
    <mergeCell ref="A970:E970"/>
    <mergeCell ref="F970:G970"/>
    <mergeCell ref="H970:L970"/>
    <mergeCell ref="A978:L978"/>
    <mergeCell ref="A977:E977"/>
    <mergeCell ref="F977:G977"/>
    <mergeCell ref="H977:L977"/>
    <mergeCell ref="A975:E975"/>
    <mergeCell ref="F975:G975"/>
    <mergeCell ref="H975:L975"/>
    <mergeCell ref="A976:E976"/>
    <mergeCell ref="F976:G976"/>
    <mergeCell ref="H976:L976"/>
    <mergeCell ref="A968:E968"/>
    <mergeCell ref="F968:G968"/>
    <mergeCell ref="B1019:L1022"/>
    <mergeCell ref="A1024:L1024"/>
    <mergeCell ref="B1025:C1025"/>
    <mergeCell ref="D1025:L1025"/>
    <mergeCell ref="A1012:L1013"/>
    <mergeCell ref="A1014:L1014"/>
    <mergeCell ref="A1015:D1015"/>
    <mergeCell ref="E1015:E1016"/>
    <mergeCell ref="F1015:I1016"/>
    <mergeCell ref="J1015:J1016"/>
    <mergeCell ref="K1015:L1016"/>
    <mergeCell ref="A1016:B1016"/>
    <mergeCell ref="C1016:D1016"/>
    <mergeCell ref="A1009:E1009"/>
    <mergeCell ref="F1009:G1009"/>
    <mergeCell ref="H1009:L1009"/>
    <mergeCell ref="A1010:E1010"/>
    <mergeCell ref="F1010:G1010"/>
    <mergeCell ref="H1010:L1010"/>
    <mergeCell ref="F1007:G1007"/>
    <mergeCell ref="H1007:L1007"/>
    <mergeCell ref="A1008:E1008"/>
    <mergeCell ref="F1008:G1008"/>
    <mergeCell ref="H1008:L1008"/>
    <mergeCell ref="D1031:L1033"/>
    <mergeCell ref="C1050:D1051"/>
    <mergeCell ref="E1050:E1051"/>
    <mergeCell ref="F1050:I1051"/>
    <mergeCell ref="J1050:J1051"/>
    <mergeCell ref="K1050:L1051"/>
    <mergeCell ref="A1052:A1055"/>
    <mergeCell ref="B1052:L1055"/>
    <mergeCell ref="A1057:L1057"/>
    <mergeCell ref="B1058:C1058"/>
    <mergeCell ref="D1058:L1058"/>
    <mergeCell ref="A1059:C1059"/>
    <mergeCell ref="D1059:L1059"/>
    <mergeCell ref="A1043:E1043"/>
    <mergeCell ref="F1043:G1043"/>
    <mergeCell ref="H1043:L1043"/>
    <mergeCell ref="A1041:E1041"/>
    <mergeCell ref="F1041:G1041"/>
    <mergeCell ref="H1041:L1041"/>
    <mergeCell ref="A1042:E1042"/>
    <mergeCell ref="F1042:G1042"/>
    <mergeCell ref="H1042:L1042"/>
    <mergeCell ref="A1039:E1039"/>
    <mergeCell ref="F1039:G1039"/>
    <mergeCell ref="H1039:L1039"/>
    <mergeCell ref="A1040:E1040"/>
    <mergeCell ref="F1040:G1040"/>
    <mergeCell ref="H1040:L1040"/>
    <mergeCell ref="A1044:L1044"/>
    <mergeCell ref="A1037:E1037"/>
    <mergeCell ref="A1125:C1125"/>
    <mergeCell ref="D1125:L1125"/>
    <mergeCell ref="A1126:C1126"/>
    <mergeCell ref="D1126:L1126"/>
    <mergeCell ref="A1148:B1148"/>
    <mergeCell ref="C1148:D1148"/>
    <mergeCell ref="A1149:B1150"/>
    <mergeCell ref="C1149:D1150"/>
    <mergeCell ref="E1149:E1150"/>
    <mergeCell ref="F1149:I1150"/>
    <mergeCell ref="J1149:J1150"/>
    <mergeCell ref="K1149:L1150"/>
    <mergeCell ref="A1141:E1141"/>
    <mergeCell ref="F1141:G1141"/>
    <mergeCell ref="H1141:L1141"/>
    <mergeCell ref="A1142:E1142"/>
    <mergeCell ref="F1142:G1142"/>
    <mergeCell ref="H1142:L1142"/>
    <mergeCell ref="A1143:L1143"/>
    <mergeCell ref="A1144:L1145"/>
    <mergeCell ref="A1146:L1146"/>
    <mergeCell ref="A1139:E1139"/>
    <mergeCell ref="F1139:G1139"/>
    <mergeCell ref="H1139:L1139"/>
    <mergeCell ref="A1140:E1140"/>
    <mergeCell ref="F1140:G1140"/>
    <mergeCell ref="H1140:L1140"/>
    <mergeCell ref="A1137:E1137"/>
    <mergeCell ref="F1137:G1137"/>
    <mergeCell ref="H1171:L1171"/>
    <mergeCell ref="A1172:E1172"/>
    <mergeCell ref="F1172:G1172"/>
    <mergeCell ref="H1172:L1172"/>
    <mergeCell ref="A1169:E1169"/>
    <mergeCell ref="F1169:G1169"/>
    <mergeCell ref="H1169:L1169"/>
    <mergeCell ref="A1170:E1170"/>
    <mergeCell ref="F1170:G1170"/>
    <mergeCell ref="H1170:L1170"/>
    <mergeCell ref="A1176:L1176"/>
    <mergeCell ref="A1173:E1173"/>
    <mergeCell ref="F1173:G1173"/>
    <mergeCell ref="H1173:L1173"/>
    <mergeCell ref="A1174:E1174"/>
    <mergeCell ref="F1174:G1174"/>
    <mergeCell ref="H1174:L1174"/>
    <mergeCell ref="A1175:E1175"/>
    <mergeCell ref="F1175:G1175"/>
    <mergeCell ref="H1175:L1175"/>
    <mergeCell ref="A1177:L1178"/>
    <mergeCell ref="A1196:C1198"/>
    <mergeCell ref="D1196:L1198"/>
    <mergeCell ref="A1205:E1205"/>
    <mergeCell ref="F1205:G1205"/>
    <mergeCell ref="H1205:L1205"/>
    <mergeCell ref="A1206:E1206"/>
    <mergeCell ref="F1206:G1206"/>
    <mergeCell ref="H1206:L1206"/>
    <mergeCell ref="A1207:E1207"/>
    <mergeCell ref="F1207:G1207"/>
    <mergeCell ref="H1207:L1207"/>
    <mergeCell ref="A1208:E1208"/>
    <mergeCell ref="F1208:G1208"/>
    <mergeCell ref="H1208:L1208"/>
    <mergeCell ref="A1209:L1209"/>
    <mergeCell ref="A1210:L1211"/>
    <mergeCell ref="A1212:L1212"/>
    <mergeCell ref="A1199:E1199"/>
    <mergeCell ref="F1199:G1199"/>
    <mergeCell ref="H1199:L1199"/>
    <mergeCell ref="A1200:E1200"/>
    <mergeCell ref="F1200:G1200"/>
    <mergeCell ref="H1200:L1200"/>
    <mergeCell ref="A1203:E1203"/>
    <mergeCell ref="F1203:G1203"/>
    <mergeCell ref="H1203:L1203"/>
    <mergeCell ref="A1204:E1204"/>
    <mergeCell ref="F1204:G1204"/>
    <mergeCell ref="H1204:L1204"/>
    <mergeCell ref="A1201:E1201"/>
    <mergeCell ref="F1201:G1201"/>
    <mergeCell ref="H1201:L1201"/>
    <mergeCell ref="A1217:A1220"/>
    <mergeCell ref="B1217:L1220"/>
    <mergeCell ref="A1232:E1232"/>
    <mergeCell ref="F1232:G1232"/>
    <mergeCell ref="H1232:L1232"/>
    <mergeCell ref="A1229:C1231"/>
    <mergeCell ref="D1229:L1231"/>
    <mergeCell ref="A1248:B1249"/>
    <mergeCell ref="C1248:D1249"/>
    <mergeCell ref="E1248:E1249"/>
    <mergeCell ref="F1248:I1249"/>
    <mergeCell ref="J1248:J1249"/>
    <mergeCell ref="K1248:L1249"/>
    <mergeCell ref="D1260:L1260"/>
    <mergeCell ref="A1261:C1261"/>
    <mergeCell ref="D1261:L1261"/>
    <mergeCell ref="A1262:C1264"/>
    <mergeCell ref="D1262:L1264"/>
    <mergeCell ref="A1269:E1269"/>
    <mergeCell ref="F1269:G1269"/>
    <mergeCell ref="H1269:L1269"/>
    <mergeCell ref="A1267:E1267"/>
    <mergeCell ref="F1267:G1267"/>
    <mergeCell ref="H1267:L1267"/>
    <mergeCell ref="A1268:E1268"/>
    <mergeCell ref="F1268:G1268"/>
    <mergeCell ref="H1268:L1268"/>
    <mergeCell ref="A1265:E1265"/>
    <mergeCell ref="F1265:G1265"/>
    <mergeCell ref="H1265:L1265"/>
    <mergeCell ref="A1266:E1266"/>
    <mergeCell ref="F1266:G1266"/>
    <mergeCell ref="H1266:L1266"/>
    <mergeCell ref="A1241:E1241"/>
    <mergeCell ref="D1289:L1289"/>
    <mergeCell ref="F1304:G1304"/>
    <mergeCell ref="H1304:L1304"/>
    <mergeCell ref="A1301:E1301"/>
    <mergeCell ref="F1301:G1301"/>
    <mergeCell ref="H1301:L1301"/>
    <mergeCell ref="A1302:E1302"/>
    <mergeCell ref="F1302:G1302"/>
    <mergeCell ref="H1302:L1302"/>
    <mergeCell ref="A1303:E1303"/>
    <mergeCell ref="F1303:G1303"/>
    <mergeCell ref="H1303:L1303"/>
    <mergeCell ref="A1304:E1304"/>
    <mergeCell ref="A1295:C1297"/>
    <mergeCell ref="D1295:L1297"/>
    <mergeCell ref="A1290:C1290"/>
    <mergeCell ref="D1290:L1290"/>
    <mergeCell ref="A1298:E1298"/>
    <mergeCell ref="F1298:G1298"/>
    <mergeCell ref="H1298:L1298"/>
    <mergeCell ref="A1291:C1291"/>
    <mergeCell ref="D1291:L1291"/>
    <mergeCell ref="A1292:C1292"/>
    <mergeCell ref="D1292:L1292"/>
    <mergeCell ref="A1293:C1293"/>
    <mergeCell ref="D1293:L1293"/>
    <mergeCell ref="A1294:C1294"/>
    <mergeCell ref="D1294:L1294"/>
    <mergeCell ref="F1299:G1299"/>
    <mergeCell ref="H1299:L1299"/>
    <mergeCell ref="A1300:E1300"/>
    <mergeCell ref="F1300:G1300"/>
    <mergeCell ref="A1309:L1310"/>
    <mergeCell ref="A1311:L1311"/>
    <mergeCell ref="A1312:D1312"/>
    <mergeCell ref="E1312:E1313"/>
    <mergeCell ref="F1312:I1313"/>
    <mergeCell ref="J1312:J1313"/>
    <mergeCell ref="K1312:L1313"/>
    <mergeCell ref="A1313:B1313"/>
    <mergeCell ref="C1313:D1313"/>
    <mergeCell ref="A1314:B1315"/>
    <mergeCell ref="C1314:D1315"/>
    <mergeCell ref="E1314:E1315"/>
    <mergeCell ref="F1314:I1315"/>
    <mergeCell ref="J1314:J1315"/>
    <mergeCell ref="K1314:L1315"/>
    <mergeCell ref="A1316:A1319"/>
    <mergeCell ref="B1316:L1319"/>
    <mergeCell ref="A1321:L1321"/>
    <mergeCell ref="B1322:C1322"/>
    <mergeCell ref="D1322:L1322"/>
    <mergeCell ref="A1323:C1323"/>
    <mergeCell ref="D1323:L1323"/>
    <mergeCell ref="A1324:C1324"/>
    <mergeCell ref="D1324:L1324"/>
    <mergeCell ref="A1325:C1325"/>
    <mergeCell ref="D1325:L1325"/>
    <mergeCell ref="F1336:G1336"/>
    <mergeCell ref="H1336:L1336"/>
    <mergeCell ref="A1337:E1337"/>
    <mergeCell ref="F1337:G1337"/>
    <mergeCell ref="H1337:L1337"/>
    <mergeCell ref="A1338:E1338"/>
    <mergeCell ref="F1338:G1338"/>
    <mergeCell ref="H1338:L1338"/>
    <mergeCell ref="A1333:E1333"/>
    <mergeCell ref="F1333:G1333"/>
    <mergeCell ref="H1333:L1333"/>
    <mergeCell ref="A1334:E1334"/>
    <mergeCell ref="F1334:G1334"/>
    <mergeCell ref="H1334:L1334"/>
    <mergeCell ref="A1335:E1335"/>
    <mergeCell ref="F1335:G1335"/>
    <mergeCell ref="H1335:L1335"/>
    <mergeCell ref="A1336:E1336"/>
    <mergeCell ref="A1326:C1326"/>
    <mergeCell ref="D1326:L1326"/>
    <mergeCell ref="A1327:C1327"/>
    <mergeCell ref="D1327:L1327"/>
    <mergeCell ref="A1328:C1330"/>
    <mergeCell ref="D1360:L1360"/>
    <mergeCell ref="A1361:C1363"/>
    <mergeCell ref="D1361:L1363"/>
    <mergeCell ref="A1356:C1356"/>
    <mergeCell ref="D1356:L1356"/>
    <mergeCell ref="A1357:C1357"/>
    <mergeCell ref="D1357:L1357"/>
    <mergeCell ref="A1358:C1358"/>
    <mergeCell ref="D1358:L1358"/>
    <mergeCell ref="J1347:J1348"/>
    <mergeCell ref="K1347:L1348"/>
    <mergeCell ref="A1349:A1352"/>
    <mergeCell ref="B1349:L1352"/>
    <mergeCell ref="A1354:L1354"/>
    <mergeCell ref="B1355:C1355"/>
    <mergeCell ref="D1355:L1355"/>
    <mergeCell ref="C1347:D1348"/>
    <mergeCell ref="E1347:E1348"/>
    <mergeCell ref="F1347:I1348"/>
    <mergeCell ref="B1415:L1418"/>
    <mergeCell ref="A1420:L1420"/>
    <mergeCell ref="B1421:C1421"/>
    <mergeCell ref="D1421:L1421"/>
    <mergeCell ref="A1422:C1422"/>
    <mergeCell ref="D1422:L1422"/>
    <mergeCell ref="A1410:L1410"/>
    <mergeCell ref="A1412:B1412"/>
    <mergeCell ref="A1411:D1411"/>
    <mergeCell ref="E1411:E1412"/>
    <mergeCell ref="A1372:E1372"/>
    <mergeCell ref="F1372:G1372"/>
    <mergeCell ref="H1372:L1372"/>
    <mergeCell ref="A1364:E1364"/>
    <mergeCell ref="F1364:G1364"/>
    <mergeCell ref="H1364:L1364"/>
    <mergeCell ref="F1368:G1368"/>
    <mergeCell ref="H1368:L1368"/>
    <mergeCell ref="A1369:E1369"/>
    <mergeCell ref="F1369:G1369"/>
    <mergeCell ref="H1369:L1369"/>
    <mergeCell ref="A1370:E1370"/>
    <mergeCell ref="F1370:G1370"/>
    <mergeCell ref="H1370:L1370"/>
    <mergeCell ref="A1371:E1371"/>
    <mergeCell ref="F1371:G1371"/>
    <mergeCell ref="H1371:L1371"/>
    <mergeCell ref="A1367:E1367"/>
    <mergeCell ref="F1367:G1367"/>
    <mergeCell ref="H1367:L1367"/>
    <mergeCell ref="A1368:E1368"/>
    <mergeCell ref="A1399:E1399"/>
    <mergeCell ref="F1399:G1399"/>
    <mergeCell ref="H1399:L1399"/>
    <mergeCell ref="A1400:E1400"/>
    <mergeCell ref="A1390:C1390"/>
    <mergeCell ref="D1390:L1390"/>
    <mergeCell ref="J1411:J1412"/>
    <mergeCell ref="K1411:L1412"/>
    <mergeCell ref="C1412:D1412"/>
    <mergeCell ref="A1404:E1404"/>
    <mergeCell ref="F1404:G1404"/>
    <mergeCell ref="H1404:L1404"/>
    <mergeCell ref="A1405:E1405"/>
    <mergeCell ref="F1405:G1405"/>
    <mergeCell ref="H1405:L1405"/>
    <mergeCell ref="A1406:E1406"/>
    <mergeCell ref="F1406:G1406"/>
    <mergeCell ref="H1406:L1406"/>
    <mergeCell ref="A1407:L1407"/>
    <mergeCell ref="A1408:L1409"/>
    <mergeCell ref="F1411:I1412"/>
    <mergeCell ref="A1453:L1453"/>
    <mergeCell ref="B1454:C1454"/>
    <mergeCell ref="D1454:L1454"/>
    <mergeCell ref="A1455:C1455"/>
    <mergeCell ref="D1455:L1455"/>
    <mergeCell ref="A1456:C1456"/>
    <mergeCell ref="A1432:E1432"/>
    <mergeCell ref="F1432:G1432"/>
    <mergeCell ref="A1423:C1423"/>
    <mergeCell ref="D1423:L1423"/>
    <mergeCell ref="A1424:C1424"/>
    <mergeCell ref="D1424:L1424"/>
    <mergeCell ref="A1425:C1425"/>
    <mergeCell ref="D1425:L1425"/>
    <mergeCell ref="A1426:C1426"/>
    <mergeCell ref="D1426:L1426"/>
    <mergeCell ref="A1436:E1436"/>
    <mergeCell ref="F1436:G1436"/>
    <mergeCell ref="H1436:L1436"/>
    <mergeCell ref="A1437:E1437"/>
    <mergeCell ref="F1437:G1437"/>
    <mergeCell ref="H1437:L1437"/>
    <mergeCell ref="A1438:E1438"/>
    <mergeCell ref="F1438:G1438"/>
    <mergeCell ref="H1438:L1438"/>
    <mergeCell ref="A1435:E1435"/>
    <mergeCell ref="F1435:G1435"/>
    <mergeCell ref="H1435:L1435"/>
    <mergeCell ref="A1434:E1434"/>
    <mergeCell ref="F1434:G1434"/>
    <mergeCell ref="H1434:L1434"/>
    <mergeCell ref="F1468:G1468"/>
    <mergeCell ref="H1468:L1468"/>
    <mergeCell ref="D1457:L1457"/>
    <mergeCell ref="A1458:C1458"/>
    <mergeCell ref="D1458:L1458"/>
    <mergeCell ref="A1459:C1459"/>
    <mergeCell ref="D1459:L1459"/>
    <mergeCell ref="A1439:E1439"/>
    <mergeCell ref="F1439:G1439"/>
    <mergeCell ref="H1439:L1439"/>
    <mergeCell ref="A1440:L1440"/>
    <mergeCell ref="A1441:L1442"/>
    <mergeCell ref="A1443:L1443"/>
    <mergeCell ref="A1444:D1444"/>
    <mergeCell ref="E1444:E1445"/>
    <mergeCell ref="F1444:I1445"/>
    <mergeCell ref="J1444:J1445"/>
    <mergeCell ref="K1444:L1445"/>
    <mergeCell ref="C1445:D1445"/>
    <mergeCell ref="A1446:B1447"/>
    <mergeCell ref="C1446:D1447"/>
    <mergeCell ref="E1446:E1447"/>
    <mergeCell ref="F1446:I1447"/>
    <mergeCell ref="J1446:J1447"/>
    <mergeCell ref="K1446:L1447"/>
    <mergeCell ref="A1445:B1445"/>
    <mergeCell ref="D1456:L1456"/>
    <mergeCell ref="A1457:C1457"/>
    <mergeCell ref="H1465:L1465"/>
    <mergeCell ref="A1466:E1466"/>
    <mergeCell ref="A1448:A1451"/>
    <mergeCell ref="B1448:L1451"/>
    <mergeCell ref="A1479:B1480"/>
    <mergeCell ref="C1479:D1480"/>
    <mergeCell ref="E1479:E1480"/>
    <mergeCell ref="F1479:I1480"/>
    <mergeCell ref="J1479:J1480"/>
    <mergeCell ref="K1479:L1480"/>
    <mergeCell ref="A1478:B1478"/>
    <mergeCell ref="A1501:E1501"/>
    <mergeCell ref="F1501:G1501"/>
    <mergeCell ref="H1501:L1501"/>
    <mergeCell ref="A1502:E1502"/>
    <mergeCell ref="F1502:G1502"/>
    <mergeCell ref="H1502:L1502"/>
    <mergeCell ref="A1503:E1503"/>
    <mergeCell ref="F1503:G1503"/>
    <mergeCell ref="H1503:L1503"/>
    <mergeCell ref="A1472:E1472"/>
    <mergeCell ref="F1472:G1472"/>
    <mergeCell ref="H1472:L1472"/>
    <mergeCell ref="A1473:L1473"/>
    <mergeCell ref="A1474:L1475"/>
    <mergeCell ref="A1476:L1476"/>
    <mergeCell ref="A1477:D1477"/>
    <mergeCell ref="E1477:E1478"/>
    <mergeCell ref="F1477:I1478"/>
    <mergeCell ref="J1477:J1478"/>
    <mergeCell ref="K1477:L1478"/>
    <mergeCell ref="C1478:D1478"/>
    <mergeCell ref="A1499:E1499"/>
    <mergeCell ref="F1499:G1499"/>
    <mergeCell ref="H1499:L1499"/>
    <mergeCell ref="H1497:L1497"/>
    <mergeCell ref="A1522:C1522"/>
    <mergeCell ref="D1522:L1522"/>
    <mergeCell ref="A1523:C1523"/>
    <mergeCell ref="D1523:L1523"/>
    <mergeCell ref="A1524:C1524"/>
    <mergeCell ref="D1524:L1524"/>
    <mergeCell ref="A1504:E1504"/>
    <mergeCell ref="F1504:G1504"/>
    <mergeCell ref="H1504:L1504"/>
    <mergeCell ref="A1493:C1495"/>
    <mergeCell ref="D1493:L1495"/>
    <mergeCell ref="A1496:E1496"/>
    <mergeCell ref="F1496:G1496"/>
    <mergeCell ref="H1496:L1496"/>
    <mergeCell ref="A1497:E1497"/>
    <mergeCell ref="F1497:G1497"/>
    <mergeCell ref="J1510:J1511"/>
    <mergeCell ref="K1510:L1511"/>
    <mergeCell ref="C1511:D1511"/>
    <mergeCell ref="A1512:B1513"/>
    <mergeCell ref="C1512:D1513"/>
    <mergeCell ref="E1512:E1513"/>
    <mergeCell ref="F1512:I1513"/>
    <mergeCell ref="J1512:J1513"/>
    <mergeCell ref="K1512:L1513"/>
    <mergeCell ref="A1511:B1511"/>
    <mergeCell ref="H1505:L1505"/>
    <mergeCell ref="A1507:L1508"/>
    <mergeCell ref="A1509:L1509"/>
    <mergeCell ref="A1506:L1506"/>
    <mergeCell ref="A1510:D1510"/>
    <mergeCell ref="E1510:E1511"/>
    <mergeCell ref="A1514:A1517"/>
    <mergeCell ref="B1514:L1517"/>
    <mergeCell ref="A1536:E1536"/>
    <mergeCell ref="F1536:G1536"/>
    <mergeCell ref="H1536:L1536"/>
    <mergeCell ref="A1537:E1537"/>
    <mergeCell ref="F1537:G1537"/>
    <mergeCell ref="H1537:L1537"/>
    <mergeCell ref="A1538:E1538"/>
    <mergeCell ref="F1538:G1538"/>
    <mergeCell ref="H1538:L1538"/>
    <mergeCell ref="A1539:L1539"/>
    <mergeCell ref="A1540:L1541"/>
    <mergeCell ref="A1542:L1542"/>
    <mergeCell ref="A1543:D1543"/>
    <mergeCell ref="E1543:E1544"/>
    <mergeCell ref="F1543:I1544"/>
    <mergeCell ref="J1543:J1544"/>
    <mergeCell ref="K1543:L1544"/>
    <mergeCell ref="A1544:B1544"/>
    <mergeCell ref="C1544:D1544"/>
    <mergeCell ref="A1531:E1531"/>
    <mergeCell ref="F1531:G1531"/>
    <mergeCell ref="H1531:L1531"/>
    <mergeCell ref="A1532:E1532"/>
    <mergeCell ref="F1532:G1532"/>
    <mergeCell ref="H1532:L1532"/>
    <mergeCell ref="A1519:L1519"/>
    <mergeCell ref="B1520:C1520"/>
    <mergeCell ref="D1520:L1520"/>
    <mergeCell ref="A1521:C1521"/>
    <mergeCell ref="D1521:L1521"/>
    <mergeCell ref="A1545:B1546"/>
    <mergeCell ref="C1545:D1546"/>
    <mergeCell ref="E1545:E1546"/>
    <mergeCell ref="F1545:I1546"/>
    <mergeCell ref="J1545:J1546"/>
    <mergeCell ref="K1545:L1546"/>
    <mergeCell ref="F1563:G1563"/>
    <mergeCell ref="H1563:L1563"/>
    <mergeCell ref="A1564:E1564"/>
    <mergeCell ref="F1564:G1564"/>
    <mergeCell ref="H1564:L1564"/>
    <mergeCell ref="A1565:E1565"/>
    <mergeCell ref="F1565:G1565"/>
    <mergeCell ref="H1565:L1565"/>
    <mergeCell ref="A1566:E1566"/>
    <mergeCell ref="F1566:G1566"/>
    <mergeCell ref="H1566:L1566"/>
    <mergeCell ref="A1557:C1557"/>
    <mergeCell ref="D1557:L1557"/>
    <mergeCell ref="A1558:C1558"/>
    <mergeCell ref="D1558:L1558"/>
    <mergeCell ref="A1559:C1561"/>
    <mergeCell ref="D1559:L1561"/>
    <mergeCell ref="A1562:E1562"/>
    <mergeCell ref="F1562:G1562"/>
    <mergeCell ref="H1562:L1562"/>
    <mergeCell ref="A1563:E1563"/>
    <mergeCell ref="A1552:L1552"/>
    <mergeCell ref="B1553:C1553"/>
    <mergeCell ref="D1553:L1553"/>
    <mergeCell ref="A1554:C1554"/>
    <mergeCell ref="D1554:L1554"/>
    <mergeCell ref="K1576:L1577"/>
    <mergeCell ref="A1577:B1577"/>
    <mergeCell ref="C1577:D1577"/>
    <mergeCell ref="A1602:E1602"/>
    <mergeCell ref="F1602:G1602"/>
    <mergeCell ref="H1602:L1602"/>
    <mergeCell ref="A1603:E1603"/>
    <mergeCell ref="F1603:G1603"/>
    <mergeCell ref="H1603:L1603"/>
    <mergeCell ref="A1604:E1604"/>
    <mergeCell ref="F1604:G1604"/>
    <mergeCell ref="H1604:L1604"/>
    <mergeCell ref="A1605:L1605"/>
    <mergeCell ref="A1606:L1607"/>
    <mergeCell ref="A1608:L1608"/>
    <mergeCell ref="A1609:D1609"/>
    <mergeCell ref="E1609:E1610"/>
    <mergeCell ref="F1609:I1610"/>
    <mergeCell ref="J1609:J1610"/>
    <mergeCell ref="K1609:L1610"/>
    <mergeCell ref="A1610:B1610"/>
    <mergeCell ref="C1610:D1610"/>
    <mergeCell ref="F1600:G1600"/>
    <mergeCell ref="H1600:L1600"/>
    <mergeCell ref="A1601:E1601"/>
    <mergeCell ref="F1601:G1601"/>
    <mergeCell ref="H1601:L1601"/>
    <mergeCell ref="A1580:A1583"/>
    <mergeCell ref="B1580:L1583"/>
    <mergeCell ref="A1585:L1585"/>
    <mergeCell ref="B1586:C1586"/>
    <mergeCell ref="D1586:L1586"/>
    <mergeCell ref="A1628:E1628"/>
    <mergeCell ref="F1628:G1628"/>
    <mergeCell ref="H1628:L1628"/>
    <mergeCell ref="A1629:E1629"/>
    <mergeCell ref="F1629:G1629"/>
    <mergeCell ref="H1629:L1629"/>
    <mergeCell ref="A1621:C1621"/>
    <mergeCell ref="D1621:L1621"/>
    <mergeCell ref="A1622:C1622"/>
    <mergeCell ref="D1622:L1622"/>
    <mergeCell ref="A1623:C1623"/>
    <mergeCell ref="D1623:L1623"/>
    <mergeCell ref="A1624:C1624"/>
    <mergeCell ref="D1624:L1624"/>
    <mergeCell ref="A1625:C1627"/>
    <mergeCell ref="D1625:L1627"/>
    <mergeCell ref="A1613:A1616"/>
    <mergeCell ref="B1613:L1616"/>
    <mergeCell ref="A1618:L1618"/>
    <mergeCell ref="A1630:E1630"/>
    <mergeCell ref="F1630:G1630"/>
    <mergeCell ref="H1630:L1630"/>
    <mergeCell ref="A1631:E1631"/>
    <mergeCell ref="F1631:G1631"/>
    <mergeCell ref="H1631:L1631"/>
    <mergeCell ref="A1632:E1632"/>
    <mergeCell ref="F1632:G1632"/>
    <mergeCell ref="H1632:L1632"/>
    <mergeCell ref="A1633:E1633"/>
    <mergeCell ref="F1633:G1633"/>
    <mergeCell ref="H1633:L1633"/>
    <mergeCell ref="A1634:E1634"/>
    <mergeCell ref="F1634:G1634"/>
    <mergeCell ref="H1634:L1634"/>
    <mergeCell ref="A1635:E1635"/>
    <mergeCell ref="F1635:G1635"/>
    <mergeCell ref="H1635:L1635"/>
    <mergeCell ref="A1636:E1636"/>
    <mergeCell ref="F1636:G1636"/>
    <mergeCell ref="H1636:L1636"/>
    <mergeCell ref="A1637:E1637"/>
    <mergeCell ref="F1637:G1637"/>
    <mergeCell ref="H1637:L1637"/>
    <mergeCell ref="A1638:L1638"/>
    <mergeCell ref="A1639:L1640"/>
    <mergeCell ref="A1641:L1641"/>
    <mergeCell ref="A1642:D1642"/>
    <mergeCell ref="E1642:E1643"/>
    <mergeCell ref="F1642:I1643"/>
    <mergeCell ref="J1642:J1643"/>
    <mergeCell ref="K1642:L1643"/>
    <mergeCell ref="A1643:B1643"/>
    <mergeCell ref="C1643:D1643"/>
    <mergeCell ref="A1658:C1660"/>
    <mergeCell ref="D1658:L1660"/>
    <mergeCell ref="A1646:A1649"/>
    <mergeCell ref="B1646:L1649"/>
    <mergeCell ref="A1651:L1651"/>
    <mergeCell ref="B1652:C1652"/>
    <mergeCell ref="D1652:L1652"/>
    <mergeCell ref="A1644:B1645"/>
    <mergeCell ref="C1644:D1645"/>
    <mergeCell ref="E1644:E1645"/>
    <mergeCell ref="F1644:I1645"/>
    <mergeCell ref="J1644:J1645"/>
    <mergeCell ref="K1644:L1645"/>
    <mergeCell ref="A1665:E1665"/>
    <mergeCell ref="F1665:G1665"/>
    <mergeCell ref="H1665:L1665"/>
    <mergeCell ref="A1666:E1666"/>
    <mergeCell ref="F1666:G1666"/>
    <mergeCell ref="H1666:L1666"/>
    <mergeCell ref="A1667:E1667"/>
    <mergeCell ref="F1667:G1667"/>
    <mergeCell ref="H1667:L1667"/>
    <mergeCell ref="A1668:E1668"/>
    <mergeCell ref="F1668:G1668"/>
    <mergeCell ref="H1668:L1668"/>
    <mergeCell ref="A1669:E1669"/>
    <mergeCell ref="F1669:G1669"/>
    <mergeCell ref="H1669:L1669"/>
    <mergeCell ref="A1670:E1670"/>
    <mergeCell ref="F1670:G1670"/>
    <mergeCell ref="H1670:L1670"/>
    <mergeCell ref="A1671:L1671"/>
    <mergeCell ref="A1672:L1673"/>
    <mergeCell ref="J1677:J1678"/>
    <mergeCell ref="K1677:L1678"/>
    <mergeCell ref="A1679:A1682"/>
    <mergeCell ref="B1679:L1682"/>
    <mergeCell ref="A1674:L1674"/>
    <mergeCell ref="A1675:D1675"/>
    <mergeCell ref="E1675:E1676"/>
    <mergeCell ref="F1675:I1676"/>
    <mergeCell ref="J1675:J1676"/>
    <mergeCell ref="K1675:L1676"/>
    <mergeCell ref="A1676:B1676"/>
    <mergeCell ref="C1676:D1676"/>
    <mergeCell ref="A1677:B1678"/>
    <mergeCell ref="C1677:D1678"/>
    <mergeCell ref="E1677:E1678"/>
    <mergeCell ref="F1677:I1678"/>
    <mergeCell ref="D1689:L1689"/>
    <mergeCell ref="A1690:C1690"/>
    <mergeCell ref="D1690:L1690"/>
    <mergeCell ref="H1696:L1696"/>
    <mergeCell ref="A1697:E1697"/>
    <mergeCell ref="F1697:G1697"/>
    <mergeCell ref="H1697:L1697"/>
    <mergeCell ref="A1698:E1698"/>
    <mergeCell ref="F1698:G1698"/>
    <mergeCell ref="H1698:L1698"/>
    <mergeCell ref="A1699:E1699"/>
    <mergeCell ref="F1699:G1699"/>
    <mergeCell ref="H1699:L1699"/>
    <mergeCell ref="A1700:E1700"/>
    <mergeCell ref="F1700:G1700"/>
    <mergeCell ref="H1700:L1700"/>
    <mergeCell ref="A1701:E1701"/>
    <mergeCell ref="F1701:G1701"/>
    <mergeCell ref="H1701:L1701"/>
    <mergeCell ref="A1691:C1693"/>
    <mergeCell ref="D1691:L1693"/>
    <mergeCell ref="A1694:E1694"/>
    <mergeCell ref="F1694:G1694"/>
    <mergeCell ref="H1694:L1694"/>
    <mergeCell ref="A1695:E1695"/>
    <mergeCell ref="F1695:G1695"/>
    <mergeCell ref="H1695:L1695"/>
    <mergeCell ref="A1696:E1696"/>
    <mergeCell ref="F1696:G1696"/>
    <mergeCell ref="A1702:E1702"/>
    <mergeCell ref="F1702:G1702"/>
    <mergeCell ref="H1702:L1702"/>
    <mergeCell ref="C1709:D1709"/>
    <mergeCell ref="A1710:B1711"/>
    <mergeCell ref="C1710:D1711"/>
    <mergeCell ref="E1710:E1711"/>
    <mergeCell ref="F1710:I1711"/>
    <mergeCell ref="J1710:J1711"/>
    <mergeCell ref="K1710:L1711"/>
    <mergeCell ref="A1712:A1715"/>
    <mergeCell ref="B1712:L1715"/>
    <mergeCell ref="B1718:C1718"/>
    <mergeCell ref="D1718:L1718"/>
    <mergeCell ref="A1719:C1719"/>
    <mergeCell ref="D1719:L1719"/>
    <mergeCell ref="A1720:C1720"/>
    <mergeCell ref="D1720:L1720"/>
    <mergeCell ref="A1717:L1717"/>
    <mergeCell ref="A1703:E1703"/>
    <mergeCell ref="F1703:G1703"/>
    <mergeCell ref="H1703:L1703"/>
    <mergeCell ref="A1704:L1704"/>
    <mergeCell ref="A1705:L1706"/>
    <mergeCell ref="A1707:L1707"/>
    <mergeCell ref="A1708:D1708"/>
    <mergeCell ref="E1708:E1709"/>
    <mergeCell ref="F1708:I1709"/>
    <mergeCell ref="J1708:J1709"/>
    <mergeCell ref="K1708:L1709"/>
    <mergeCell ref="A1709:B1709"/>
    <mergeCell ref="F1733:G1733"/>
    <mergeCell ref="H1733:L1733"/>
    <mergeCell ref="A1741:D1741"/>
    <mergeCell ref="E1741:E1742"/>
    <mergeCell ref="F1741:I1742"/>
    <mergeCell ref="J1741:J1742"/>
    <mergeCell ref="K1741:L1742"/>
    <mergeCell ref="A1742:B1742"/>
    <mergeCell ref="C1742:D1742"/>
    <mergeCell ref="A1734:E1734"/>
    <mergeCell ref="F1734:G1734"/>
    <mergeCell ref="H1734:L1734"/>
    <mergeCell ref="A1735:E1735"/>
    <mergeCell ref="F1735:G1735"/>
    <mergeCell ref="H1735:L1735"/>
    <mergeCell ref="A1736:E1736"/>
    <mergeCell ref="F1736:G1736"/>
    <mergeCell ref="H1736:L1736"/>
    <mergeCell ref="A1737:L1737"/>
    <mergeCell ref="A1738:L1739"/>
    <mergeCell ref="A1740:L1740"/>
    <mergeCell ref="D1751:L1751"/>
    <mergeCell ref="A1757:C1759"/>
    <mergeCell ref="D1757:L1759"/>
    <mergeCell ref="A1760:E1760"/>
    <mergeCell ref="F1760:G1760"/>
    <mergeCell ref="H1760:L1760"/>
    <mergeCell ref="A1761:E1761"/>
    <mergeCell ref="F1761:G1761"/>
    <mergeCell ref="H1761:L1761"/>
    <mergeCell ref="A1762:E1762"/>
    <mergeCell ref="F1762:G1762"/>
    <mergeCell ref="H1762:L1762"/>
    <mergeCell ref="A1763:E1763"/>
    <mergeCell ref="F1763:G1763"/>
    <mergeCell ref="H1763:L1763"/>
    <mergeCell ref="A1764:E1764"/>
    <mergeCell ref="F1764:G1764"/>
    <mergeCell ref="H1764:L1764"/>
    <mergeCell ref="A1752:C1752"/>
    <mergeCell ref="D1752:L1752"/>
    <mergeCell ref="A1753:C1753"/>
    <mergeCell ref="D1753:L1753"/>
    <mergeCell ref="A1754:C1754"/>
    <mergeCell ref="D1754:L1754"/>
    <mergeCell ref="A1755:C1755"/>
    <mergeCell ref="D1755:L1755"/>
    <mergeCell ref="A1756:C1756"/>
    <mergeCell ref="D1756:L1756"/>
    <mergeCell ref="K1774:L1775"/>
    <mergeCell ref="A1775:B1775"/>
    <mergeCell ref="C1775:D1775"/>
    <mergeCell ref="A1776:B1777"/>
    <mergeCell ref="C1776:D1777"/>
    <mergeCell ref="E1776:E1777"/>
    <mergeCell ref="F1776:I1777"/>
    <mergeCell ref="J1776:J1777"/>
    <mergeCell ref="K1776:L1777"/>
    <mergeCell ref="D1787:L1787"/>
    <mergeCell ref="A1788:C1788"/>
    <mergeCell ref="D1788:L1788"/>
    <mergeCell ref="A1789:C1789"/>
    <mergeCell ref="D1789:L1789"/>
    <mergeCell ref="A1790:C1792"/>
    <mergeCell ref="D1790:L1792"/>
    <mergeCell ref="A1793:E1793"/>
    <mergeCell ref="F1793:G1793"/>
    <mergeCell ref="H1793:L1793"/>
    <mergeCell ref="A1778:A1781"/>
    <mergeCell ref="B1778:L1781"/>
    <mergeCell ref="A1783:L1783"/>
    <mergeCell ref="B1784:C1784"/>
    <mergeCell ref="D1784:L1784"/>
    <mergeCell ref="A1785:C1785"/>
    <mergeCell ref="D1785:L1785"/>
    <mergeCell ref="A1786:C1786"/>
    <mergeCell ref="D1786:L1786"/>
    <mergeCell ref="A1787:C1787"/>
    <mergeCell ref="E1774:E1775"/>
    <mergeCell ref="F1774:I1775"/>
    <mergeCell ref="J1774:J1775"/>
    <mergeCell ref="F1802:G1802"/>
    <mergeCell ref="H1802:L1802"/>
    <mergeCell ref="A1803:L1803"/>
    <mergeCell ref="A1804:L1805"/>
    <mergeCell ref="A1797:E1797"/>
    <mergeCell ref="F1797:G1797"/>
    <mergeCell ref="H1797:L1797"/>
    <mergeCell ref="A1798:E1798"/>
    <mergeCell ref="F1798:G1798"/>
    <mergeCell ref="H1798:L1798"/>
    <mergeCell ref="A1799:E1799"/>
    <mergeCell ref="F1799:G1799"/>
    <mergeCell ref="H1799:L1799"/>
    <mergeCell ref="A1800:E1800"/>
    <mergeCell ref="F1800:G1800"/>
    <mergeCell ref="H1800:L1800"/>
    <mergeCell ref="C1809:D1810"/>
    <mergeCell ref="E1809:E1810"/>
    <mergeCell ref="F1809:I1810"/>
    <mergeCell ref="J1809:J1810"/>
    <mergeCell ref="K1809:L1810"/>
    <mergeCell ref="A1806:L1806"/>
    <mergeCell ref="A1807:D1807"/>
    <mergeCell ref="E1807:E1808"/>
    <mergeCell ref="F1807:I1808"/>
    <mergeCell ref="J1807:J1808"/>
    <mergeCell ref="K1807:L1808"/>
    <mergeCell ref="A1808:B1808"/>
    <mergeCell ref="C1808:D1808"/>
    <mergeCell ref="A1809:B1810"/>
    <mergeCell ref="A1821:C1821"/>
    <mergeCell ref="D1821:L1821"/>
    <mergeCell ref="A1822:C1822"/>
    <mergeCell ref="D1822:L1822"/>
    <mergeCell ref="A1823:C1825"/>
    <mergeCell ref="D1823:L1825"/>
    <mergeCell ref="A1826:E1826"/>
    <mergeCell ref="F1826:G1826"/>
    <mergeCell ref="H1826:L1826"/>
    <mergeCell ref="A1827:E1827"/>
    <mergeCell ref="F1827:G1827"/>
    <mergeCell ref="H1827:L1827"/>
    <mergeCell ref="A1816:L1816"/>
    <mergeCell ref="A1811:A1814"/>
    <mergeCell ref="B1811:L1814"/>
    <mergeCell ref="B1817:C1817"/>
    <mergeCell ref="D1817:L1817"/>
    <mergeCell ref="A1818:C1818"/>
    <mergeCell ref="D1818:L1818"/>
    <mergeCell ref="A1819:C1819"/>
    <mergeCell ref="D1819:L1819"/>
    <mergeCell ref="A1820:C1820"/>
    <mergeCell ref="D1820:L1820"/>
    <mergeCell ref="A1828:E1828"/>
    <mergeCell ref="F1828:G1828"/>
    <mergeCell ref="H1828:L1828"/>
    <mergeCell ref="A1829:E1829"/>
    <mergeCell ref="F1829:G1829"/>
    <mergeCell ref="H1829:L1829"/>
    <mergeCell ref="A1834:E1834"/>
    <mergeCell ref="F1834:G1834"/>
    <mergeCell ref="H1834:L1834"/>
    <mergeCell ref="A1836:L1836"/>
    <mergeCell ref="A1837:L1838"/>
    <mergeCell ref="A1839:L1839"/>
    <mergeCell ref="A1840:D1840"/>
    <mergeCell ref="E1840:E1841"/>
    <mergeCell ref="F1840:I1841"/>
    <mergeCell ref="J1840:J1841"/>
    <mergeCell ref="K1840:L1841"/>
    <mergeCell ref="A1841:B1841"/>
    <mergeCell ref="C1841:D1841"/>
    <mergeCell ref="A1854:C1854"/>
    <mergeCell ref="D1854:L1854"/>
    <mergeCell ref="A1855:C1855"/>
    <mergeCell ref="D1855:L1855"/>
    <mergeCell ref="A1856:C1858"/>
    <mergeCell ref="D1856:L1858"/>
    <mergeCell ref="A1859:E1859"/>
    <mergeCell ref="F1859:G1859"/>
    <mergeCell ref="H1859:L1859"/>
    <mergeCell ref="A1860:E1860"/>
    <mergeCell ref="F1860:G1860"/>
    <mergeCell ref="H1860:L1860"/>
    <mergeCell ref="A1861:E1861"/>
    <mergeCell ref="F1861:G1861"/>
    <mergeCell ref="H1861:L1861"/>
    <mergeCell ref="A1862:E1862"/>
    <mergeCell ref="F1862:G1862"/>
    <mergeCell ref="H1862:L1862"/>
    <mergeCell ref="E1875:E1876"/>
    <mergeCell ref="F1875:I1876"/>
    <mergeCell ref="J1875:J1876"/>
    <mergeCell ref="K1875:L1876"/>
    <mergeCell ref="A1877:A1880"/>
    <mergeCell ref="B1877:L1880"/>
    <mergeCell ref="F1894:G1894"/>
    <mergeCell ref="H1894:L1894"/>
    <mergeCell ref="A1895:E1895"/>
    <mergeCell ref="F1895:G1895"/>
    <mergeCell ref="H1895:L1895"/>
    <mergeCell ref="D1916:L1916"/>
    <mergeCell ref="A1917:C1917"/>
    <mergeCell ref="D1917:L1917"/>
    <mergeCell ref="A1918:C1918"/>
    <mergeCell ref="D1918:L1918"/>
    <mergeCell ref="A1919:C1919"/>
    <mergeCell ref="D1919:L1919"/>
    <mergeCell ref="A1908:B1909"/>
    <mergeCell ref="C1908:D1909"/>
    <mergeCell ref="E1908:E1909"/>
    <mergeCell ref="F1908:I1909"/>
    <mergeCell ref="J1908:J1909"/>
    <mergeCell ref="K1908:L1909"/>
    <mergeCell ref="A1910:A1913"/>
    <mergeCell ref="B1910:L1913"/>
    <mergeCell ref="A1915:L1915"/>
    <mergeCell ref="B1916:C1916"/>
    <mergeCell ref="A1899:E1899"/>
    <mergeCell ref="F1899:G1899"/>
    <mergeCell ref="H1899:L1899"/>
    <mergeCell ref="A1900:E1900"/>
    <mergeCell ref="A1958:E1958"/>
    <mergeCell ref="F1958:G1958"/>
    <mergeCell ref="H1958:L1958"/>
    <mergeCell ref="A1959:E1959"/>
    <mergeCell ref="F1959:G1959"/>
    <mergeCell ref="H1959:L1959"/>
    <mergeCell ref="J1974:J1975"/>
    <mergeCell ref="K1974:L1975"/>
    <mergeCell ref="A1976:A1979"/>
    <mergeCell ref="B1976:L1979"/>
    <mergeCell ref="A1981:L1981"/>
    <mergeCell ref="B1982:C1982"/>
    <mergeCell ref="D1982:L1982"/>
    <mergeCell ref="A1983:C1983"/>
    <mergeCell ref="D1983:L1983"/>
    <mergeCell ref="A1984:C1984"/>
    <mergeCell ref="D1984:L1984"/>
    <mergeCell ref="A1967:E1967"/>
    <mergeCell ref="F1967:G1967"/>
    <mergeCell ref="H1967:L1967"/>
    <mergeCell ref="A1968:L1968"/>
    <mergeCell ref="A1969:L1970"/>
    <mergeCell ref="A1971:L1971"/>
    <mergeCell ref="A1972:D1972"/>
    <mergeCell ref="A1965:E1965"/>
    <mergeCell ref="F1965:G1965"/>
    <mergeCell ref="H1965:L1965"/>
    <mergeCell ref="A1966:E1966"/>
    <mergeCell ref="F1966:G1966"/>
    <mergeCell ref="H1966:L1966"/>
    <mergeCell ref="A1963:E1963"/>
    <mergeCell ref="F1963:G1963"/>
    <mergeCell ref="F1994:G1994"/>
    <mergeCell ref="H1994:L1994"/>
    <mergeCell ref="A2001:L2001"/>
    <mergeCell ref="A2002:L2003"/>
    <mergeCell ref="A2004:L2004"/>
    <mergeCell ref="A2005:D2005"/>
    <mergeCell ref="E2005:E2006"/>
    <mergeCell ref="F2005:I2006"/>
    <mergeCell ref="J2005:J2006"/>
    <mergeCell ref="K2005:L2006"/>
    <mergeCell ref="A2006:B2006"/>
    <mergeCell ref="C2006:D2006"/>
    <mergeCell ref="A2007:B2008"/>
    <mergeCell ref="C2007:D2008"/>
    <mergeCell ref="E2007:E2008"/>
    <mergeCell ref="F2007:I2008"/>
    <mergeCell ref="J2007:J2008"/>
    <mergeCell ref="K2007:L2008"/>
    <mergeCell ref="A1999:E1999"/>
    <mergeCell ref="F1999:G1999"/>
    <mergeCell ref="H1999:L1999"/>
    <mergeCell ref="A2000:E2000"/>
    <mergeCell ref="F2000:G2000"/>
    <mergeCell ref="H2000:L2000"/>
    <mergeCell ref="A1997:E1997"/>
    <mergeCell ref="F1997:G1997"/>
    <mergeCell ref="H1997:L1997"/>
    <mergeCell ref="A1998:E1998"/>
    <mergeCell ref="F1998:G1998"/>
    <mergeCell ref="H1998:L1998"/>
    <mergeCell ref="A1995:E1995"/>
    <mergeCell ref="F1995:G1995"/>
    <mergeCell ref="H2024:L2024"/>
    <mergeCell ref="A2025:E2025"/>
    <mergeCell ref="F2025:G2025"/>
    <mergeCell ref="H2025:L2025"/>
    <mergeCell ref="A2026:E2026"/>
    <mergeCell ref="F2026:G2026"/>
    <mergeCell ref="H2026:L2026"/>
    <mergeCell ref="A2034:L2034"/>
    <mergeCell ref="A2033:E2033"/>
    <mergeCell ref="F2033:G2033"/>
    <mergeCell ref="H2033:L2033"/>
    <mergeCell ref="A2031:E2031"/>
    <mergeCell ref="F2031:G2031"/>
    <mergeCell ref="H2031:L2031"/>
    <mergeCell ref="A2032:E2032"/>
    <mergeCell ref="F2032:G2032"/>
    <mergeCell ref="H2032:L2032"/>
    <mergeCell ref="A2024:E2024"/>
    <mergeCell ref="F2024:G2024"/>
    <mergeCell ref="B2075:L2078"/>
    <mergeCell ref="A2080:L2080"/>
    <mergeCell ref="B2081:C2081"/>
    <mergeCell ref="D2081:L2081"/>
    <mergeCell ref="A2068:L2069"/>
    <mergeCell ref="A2070:L2070"/>
    <mergeCell ref="A2071:D2071"/>
    <mergeCell ref="E2071:E2072"/>
    <mergeCell ref="F2071:I2072"/>
    <mergeCell ref="J2071:J2072"/>
    <mergeCell ref="K2071:L2072"/>
    <mergeCell ref="A2072:B2072"/>
    <mergeCell ref="C2072:D2072"/>
    <mergeCell ref="A2065:E2065"/>
    <mergeCell ref="F2065:G2065"/>
    <mergeCell ref="H2065:L2065"/>
    <mergeCell ref="A2066:E2066"/>
    <mergeCell ref="F2066:G2066"/>
    <mergeCell ref="H2066:L2066"/>
    <mergeCell ref="F2063:G2063"/>
    <mergeCell ref="H2063:L2063"/>
    <mergeCell ref="A2064:E2064"/>
    <mergeCell ref="F2064:G2064"/>
    <mergeCell ref="H2064:L2064"/>
    <mergeCell ref="D2087:L2089"/>
    <mergeCell ref="C2106:D2107"/>
    <mergeCell ref="E2106:E2107"/>
    <mergeCell ref="F2106:I2107"/>
    <mergeCell ref="J2106:J2107"/>
    <mergeCell ref="K2106:L2107"/>
    <mergeCell ref="A2108:A2111"/>
    <mergeCell ref="B2108:L2111"/>
    <mergeCell ref="A2113:L2113"/>
    <mergeCell ref="B2114:C2114"/>
    <mergeCell ref="D2114:L2114"/>
    <mergeCell ref="A2115:C2115"/>
    <mergeCell ref="D2115:L2115"/>
    <mergeCell ref="A2099:E2099"/>
    <mergeCell ref="F2099:G2099"/>
    <mergeCell ref="H2099:L2099"/>
    <mergeCell ref="A2097:E2097"/>
    <mergeCell ref="F2097:G2097"/>
    <mergeCell ref="H2097:L2097"/>
    <mergeCell ref="A2098:E2098"/>
    <mergeCell ref="F2098:G2098"/>
    <mergeCell ref="H2098:L2098"/>
    <mergeCell ref="A2095:E2095"/>
    <mergeCell ref="F2095:G2095"/>
    <mergeCell ref="H2095:L2095"/>
    <mergeCell ref="A2096:E2096"/>
    <mergeCell ref="F2096:G2096"/>
    <mergeCell ref="H2096:L2096"/>
    <mergeCell ref="A2100:L2100"/>
    <mergeCell ref="A2093:E2093"/>
    <mergeCell ref="A2181:C2181"/>
    <mergeCell ref="D2181:L2181"/>
    <mergeCell ref="A2182:C2182"/>
    <mergeCell ref="D2182:L2182"/>
    <mergeCell ref="A2204:B2204"/>
    <mergeCell ref="C2204:D2204"/>
    <mergeCell ref="A2205:B2206"/>
    <mergeCell ref="C2205:D2206"/>
    <mergeCell ref="E2205:E2206"/>
    <mergeCell ref="F2205:I2206"/>
    <mergeCell ref="J2205:J2206"/>
    <mergeCell ref="K2205:L2206"/>
    <mergeCell ref="A2197:E2197"/>
    <mergeCell ref="F2197:G2197"/>
    <mergeCell ref="H2197:L2197"/>
    <mergeCell ref="A2198:E2198"/>
    <mergeCell ref="F2198:G2198"/>
    <mergeCell ref="H2198:L2198"/>
    <mergeCell ref="A2199:L2199"/>
    <mergeCell ref="A2200:L2201"/>
    <mergeCell ref="A2202:L2202"/>
    <mergeCell ref="A2195:E2195"/>
    <mergeCell ref="F2195:G2195"/>
    <mergeCell ref="H2195:L2195"/>
    <mergeCell ref="A2196:E2196"/>
    <mergeCell ref="F2196:G2196"/>
    <mergeCell ref="H2196:L2196"/>
    <mergeCell ref="A2193:E2193"/>
    <mergeCell ref="F2193:G2193"/>
    <mergeCell ref="H2227:L2227"/>
    <mergeCell ref="A2228:E2228"/>
    <mergeCell ref="F2228:G2228"/>
    <mergeCell ref="H2228:L2228"/>
    <mergeCell ref="A2225:E2225"/>
    <mergeCell ref="F2225:G2225"/>
    <mergeCell ref="H2225:L2225"/>
    <mergeCell ref="A2226:E2226"/>
    <mergeCell ref="F2226:G2226"/>
    <mergeCell ref="H2226:L2226"/>
    <mergeCell ref="A2232:L2232"/>
    <mergeCell ref="A2229:E2229"/>
    <mergeCell ref="F2229:G2229"/>
    <mergeCell ref="H2229:L2229"/>
    <mergeCell ref="A2230:E2230"/>
    <mergeCell ref="F2230:G2230"/>
    <mergeCell ref="H2230:L2230"/>
    <mergeCell ref="A2231:E2231"/>
    <mergeCell ref="F2231:G2231"/>
    <mergeCell ref="H2231:L2231"/>
    <mergeCell ref="A2233:L2234"/>
    <mergeCell ref="A2252:C2254"/>
    <mergeCell ref="D2252:L2254"/>
    <mergeCell ref="A2261:E2261"/>
    <mergeCell ref="F2261:G2261"/>
    <mergeCell ref="H2261:L2261"/>
    <mergeCell ref="A2262:E2262"/>
    <mergeCell ref="F2262:G2262"/>
    <mergeCell ref="H2262:L2262"/>
    <mergeCell ref="A2263:E2263"/>
    <mergeCell ref="F2263:G2263"/>
    <mergeCell ref="H2263:L2263"/>
    <mergeCell ref="A2264:E2264"/>
    <mergeCell ref="F2264:G2264"/>
    <mergeCell ref="H2264:L2264"/>
    <mergeCell ref="A2265:L2265"/>
    <mergeCell ref="A2266:L2267"/>
    <mergeCell ref="A2268:L2268"/>
    <mergeCell ref="A2255:E2255"/>
    <mergeCell ref="F2255:G2255"/>
    <mergeCell ref="H2255:L2255"/>
    <mergeCell ref="A2256:E2256"/>
    <mergeCell ref="F2256:G2256"/>
    <mergeCell ref="H2256:L2256"/>
    <mergeCell ref="A2259:E2259"/>
    <mergeCell ref="F2259:G2259"/>
    <mergeCell ref="H2259:L2259"/>
    <mergeCell ref="A2260:E2260"/>
    <mergeCell ref="F2260:G2260"/>
    <mergeCell ref="H2260:L2260"/>
    <mergeCell ref="A2257:E2257"/>
    <mergeCell ref="F2257:G2257"/>
    <mergeCell ref="H2257:L2257"/>
    <mergeCell ref="A2273:A2276"/>
    <mergeCell ref="B2273:L2276"/>
    <mergeCell ref="A2288:E2288"/>
    <mergeCell ref="F2288:G2288"/>
    <mergeCell ref="H2288:L2288"/>
    <mergeCell ref="A2285:C2287"/>
    <mergeCell ref="D2285:L2287"/>
    <mergeCell ref="A2304:B2305"/>
    <mergeCell ref="C2304:D2305"/>
    <mergeCell ref="E2304:E2305"/>
    <mergeCell ref="F2304:I2305"/>
    <mergeCell ref="J2304:J2305"/>
    <mergeCell ref="K2304:L2305"/>
    <mergeCell ref="D2316:L2316"/>
    <mergeCell ref="A2317:C2317"/>
    <mergeCell ref="D2317:L2317"/>
    <mergeCell ref="A2318:C2320"/>
    <mergeCell ref="D2318:L2320"/>
    <mergeCell ref="A2325:E2325"/>
    <mergeCell ref="F2325:G2325"/>
    <mergeCell ref="H2325:L2325"/>
    <mergeCell ref="A2323:E2323"/>
    <mergeCell ref="F2323:G2323"/>
    <mergeCell ref="H2323:L2323"/>
    <mergeCell ref="A2324:E2324"/>
    <mergeCell ref="F2324:G2324"/>
    <mergeCell ref="H2324:L2324"/>
    <mergeCell ref="A2321:E2321"/>
    <mergeCell ref="F2321:G2321"/>
    <mergeCell ref="H2321:L2321"/>
    <mergeCell ref="A2322:E2322"/>
    <mergeCell ref="F2322:G2322"/>
    <mergeCell ref="H2322:L2322"/>
    <mergeCell ref="A2297:E2297"/>
    <mergeCell ref="D2345:L2345"/>
    <mergeCell ref="F2360:G2360"/>
    <mergeCell ref="H2360:L2360"/>
    <mergeCell ref="A2357:E2357"/>
    <mergeCell ref="F2357:G2357"/>
    <mergeCell ref="H2357:L2357"/>
    <mergeCell ref="A2358:E2358"/>
    <mergeCell ref="F2358:G2358"/>
    <mergeCell ref="H2358:L2358"/>
    <mergeCell ref="A2359:E2359"/>
    <mergeCell ref="F2359:G2359"/>
    <mergeCell ref="H2359:L2359"/>
    <mergeCell ref="A2360:E2360"/>
    <mergeCell ref="A2351:C2353"/>
    <mergeCell ref="D2351:L2353"/>
    <mergeCell ref="A2346:C2346"/>
    <mergeCell ref="D2346:L2346"/>
    <mergeCell ref="A2354:E2354"/>
    <mergeCell ref="F2354:G2354"/>
    <mergeCell ref="H2354:L2354"/>
    <mergeCell ref="A2347:C2347"/>
    <mergeCell ref="D2347:L2347"/>
    <mergeCell ref="A2348:C2348"/>
    <mergeCell ref="D2348:L2348"/>
    <mergeCell ref="A2349:C2349"/>
    <mergeCell ref="D2349:L2349"/>
    <mergeCell ref="A2350:C2350"/>
    <mergeCell ref="D2350:L2350"/>
    <mergeCell ref="F2355:G2355"/>
    <mergeCell ref="H2355:L2355"/>
    <mergeCell ref="A2356:E2356"/>
    <mergeCell ref="F2356:G2356"/>
    <mergeCell ref="A2365:L2366"/>
    <mergeCell ref="A2367:L2367"/>
    <mergeCell ref="A2368:D2368"/>
    <mergeCell ref="E2368:E2369"/>
    <mergeCell ref="F2368:I2369"/>
    <mergeCell ref="J2368:J2369"/>
    <mergeCell ref="K2368:L2369"/>
    <mergeCell ref="A2369:B2369"/>
    <mergeCell ref="C2369:D2369"/>
    <mergeCell ref="A2370:B2371"/>
    <mergeCell ref="C2370:D2371"/>
    <mergeCell ref="E2370:E2371"/>
    <mergeCell ref="F2370:I2371"/>
    <mergeCell ref="J2370:J2371"/>
    <mergeCell ref="K2370:L2371"/>
    <mergeCell ref="A2372:A2375"/>
    <mergeCell ref="B2372:L2375"/>
    <mergeCell ref="A2377:L2377"/>
    <mergeCell ref="B2378:C2378"/>
    <mergeCell ref="D2378:L2378"/>
    <mergeCell ref="A2379:C2379"/>
    <mergeCell ref="D2379:L2379"/>
    <mergeCell ref="A2380:C2380"/>
    <mergeCell ref="D2380:L2380"/>
    <mergeCell ref="A2381:C2381"/>
    <mergeCell ref="D2381:L2381"/>
    <mergeCell ref="F2392:G2392"/>
    <mergeCell ref="H2392:L2392"/>
    <mergeCell ref="A2393:E2393"/>
    <mergeCell ref="F2393:G2393"/>
    <mergeCell ref="H2393:L2393"/>
    <mergeCell ref="A2394:E2394"/>
    <mergeCell ref="F2394:G2394"/>
    <mergeCell ref="H2394:L2394"/>
    <mergeCell ref="A2389:E2389"/>
    <mergeCell ref="F2389:G2389"/>
    <mergeCell ref="H2389:L2389"/>
    <mergeCell ref="A2390:E2390"/>
    <mergeCell ref="F2390:G2390"/>
    <mergeCell ref="H2390:L2390"/>
    <mergeCell ref="A2391:E2391"/>
    <mergeCell ref="F2391:G2391"/>
    <mergeCell ref="H2391:L2391"/>
    <mergeCell ref="A2392:E2392"/>
    <mergeCell ref="A2382:C2382"/>
    <mergeCell ref="D2382:L2382"/>
    <mergeCell ref="A2383:C2383"/>
    <mergeCell ref="D2383:L2383"/>
    <mergeCell ref="A2384:C2386"/>
    <mergeCell ref="D2416:L2416"/>
    <mergeCell ref="A2417:C2419"/>
    <mergeCell ref="D2417:L2419"/>
    <mergeCell ref="A2412:C2412"/>
    <mergeCell ref="D2412:L2412"/>
    <mergeCell ref="A2413:C2413"/>
    <mergeCell ref="D2413:L2413"/>
    <mergeCell ref="A2414:C2414"/>
    <mergeCell ref="D2414:L2414"/>
    <mergeCell ref="J2403:J2404"/>
    <mergeCell ref="K2403:L2404"/>
    <mergeCell ref="A2405:A2408"/>
    <mergeCell ref="B2405:L2408"/>
    <mergeCell ref="A2410:L2410"/>
    <mergeCell ref="B2411:C2411"/>
    <mergeCell ref="D2411:L2411"/>
    <mergeCell ref="C2403:D2404"/>
    <mergeCell ref="E2403:E2404"/>
    <mergeCell ref="F2403:I2404"/>
    <mergeCell ref="B2471:L2474"/>
    <mergeCell ref="A2476:L2476"/>
    <mergeCell ref="B2477:C2477"/>
    <mergeCell ref="D2477:L2477"/>
    <mergeCell ref="A2478:C2478"/>
    <mergeCell ref="D2478:L2478"/>
    <mergeCell ref="A2466:L2466"/>
    <mergeCell ref="A2468:B2468"/>
    <mergeCell ref="A2467:D2467"/>
    <mergeCell ref="E2467:E2468"/>
    <mergeCell ref="A2428:E2428"/>
    <mergeCell ref="F2428:G2428"/>
    <mergeCell ref="H2428:L2428"/>
    <mergeCell ref="A2420:E2420"/>
    <mergeCell ref="F2420:G2420"/>
    <mergeCell ref="H2420:L2420"/>
    <mergeCell ref="F2424:G2424"/>
    <mergeCell ref="H2424:L2424"/>
    <mergeCell ref="A2425:E2425"/>
    <mergeCell ref="F2425:G2425"/>
    <mergeCell ref="H2425:L2425"/>
    <mergeCell ref="A2426:E2426"/>
    <mergeCell ref="F2426:G2426"/>
    <mergeCell ref="H2426:L2426"/>
    <mergeCell ref="A2427:E2427"/>
    <mergeCell ref="F2427:G2427"/>
    <mergeCell ref="H2427:L2427"/>
    <mergeCell ref="A2423:E2423"/>
    <mergeCell ref="F2423:G2423"/>
    <mergeCell ref="H2423:L2423"/>
    <mergeCell ref="A2424:E2424"/>
    <mergeCell ref="A2455:E2455"/>
    <mergeCell ref="F2455:G2455"/>
    <mergeCell ref="H2455:L2455"/>
    <mergeCell ref="A2456:E2456"/>
    <mergeCell ref="A2446:C2446"/>
    <mergeCell ref="D2446:L2446"/>
    <mergeCell ref="J2467:J2468"/>
    <mergeCell ref="K2467:L2468"/>
    <mergeCell ref="C2468:D2468"/>
    <mergeCell ref="A2460:E2460"/>
    <mergeCell ref="F2460:G2460"/>
    <mergeCell ref="H2460:L2460"/>
    <mergeCell ref="A2461:E2461"/>
    <mergeCell ref="F2461:G2461"/>
    <mergeCell ref="H2461:L2461"/>
    <mergeCell ref="A2462:E2462"/>
    <mergeCell ref="F2462:G2462"/>
    <mergeCell ref="H2462:L2462"/>
    <mergeCell ref="A2463:L2463"/>
    <mergeCell ref="A2464:L2465"/>
    <mergeCell ref="F2467:I2468"/>
    <mergeCell ref="A2509:L2509"/>
    <mergeCell ref="B2510:C2510"/>
    <mergeCell ref="D2510:L2510"/>
    <mergeCell ref="A2511:C2511"/>
    <mergeCell ref="D2511:L2511"/>
    <mergeCell ref="A2512:C2512"/>
    <mergeCell ref="A2488:E2488"/>
    <mergeCell ref="F2488:G2488"/>
    <mergeCell ref="A2479:C2479"/>
    <mergeCell ref="D2479:L2479"/>
    <mergeCell ref="A2480:C2480"/>
    <mergeCell ref="D2480:L2480"/>
    <mergeCell ref="A2481:C2481"/>
    <mergeCell ref="D2481:L2481"/>
    <mergeCell ref="A2482:C2482"/>
    <mergeCell ref="D2482:L2482"/>
    <mergeCell ref="A2492:E2492"/>
    <mergeCell ref="F2492:G2492"/>
    <mergeCell ref="H2492:L2492"/>
    <mergeCell ref="A2493:E2493"/>
    <mergeCell ref="F2493:G2493"/>
    <mergeCell ref="H2493:L2493"/>
    <mergeCell ref="A2494:E2494"/>
    <mergeCell ref="F2494:G2494"/>
    <mergeCell ref="H2494:L2494"/>
    <mergeCell ref="A2491:E2491"/>
    <mergeCell ref="F2491:G2491"/>
    <mergeCell ref="H2491:L2491"/>
    <mergeCell ref="A2490:E2490"/>
    <mergeCell ref="F2490:G2490"/>
    <mergeCell ref="H2490:L2490"/>
    <mergeCell ref="F2524:G2524"/>
    <mergeCell ref="H2524:L2524"/>
    <mergeCell ref="D2513:L2513"/>
    <mergeCell ref="A2514:C2514"/>
    <mergeCell ref="D2514:L2514"/>
    <mergeCell ref="A2515:C2515"/>
    <mergeCell ref="D2515:L2515"/>
    <mergeCell ref="A2495:E2495"/>
    <mergeCell ref="F2495:G2495"/>
    <mergeCell ref="H2495:L2495"/>
    <mergeCell ref="A2496:L2496"/>
    <mergeCell ref="A2497:L2498"/>
    <mergeCell ref="A2499:L2499"/>
    <mergeCell ref="A2500:D2500"/>
    <mergeCell ref="E2500:E2501"/>
    <mergeCell ref="F2500:I2501"/>
    <mergeCell ref="J2500:J2501"/>
    <mergeCell ref="K2500:L2501"/>
    <mergeCell ref="C2501:D2501"/>
    <mergeCell ref="A2502:B2503"/>
    <mergeCell ref="C2502:D2503"/>
    <mergeCell ref="E2502:E2503"/>
    <mergeCell ref="F2502:I2503"/>
    <mergeCell ref="J2502:J2503"/>
    <mergeCell ref="K2502:L2503"/>
    <mergeCell ref="A2501:B2501"/>
    <mergeCell ref="D2512:L2512"/>
    <mergeCell ref="A2513:C2513"/>
    <mergeCell ref="H2521:L2521"/>
    <mergeCell ref="A2522:E2522"/>
    <mergeCell ref="A2504:A2507"/>
    <mergeCell ref="B2504:L2507"/>
    <mergeCell ref="A2535:B2536"/>
    <mergeCell ref="C2535:D2536"/>
    <mergeCell ref="E2535:E2536"/>
    <mergeCell ref="F2535:I2536"/>
    <mergeCell ref="J2535:J2536"/>
    <mergeCell ref="K2535:L2536"/>
    <mergeCell ref="A2534:B2534"/>
    <mergeCell ref="A2557:E2557"/>
    <mergeCell ref="F2557:G2557"/>
    <mergeCell ref="H2557:L2557"/>
    <mergeCell ref="A2558:E2558"/>
    <mergeCell ref="F2558:G2558"/>
    <mergeCell ref="H2558:L2558"/>
    <mergeCell ref="A2559:E2559"/>
    <mergeCell ref="F2559:G2559"/>
    <mergeCell ref="H2559:L2559"/>
    <mergeCell ref="A2528:E2528"/>
    <mergeCell ref="F2528:G2528"/>
    <mergeCell ref="H2528:L2528"/>
    <mergeCell ref="A2529:L2529"/>
    <mergeCell ref="A2530:L2531"/>
    <mergeCell ref="A2532:L2532"/>
    <mergeCell ref="A2533:D2533"/>
    <mergeCell ref="E2533:E2534"/>
    <mergeCell ref="F2533:I2534"/>
    <mergeCell ref="J2533:J2534"/>
    <mergeCell ref="K2533:L2534"/>
    <mergeCell ref="C2534:D2534"/>
    <mergeCell ref="A2555:E2555"/>
    <mergeCell ref="F2555:G2555"/>
    <mergeCell ref="H2555:L2555"/>
    <mergeCell ref="H2553:L2553"/>
    <mergeCell ref="A2578:C2578"/>
    <mergeCell ref="D2578:L2578"/>
    <mergeCell ref="A2579:C2579"/>
    <mergeCell ref="D2579:L2579"/>
    <mergeCell ref="A2580:C2580"/>
    <mergeCell ref="D2580:L2580"/>
    <mergeCell ref="A2560:E2560"/>
    <mergeCell ref="F2560:G2560"/>
    <mergeCell ref="H2560:L2560"/>
    <mergeCell ref="A2549:C2551"/>
    <mergeCell ref="D2549:L2551"/>
    <mergeCell ref="A2552:E2552"/>
    <mergeCell ref="F2552:G2552"/>
    <mergeCell ref="H2552:L2552"/>
    <mergeCell ref="A2553:E2553"/>
    <mergeCell ref="F2553:G2553"/>
    <mergeCell ref="J2566:J2567"/>
    <mergeCell ref="K2566:L2567"/>
    <mergeCell ref="C2567:D2567"/>
    <mergeCell ref="A2568:B2569"/>
    <mergeCell ref="C2568:D2569"/>
    <mergeCell ref="E2568:E2569"/>
    <mergeCell ref="F2568:I2569"/>
    <mergeCell ref="J2568:J2569"/>
    <mergeCell ref="K2568:L2569"/>
    <mergeCell ref="A2567:B2567"/>
    <mergeCell ref="H2561:L2561"/>
    <mergeCell ref="A2563:L2564"/>
    <mergeCell ref="A2565:L2565"/>
    <mergeCell ref="A2562:L2562"/>
    <mergeCell ref="A2566:D2566"/>
    <mergeCell ref="E2566:E2567"/>
    <mergeCell ref="A2570:A2573"/>
    <mergeCell ref="B2570:L2573"/>
    <mergeCell ref="A2592:E2592"/>
    <mergeCell ref="F2592:G2592"/>
    <mergeCell ref="H2592:L2592"/>
    <mergeCell ref="A2593:E2593"/>
    <mergeCell ref="F2593:G2593"/>
    <mergeCell ref="H2593:L2593"/>
    <mergeCell ref="A2594:E2594"/>
    <mergeCell ref="F2594:G2594"/>
    <mergeCell ref="H2594:L2594"/>
    <mergeCell ref="A2595:L2595"/>
    <mergeCell ref="A2596:L2597"/>
    <mergeCell ref="A2598:L2598"/>
    <mergeCell ref="A2599:D2599"/>
    <mergeCell ref="E2599:E2600"/>
    <mergeCell ref="F2599:I2600"/>
    <mergeCell ref="J2599:J2600"/>
    <mergeCell ref="K2599:L2600"/>
    <mergeCell ref="A2600:B2600"/>
    <mergeCell ref="C2600:D2600"/>
    <mergeCell ref="A2587:E2587"/>
    <mergeCell ref="F2587:G2587"/>
    <mergeCell ref="H2587:L2587"/>
    <mergeCell ref="A2588:E2588"/>
    <mergeCell ref="F2588:G2588"/>
    <mergeCell ref="H2588:L2588"/>
    <mergeCell ref="A2575:L2575"/>
    <mergeCell ref="B2576:C2576"/>
    <mergeCell ref="D2576:L2576"/>
    <mergeCell ref="A2577:C2577"/>
    <mergeCell ref="D2577:L2577"/>
    <mergeCell ref="A2601:B2602"/>
    <mergeCell ref="C2601:D2602"/>
    <mergeCell ref="E2601:E2602"/>
    <mergeCell ref="F2601:I2602"/>
    <mergeCell ref="J2601:J2602"/>
    <mergeCell ref="K2601:L2602"/>
    <mergeCell ref="F2619:G2619"/>
    <mergeCell ref="H2619:L2619"/>
    <mergeCell ref="A2620:E2620"/>
    <mergeCell ref="F2620:G2620"/>
    <mergeCell ref="H2620:L2620"/>
    <mergeCell ref="A2621:E2621"/>
    <mergeCell ref="F2621:G2621"/>
    <mergeCell ref="H2621:L2621"/>
    <mergeCell ref="A2622:E2622"/>
    <mergeCell ref="F2622:G2622"/>
    <mergeCell ref="H2622:L2622"/>
    <mergeCell ref="A2613:C2613"/>
    <mergeCell ref="D2613:L2613"/>
    <mergeCell ref="A2614:C2614"/>
    <mergeCell ref="D2614:L2614"/>
    <mergeCell ref="A2615:C2617"/>
    <mergeCell ref="D2615:L2617"/>
    <mergeCell ref="A2618:E2618"/>
    <mergeCell ref="F2618:G2618"/>
    <mergeCell ref="H2618:L2618"/>
    <mergeCell ref="A2619:E2619"/>
    <mergeCell ref="A2608:L2608"/>
    <mergeCell ref="B2609:C2609"/>
    <mergeCell ref="D2609:L2609"/>
    <mergeCell ref="A2610:C2610"/>
    <mergeCell ref="D2610:L2610"/>
    <mergeCell ref="K2632:L2633"/>
    <mergeCell ref="A2633:B2633"/>
    <mergeCell ref="C2633:D2633"/>
    <mergeCell ref="A2658:E2658"/>
    <mergeCell ref="F2658:G2658"/>
    <mergeCell ref="H2658:L2658"/>
    <mergeCell ref="A2659:E2659"/>
    <mergeCell ref="F2659:G2659"/>
    <mergeCell ref="H2659:L2659"/>
    <mergeCell ref="A2660:E2660"/>
    <mergeCell ref="F2660:G2660"/>
    <mergeCell ref="H2660:L2660"/>
    <mergeCell ref="A2661:L2661"/>
    <mergeCell ref="A2662:L2663"/>
    <mergeCell ref="A2664:L2664"/>
    <mergeCell ref="A2665:D2665"/>
    <mergeCell ref="E2665:E2666"/>
    <mergeCell ref="F2665:I2666"/>
    <mergeCell ref="J2665:J2666"/>
    <mergeCell ref="K2665:L2666"/>
    <mergeCell ref="A2666:B2666"/>
    <mergeCell ref="C2666:D2666"/>
    <mergeCell ref="F2656:G2656"/>
    <mergeCell ref="H2656:L2656"/>
    <mergeCell ref="A2657:E2657"/>
    <mergeCell ref="F2657:G2657"/>
    <mergeCell ref="H2657:L2657"/>
    <mergeCell ref="A2636:A2639"/>
    <mergeCell ref="B2636:L2639"/>
    <mergeCell ref="A2641:L2641"/>
    <mergeCell ref="B2642:C2642"/>
    <mergeCell ref="D2642:L2642"/>
    <mergeCell ref="A2684:E2684"/>
    <mergeCell ref="F2684:G2684"/>
    <mergeCell ref="H2684:L2684"/>
    <mergeCell ref="A2685:E2685"/>
    <mergeCell ref="F2685:G2685"/>
    <mergeCell ref="H2685:L2685"/>
    <mergeCell ref="A2677:C2677"/>
    <mergeCell ref="D2677:L2677"/>
    <mergeCell ref="A2678:C2678"/>
    <mergeCell ref="D2678:L2678"/>
    <mergeCell ref="A2679:C2679"/>
    <mergeCell ref="D2679:L2679"/>
    <mergeCell ref="A2680:C2680"/>
    <mergeCell ref="D2680:L2680"/>
    <mergeCell ref="A2681:C2683"/>
    <mergeCell ref="D2681:L2683"/>
    <mergeCell ref="A2669:A2672"/>
    <mergeCell ref="B2669:L2672"/>
    <mergeCell ref="A2674:L2674"/>
    <mergeCell ref="A2686:E2686"/>
    <mergeCell ref="F2686:G2686"/>
    <mergeCell ref="H2686:L2686"/>
    <mergeCell ref="A2687:E2687"/>
    <mergeCell ref="F2687:G2687"/>
    <mergeCell ref="H2687:L2687"/>
    <mergeCell ref="A2688:E2688"/>
    <mergeCell ref="F2688:G2688"/>
    <mergeCell ref="H2688:L2688"/>
    <mergeCell ref="A2689:E2689"/>
    <mergeCell ref="F2689:G2689"/>
    <mergeCell ref="H2689:L2689"/>
    <mergeCell ref="A2690:E2690"/>
    <mergeCell ref="F2690:G2690"/>
    <mergeCell ref="H2690:L2690"/>
    <mergeCell ref="A2691:E2691"/>
    <mergeCell ref="F2691:G2691"/>
    <mergeCell ref="H2691:L2691"/>
    <mergeCell ref="A2692:E2692"/>
    <mergeCell ref="F2692:G2692"/>
    <mergeCell ref="H2692:L2692"/>
    <mergeCell ref="A2693:E2693"/>
    <mergeCell ref="F2693:G2693"/>
    <mergeCell ref="H2693:L2693"/>
    <mergeCell ref="A2694:L2694"/>
    <mergeCell ref="A2695:L2696"/>
    <mergeCell ref="A2697:L2697"/>
    <mergeCell ref="A2698:D2698"/>
    <mergeCell ref="E2698:E2699"/>
    <mergeCell ref="F2698:I2699"/>
    <mergeCell ref="J2698:J2699"/>
    <mergeCell ref="K2698:L2699"/>
    <mergeCell ref="A2699:B2699"/>
    <mergeCell ref="C2699:D2699"/>
    <mergeCell ref="A2714:C2716"/>
    <mergeCell ref="D2714:L2716"/>
    <mergeCell ref="A2702:A2705"/>
    <mergeCell ref="B2702:L2705"/>
    <mergeCell ref="A2707:L2707"/>
    <mergeCell ref="B2708:C2708"/>
    <mergeCell ref="D2708:L2708"/>
    <mergeCell ref="A2700:B2701"/>
    <mergeCell ref="C2700:D2701"/>
    <mergeCell ref="E2700:E2701"/>
    <mergeCell ref="F2700:I2701"/>
    <mergeCell ref="J2700:J2701"/>
    <mergeCell ref="K2700:L2701"/>
    <mergeCell ref="A2721:E2721"/>
    <mergeCell ref="F2721:G2721"/>
    <mergeCell ref="H2721:L2721"/>
    <mergeCell ref="A2722:E2722"/>
    <mergeCell ref="F2722:G2722"/>
    <mergeCell ref="H2722:L2722"/>
    <mergeCell ref="A2723:E2723"/>
    <mergeCell ref="F2723:G2723"/>
    <mergeCell ref="H2723:L2723"/>
    <mergeCell ref="A2724:E2724"/>
    <mergeCell ref="F2724:G2724"/>
    <mergeCell ref="H2724:L2724"/>
    <mergeCell ref="A2725:E2725"/>
    <mergeCell ref="F2725:G2725"/>
    <mergeCell ref="H2725:L2725"/>
    <mergeCell ref="A2726:E2726"/>
    <mergeCell ref="F2726:G2726"/>
    <mergeCell ref="H2726:L2726"/>
    <mergeCell ref="A2727:L2727"/>
    <mergeCell ref="A2728:L2729"/>
    <mergeCell ref="J2733:J2734"/>
    <mergeCell ref="K2733:L2734"/>
    <mergeCell ref="A2735:A2738"/>
    <mergeCell ref="B2735:L2738"/>
    <mergeCell ref="A2730:L2730"/>
    <mergeCell ref="A2731:D2731"/>
    <mergeCell ref="E2731:E2732"/>
    <mergeCell ref="F2731:I2732"/>
    <mergeCell ref="J2731:J2732"/>
    <mergeCell ref="K2731:L2732"/>
    <mergeCell ref="A2732:B2732"/>
    <mergeCell ref="C2732:D2732"/>
    <mergeCell ref="A2733:B2734"/>
    <mergeCell ref="C2733:D2734"/>
    <mergeCell ref="E2733:E2734"/>
    <mergeCell ref="F2733:I2734"/>
    <mergeCell ref="D2745:L2745"/>
    <mergeCell ref="A2746:C2746"/>
    <mergeCell ref="D2746:L2746"/>
    <mergeCell ref="H2752:L2752"/>
    <mergeCell ref="A2753:E2753"/>
    <mergeCell ref="F2753:G2753"/>
    <mergeCell ref="H2753:L2753"/>
    <mergeCell ref="A2754:E2754"/>
    <mergeCell ref="F2754:G2754"/>
    <mergeCell ref="H2754:L2754"/>
    <mergeCell ref="A2755:E2755"/>
    <mergeCell ref="F2755:G2755"/>
    <mergeCell ref="H2755:L2755"/>
    <mergeCell ref="A2756:E2756"/>
    <mergeCell ref="F2756:G2756"/>
    <mergeCell ref="H2756:L2756"/>
    <mergeCell ref="A2757:E2757"/>
    <mergeCell ref="F2757:G2757"/>
    <mergeCell ref="H2757:L2757"/>
    <mergeCell ref="A2747:C2749"/>
    <mergeCell ref="D2747:L2749"/>
    <mergeCell ref="A2750:E2750"/>
    <mergeCell ref="F2750:G2750"/>
    <mergeCell ref="H2750:L2750"/>
    <mergeCell ref="A2751:E2751"/>
    <mergeCell ref="F2751:G2751"/>
    <mergeCell ref="H2751:L2751"/>
    <mergeCell ref="A2752:E2752"/>
    <mergeCell ref="F2752:G2752"/>
    <mergeCell ref="A2758:E2758"/>
    <mergeCell ref="F2758:G2758"/>
    <mergeCell ref="H2758:L2758"/>
    <mergeCell ref="C2765:D2765"/>
    <mergeCell ref="A2766:B2767"/>
    <mergeCell ref="C2766:D2767"/>
    <mergeCell ref="E2766:E2767"/>
    <mergeCell ref="F2766:I2767"/>
    <mergeCell ref="J2766:J2767"/>
    <mergeCell ref="K2766:L2767"/>
    <mergeCell ref="A2768:A2771"/>
    <mergeCell ref="B2768:L2771"/>
    <mergeCell ref="B2774:C2774"/>
    <mergeCell ref="D2774:L2774"/>
    <mergeCell ref="A2775:C2775"/>
    <mergeCell ref="D2775:L2775"/>
    <mergeCell ref="A2776:C2776"/>
    <mergeCell ref="D2776:L2776"/>
    <mergeCell ref="A2773:L2773"/>
    <mergeCell ref="A2759:E2759"/>
    <mergeCell ref="F2759:G2759"/>
    <mergeCell ref="H2759:L2759"/>
    <mergeCell ref="A2760:L2760"/>
    <mergeCell ref="A2761:L2762"/>
    <mergeCell ref="A2763:L2763"/>
    <mergeCell ref="A2764:D2764"/>
    <mergeCell ref="E2764:E2765"/>
    <mergeCell ref="F2764:I2765"/>
    <mergeCell ref="J2764:J2765"/>
    <mergeCell ref="K2764:L2765"/>
    <mergeCell ref="A2765:B2765"/>
    <mergeCell ref="F2789:G2789"/>
    <mergeCell ref="H2789:L2789"/>
    <mergeCell ref="A2797:D2797"/>
    <mergeCell ref="E2797:E2798"/>
    <mergeCell ref="F2797:I2798"/>
    <mergeCell ref="J2797:J2798"/>
    <mergeCell ref="K2797:L2798"/>
    <mergeCell ref="A2798:B2798"/>
    <mergeCell ref="C2798:D2798"/>
    <mergeCell ref="A2790:E2790"/>
    <mergeCell ref="F2790:G2790"/>
    <mergeCell ref="H2790:L2790"/>
    <mergeCell ref="A2791:E2791"/>
    <mergeCell ref="F2791:G2791"/>
    <mergeCell ref="H2791:L2791"/>
    <mergeCell ref="A2792:E2792"/>
    <mergeCell ref="F2792:G2792"/>
    <mergeCell ref="H2792:L2792"/>
    <mergeCell ref="A2793:L2793"/>
    <mergeCell ref="A2794:L2795"/>
    <mergeCell ref="A2796:L2796"/>
    <mergeCell ref="D2807:L2807"/>
    <mergeCell ref="A2813:C2815"/>
    <mergeCell ref="D2813:L2815"/>
    <mergeCell ref="A2816:E2816"/>
    <mergeCell ref="F2816:G2816"/>
    <mergeCell ref="H2816:L2816"/>
    <mergeCell ref="A2817:E2817"/>
    <mergeCell ref="F2817:G2817"/>
    <mergeCell ref="H2817:L2817"/>
    <mergeCell ref="A2818:E2818"/>
    <mergeCell ref="F2818:G2818"/>
    <mergeCell ref="H2818:L2818"/>
    <mergeCell ref="A2819:E2819"/>
    <mergeCell ref="F2819:G2819"/>
    <mergeCell ref="H2819:L2819"/>
    <mergeCell ref="A2820:E2820"/>
    <mergeCell ref="F2820:G2820"/>
    <mergeCell ref="H2820:L2820"/>
    <mergeCell ref="A2808:C2808"/>
    <mergeCell ref="D2808:L2808"/>
    <mergeCell ref="A2809:C2809"/>
    <mergeCell ref="D2809:L2809"/>
    <mergeCell ref="A2810:C2810"/>
    <mergeCell ref="D2810:L2810"/>
    <mergeCell ref="A2811:C2811"/>
    <mergeCell ref="D2811:L2811"/>
    <mergeCell ref="A2812:C2812"/>
    <mergeCell ref="D2812:L2812"/>
    <mergeCell ref="K2830:L2831"/>
    <mergeCell ref="A2831:B2831"/>
    <mergeCell ref="C2831:D2831"/>
    <mergeCell ref="A2832:B2833"/>
    <mergeCell ref="C2832:D2833"/>
    <mergeCell ref="E2832:E2833"/>
    <mergeCell ref="F2832:I2833"/>
    <mergeCell ref="J2832:J2833"/>
    <mergeCell ref="K2832:L2833"/>
    <mergeCell ref="D2843:L2843"/>
    <mergeCell ref="A2844:C2844"/>
    <mergeCell ref="D2844:L2844"/>
    <mergeCell ref="A2845:C2845"/>
    <mergeCell ref="D2845:L2845"/>
    <mergeCell ref="A2846:C2848"/>
    <mergeCell ref="D2846:L2848"/>
    <mergeCell ref="A2849:E2849"/>
    <mergeCell ref="F2849:G2849"/>
    <mergeCell ref="H2849:L2849"/>
    <mergeCell ref="A2834:A2837"/>
    <mergeCell ref="B2834:L2837"/>
    <mergeCell ref="A2839:L2839"/>
    <mergeCell ref="B2840:C2840"/>
    <mergeCell ref="D2840:L2840"/>
    <mergeCell ref="A2841:C2841"/>
    <mergeCell ref="D2841:L2841"/>
    <mergeCell ref="A2842:C2842"/>
    <mergeCell ref="D2842:L2842"/>
    <mergeCell ref="A2843:C2843"/>
    <mergeCell ref="E2830:E2831"/>
    <mergeCell ref="F2830:I2831"/>
    <mergeCell ref="J2830:J2831"/>
    <mergeCell ref="F2858:G2858"/>
    <mergeCell ref="H2858:L2858"/>
    <mergeCell ref="A2859:L2859"/>
    <mergeCell ref="A2860:L2861"/>
    <mergeCell ref="A2853:E2853"/>
    <mergeCell ref="F2853:G2853"/>
    <mergeCell ref="H2853:L2853"/>
    <mergeCell ref="A2854:E2854"/>
    <mergeCell ref="F2854:G2854"/>
    <mergeCell ref="H2854:L2854"/>
    <mergeCell ref="A2855:E2855"/>
    <mergeCell ref="F2855:G2855"/>
    <mergeCell ref="H2855:L2855"/>
    <mergeCell ref="A2856:E2856"/>
    <mergeCell ref="F2856:G2856"/>
    <mergeCell ref="H2856:L2856"/>
    <mergeCell ref="C2865:D2866"/>
    <mergeCell ref="E2865:E2866"/>
    <mergeCell ref="F2865:I2866"/>
    <mergeCell ref="J2865:J2866"/>
    <mergeCell ref="K2865:L2866"/>
    <mergeCell ref="A2862:L2862"/>
    <mergeCell ref="A2863:D2863"/>
    <mergeCell ref="E2863:E2864"/>
    <mergeCell ref="F2863:I2864"/>
    <mergeCell ref="J2863:J2864"/>
    <mergeCell ref="K2863:L2864"/>
    <mergeCell ref="A2864:B2864"/>
    <mergeCell ref="C2864:D2864"/>
    <mergeCell ref="A2865:B2866"/>
    <mergeCell ref="A2877:C2877"/>
    <mergeCell ref="D2877:L2877"/>
    <mergeCell ref="A2878:C2878"/>
    <mergeCell ref="D2878:L2878"/>
    <mergeCell ref="A2879:C2881"/>
    <mergeCell ref="D2879:L2881"/>
    <mergeCell ref="A2882:E2882"/>
    <mergeCell ref="F2882:G2882"/>
    <mergeCell ref="H2882:L2882"/>
    <mergeCell ref="A2883:E2883"/>
    <mergeCell ref="F2883:G2883"/>
    <mergeCell ref="H2883:L2883"/>
    <mergeCell ref="A2872:L2872"/>
    <mergeCell ref="A2867:A2870"/>
    <mergeCell ref="B2867:L2870"/>
    <mergeCell ref="B2873:C2873"/>
    <mergeCell ref="D2873:L2873"/>
    <mergeCell ref="A2874:C2874"/>
    <mergeCell ref="D2874:L2874"/>
    <mergeCell ref="A2875:C2875"/>
    <mergeCell ref="D2875:L2875"/>
    <mergeCell ref="A2876:C2876"/>
    <mergeCell ref="D2876:L2876"/>
    <mergeCell ref="A2884:E2884"/>
    <mergeCell ref="F2884:G2884"/>
    <mergeCell ref="H2884:L2884"/>
    <mergeCell ref="A2885:E2885"/>
    <mergeCell ref="F2885:G2885"/>
    <mergeCell ref="H2885:L2885"/>
    <mergeCell ref="A2890:E2890"/>
    <mergeCell ref="F2890:G2890"/>
    <mergeCell ref="H2890:L2890"/>
    <mergeCell ref="A2892:L2892"/>
    <mergeCell ref="A2893:L2894"/>
    <mergeCell ref="A2895:L2895"/>
    <mergeCell ref="A2896:D2896"/>
    <mergeCell ref="E2896:E2897"/>
    <mergeCell ref="F2896:I2897"/>
    <mergeCell ref="J2896:J2897"/>
    <mergeCell ref="K2896:L2897"/>
    <mergeCell ref="A2897:B2897"/>
    <mergeCell ref="C2897:D2897"/>
    <mergeCell ref="A2910:C2910"/>
    <mergeCell ref="D2910:L2910"/>
    <mergeCell ref="A2911:C2911"/>
    <mergeCell ref="D2911:L2911"/>
    <mergeCell ref="A2912:C2914"/>
    <mergeCell ref="D2912:L2914"/>
    <mergeCell ref="A2915:E2915"/>
    <mergeCell ref="F2915:G2915"/>
    <mergeCell ref="H2915:L2915"/>
    <mergeCell ref="A2916:E2916"/>
    <mergeCell ref="F2916:G2916"/>
    <mergeCell ref="H2916:L2916"/>
    <mergeCell ref="A2917:E2917"/>
    <mergeCell ref="F2917:G2917"/>
    <mergeCell ref="H2917:L2917"/>
    <mergeCell ref="A2918:E2918"/>
    <mergeCell ref="F2918:G2918"/>
    <mergeCell ref="H2918:L2918"/>
    <mergeCell ref="E2931:E2932"/>
    <mergeCell ref="F2931:I2932"/>
    <mergeCell ref="J2931:J2932"/>
    <mergeCell ref="K2931:L2932"/>
    <mergeCell ref="A2933:A2936"/>
    <mergeCell ref="B2933:L2936"/>
    <mergeCell ref="F2950:G2950"/>
    <mergeCell ref="H2950:L2950"/>
    <mergeCell ref="A2951:E2951"/>
    <mergeCell ref="F2951:G2951"/>
    <mergeCell ref="H2951:L2951"/>
    <mergeCell ref="D2972:L2972"/>
    <mergeCell ref="A2973:C2973"/>
    <mergeCell ref="D2973:L2973"/>
    <mergeCell ref="A2974:C2974"/>
    <mergeCell ref="D2974:L2974"/>
    <mergeCell ref="A2975:C2975"/>
    <mergeCell ref="D2975:L2975"/>
    <mergeCell ref="A2964:B2965"/>
    <mergeCell ref="C2964:D2965"/>
    <mergeCell ref="E2964:E2965"/>
    <mergeCell ref="F2964:I2965"/>
    <mergeCell ref="J2964:J2965"/>
    <mergeCell ref="K2964:L2965"/>
    <mergeCell ref="A2966:A2969"/>
    <mergeCell ref="B2966:L2969"/>
    <mergeCell ref="A2971:L2971"/>
    <mergeCell ref="B2972:C2972"/>
    <mergeCell ref="A2955:E2955"/>
    <mergeCell ref="F2955:G2955"/>
    <mergeCell ref="H2955:L2955"/>
    <mergeCell ref="A2956:E2956"/>
    <mergeCell ref="A3014:E3014"/>
    <mergeCell ref="F3014:G3014"/>
    <mergeCell ref="H3014:L3014"/>
    <mergeCell ref="A3015:E3015"/>
    <mergeCell ref="F3015:G3015"/>
    <mergeCell ref="H3015:L3015"/>
    <mergeCell ref="J3030:J3031"/>
    <mergeCell ref="K3030:L3031"/>
    <mergeCell ref="A3032:A3035"/>
    <mergeCell ref="B3032:L3035"/>
    <mergeCell ref="A3037:L3037"/>
    <mergeCell ref="B3038:C3038"/>
    <mergeCell ref="D3038:L3038"/>
    <mergeCell ref="A3039:C3039"/>
    <mergeCell ref="D3039:L3039"/>
    <mergeCell ref="A3040:C3040"/>
    <mergeCell ref="D3040:L3040"/>
    <mergeCell ref="A3023:E3023"/>
    <mergeCell ref="F3023:G3023"/>
    <mergeCell ref="H3023:L3023"/>
    <mergeCell ref="A3024:L3024"/>
    <mergeCell ref="A3025:L3026"/>
    <mergeCell ref="A3027:L3027"/>
    <mergeCell ref="A3028:D3028"/>
    <mergeCell ref="A3021:E3021"/>
    <mergeCell ref="F3021:G3021"/>
    <mergeCell ref="H3021:L3021"/>
    <mergeCell ref="A3022:E3022"/>
    <mergeCell ref="F3022:G3022"/>
    <mergeCell ref="H3022:L3022"/>
    <mergeCell ref="A3019:E3019"/>
    <mergeCell ref="F3019:G3019"/>
    <mergeCell ref="F3050:G3050"/>
    <mergeCell ref="H3050:L3050"/>
    <mergeCell ref="A3057:L3057"/>
    <mergeCell ref="A3058:L3059"/>
    <mergeCell ref="A3060:L3060"/>
    <mergeCell ref="A3061:D3061"/>
    <mergeCell ref="E3061:E3062"/>
    <mergeCell ref="F3061:I3062"/>
    <mergeCell ref="J3061:J3062"/>
    <mergeCell ref="K3061:L3062"/>
    <mergeCell ref="A3062:B3062"/>
    <mergeCell ref="C3062:D3062"/>
    <mergeCell ref="A3063:B3064"/>
    <mergeCell ref="C3063:D3064"/>
    <mergeCell ref="E3063:E3064"/>
    <mergeCell ref="F3063:I3064"/>
    <mergeCell ref="J3063:J3064"/>
    <mergeCell ref="K3063:L3064"/>
    <mergeCell ref="A3055:E3055"/>
    <mergeCell ref="F3055:G3055"/>
    <mergeCell ref="H3055:L3055"/>
    <mergeCell ref="A3056:E3056"/>
    <mergeCell ref="F3056:G3056"/>
    <mergeCell ref="H3056:L3056"/>
    <mergeCell ref="A3053:E3053"/>
    <mergeCell ref="F3053:G3053"/>
    <mergeCell ref="H3053:L3053"/>
    <mergeCell ref="A3054:E3054"/>
    <mergeCell ref="F3054:G3054"/>
    <mergeCell ref="H3054:L3054"/>
    <mergeCell ref="A3051:E3051"/>
    <mergeCell ref="F3051:G3051"/>
    <mergeCell ref="A3089:E3089"/>
    <mergeCell ref="F3089:G3089"/>
    <mergeCell ref="H3089:L3089"/>
    <mergeCell ref="A3087:E3087"/>
    <mergeCell ref="F3087:G3087"/>
    <mergeCell ref="H3087:L3087"/>
    <mergeCell ref="A3088:E3088"/>
    <mergeCell ref="F3088:G3088"/>
    <mergeCell ref="H3088:L3088"/>
    <mergeCell ref="A3080:E3080"/>
    <mergeCell ref="F3080:G3080"/>
    <mergeCell ref="A3083:E3083"/>
    <mergeCell ref="F3083:G3083"/>
    <mergeCell ref="H3083:L3083"/>
    <mergeCell ref="A3084:E3084"/>
    <mergeCell ref="F3084:G3084"/>
    <mergeCell ref="H3084:L3084"/>
    <mergeCell ref="F3155:G3155"/>
    <mergeCell ref="H3155:L3155"/>
    <mergeCell ref="A3153:E3153"/>
    <mergeCell ref="F3153:G3153"/>
    <mergeCell ref="H3153:L3153"/>
    <mergeCell ref="A3154:E3154"/>
    <mergeCell ref="F3154:G3154"/>
    <mergeCell ref="H3154:L3154"/>
    <mergeCell ref="A3151:E3151"/>
    <mergeCell ref="F3151:G3151"/>
    <mergeCell ref="H3151:L3151"/>
    <mergeCell ref="A3152:E3152"/>
    <mergeCell ref="F3152:G3152"/>
    <mergeCell ref="H3152:L3152"/>
    <mergeCell ref="A3156:L3156"/>
    <mergeCell ref="A3124:L3125"/>
    <mergeCell ref="A3126:L3126"/>
    <mergeCell ref="A3127:D3127"/>
    <mergeCell ref="E3127:E3128"/>
    <mergeCell ref="F3127:I3128"/>
    <mergeCell ref="J3127:J3128"/>
    <mergeCell ref="K3127:L3128"/>
    <mergeCell ref="A3128:B3128"/>
    <mergeCell ref="C3128:D3128"/>
    <mergeCell ref="A3147:E3147"/>
    <mergeCell ref="F3147:G3147"/>
    <mergeCell ref="H3147:L3147"/>
    <mergeCell ref="A3148:E3148"/>
    <mergeCell ref="F3148:G3148"/>
    <mergeCell ref="H3148:L3148"/>
    <mergeCell ref="A3146:E3146"/>
    <mergeCell ref="F3146:G3146"/>
    <mergeCell ref="A3149:E3149"/>
    <mergeCell ref="A3202:L3202"/>
    <mergeCell ref="B3203:C3203"/>
    <mergeCell ref="D3203:L3203"/>
    <mergeCell ref="A3204:C3204"/>
    <mergeCell ref="D3204:L3204"/>
    <mergeCell ref="A3205:C3205"/>
    <mergeCell ref="D3205:L3205"/>
    <mergeCell ref="A3206:C3206"/>
    <mergeCell ref="D3206:L3206"/>
    <mergeCell ref="A3207:C3207"/>
    <mergeCell ref="D3207:L3207"/>
    <mergeCell ref="A3208:C3208"/>
    <mergeCell ref="D3208:L3208"/>
    <mergeCell ref="A3209:C3211"/>
    <mergeCell ref="D3209:L3211"/>
    <mergeCell ref="F3187:G3187"/>
    <mergeCell ref="H3187:L3187"/>
    <mergeCell ref="A3188:E3188"/>
    <mergeCell ref="F3188:G3188"/>
    <mergeCell ref="H3188:L3188"/>
    <mergeCell ref="A3185:E3185"/>
    <mergeCell ref="F3185:G3185"/>
    <mergeCell ref="H3185:L3185"/>
    <mergeCell ref="A3186:E3186"/>
    <mergeCell ref="F3186:G3186"/>
    <mergeCell ref="H3186:L3186"/>
    <mergeCell ref="A3183:E3183"/>
    <mergeCell ref="F3183:G3183"/>
    <mergeCell ref="H3183:L3183"/>
    <mergeCell ref="D3171:L3171"/>
    <mergeCell ref="A3155:E3155"/>
    <mergeCell ref="A3212:E3212"/>
    <mergeCell ref="F3212:G3212"/>
    <mergeCell ref="H3212:L3212"/>
    <mergeCell ref="A3213:E3213"/>
    <mergeCell ref="F3213:G3213"/>
    <mergeCell ref="H3213:L3213"/>
    <mergeCell ref="A3214:E3214"/>
    <mergeCell ref="F3214:G3214"/>
    <mergeCell ref="H3214:L3214"/>
    <mergeCell ref="A3215:E3215"/>
    <mergeCell ref="F3215:G3215"/>
    <mergeCell ref="H3215:L3215"/>
    <mergeCell ref="A3216:E3216"/>
    <mergeCell ref="F3216:G3216"/>
    <mergeCell ref="H3216:L3216"/>
    <mergeCell ref="A3217:E3217"/>
    <mergeCell ref="F3217:G3217"/>
    <mergeCell ref="H3217:L3217"/>
    <mergeCell ref="A3218:E3218"/>
    <mergeCell ref="F3218:G3218"/>
    <mergeCell ref="H3218:L3218"/>
    <mergeCell ref="A3219:E3219"/>
    <mergeCell ref="F3219:G3219"/>
    <mergeCell ref="H3219:L3219"/>
    <mergeCell ref="A3220:E3220"/>
    <mergeCell ref="F3220:G3220"/>
    <mergeCell ref="H3220:L3220"/>
    <mergeCell ref="A3221:E3221"/>
    <mergeCell ref="F3221:G3221"/>
    <mergeCell ref="H3221:L3221"/>
    <mergeCell ref="A3222:L3222"/>
    <mergeCell ref="A3223:L3224"/>
    <mergeCell ref="A3225:L3225"/>
    <mergeCell ref="A3226:D3226"/>
    <mergeCell ref="E3226:E3227"/>
    <mergeCell ref="F3226:I3227"/>
    <mergeCell ref="J3226:J3227"/>
    <mergeCell ref="K3226:L3227"/>
    <mergeCell ref="A3227:B3227"/>
    <mergeCell ref="C3227:D3227"/>
    <mergeCell ref="A3228:B3229"/>
    <mergeCell ref="C3228:D3229"/>
    <mergeCell ref="E3228:E3229"/>
    <mergeCell ref="F3228:I3229"/>
    <mergeCell ref="J3228:J3229"/>
    <mergeCell ref="K3228:L3229"/>
    <mergeCell ref="A3230:A3233"/>
    <mergeCell ref="B3230:L3233"/>
    <mergeCell ref="A3235:L3235"/>
    <mergeCell ref="B3236:C3236"/>
    <mergeCell ref="D3236:L3236"/>
    <mergeCell ref="A3237:C3237"/>
    <mergeCell ref="D3237:L3237"/>
    <mergeCell ref="A3238:C3238"/>
    <mergeCell ref="D3238:L3238"/>
    <mergeCell ref="A3239:C3239"/>
    <mergeCell ref="D3239:L3239"/>
    <mergeCell ref="A3240:C3240"/>
    <mergeCell ref="D3240:L3240"/>
    <mergeCell ref="A3241:C3241"/>
    <mergeCell ref="D3241:L3241"/>
    <mergeCell ref="A3242:C3244"/>
    <mergeCell ref="D3242:L3244"/>
    <mergeCell ref="A3245:E3245"/>
    <mergeCell ref="F3245:G3245"/>
    <mergeCell ref="H3245:L3245"/>
    <mergeCell ref="A3246:E3246"/>
    <mergeCell ref="F3246:G3246"/>
    <mergeCell ref="H3246:L3246"/>
    <mergeCell ref="A3247:E3247"/>
    <mergeCell ref="F3247:G3247"/>
    <mergeCell ref="H3247:L3247"/>
    <mergeCell ref="A3248:E3248"/>
    <mergeCell ref="F3248:G3248"/>
    <mergeCell ref="H3248:L3248"/>
    <mergeCell ref="A3249:E3249"/>
    <mergeCell ref="F3249:G3249"/>
    <mergeCell ref="H3249:L3249"/>
    <mergeCell ref="A3250:E3250"/>
    <mergeCell ref="F3250:G3250"/>
    <mergeCell ref="H3250:L3250"/>
    <mergeCell ref="A3251:E3251"/>
    <mergeCell ref="F3251:G3251"/>
    <mergeCell ref="H3251:L3251"/>
    <mergeCell ref="A3252:E3252"/>
    <mergeCell ref="F3252:G3252"/>
    <mergeCell ref="H3252:L3252"/>
    <mergeCell ref="A3253:E3253"/>
    <mergeCell ref="F3253:G3253"/>
    <mergeCell ref="H3253:L3253"/>
    <mergeCell ref="A3254:E3254"/>
    <mergeCell ref="F3254:G3254"/>
    <mergeCell ref="H3254:L3254"/>
    <mergeCell ref="A3255:L3255"/>
    <mergeCell ref="A3256:L3257"/>
    <mergeCell ref="A3258:L3258"/>
    <mergeCell ref="A3259:D3259"/>
    <mergeCell ref="E3259:E3260"/>
    <mergeCell ref="F3259:I3260"/>
    <mergeCell ref="J3259:J3260"/>
    <mergeCell ref="K3259:L3260"/>
    <mergeCell ref="A3260:B3260"/>
    <mergeCell ref="C3260:D3260"/>
    <mergeCell ref="A3261:B3262"/>
    <mergeCell ref="C3261:D3262"/>
    <mergeCell ref="E3261:E3262"/>
    <mergeCell ref="F3261:I3262"/>
    <mergeCell ref="J3261:J3262"/>
    <mergeCell ref="K3261:L3262"/>
    <mergeCell ref="A3263:A3266"/>
    <mergeCell ref="B3263:L3266"/>
    <mergeCell ref="A3268:L3268"/>
    <mergeCell ref="B3269:C3269"/>
    <mergeCell ref="D3269:L3269"/>
    <mergeCell ref="A3270:C3270"/>
    <mergeCell ref="D3270:L3270"/>
    <mergeCell ref="A3271:C3271"/>
    <mergeCell ref="D3271:L3271"/>
    <mergeCell ref="A3272:C3272"/>
    <mergeCell ref="D3272:L3272"/>
    <mergeCell ref="A3273:C3273"/>
    <mergeCell ref="D3273:L3273"/>
    <mergeCell ref="A3274:C3274"/>
    <mergeCell ref="D3274:L3274"/>
    <mergeCell ref="A3275:C3277"/>
    <mergeCell ref="D3275:L3277"/>
    <mergeCell ref="A3278:E3278"/>
    <mergeCell ref="F3278:G3278"/>
    <mergeCell ref="H3278:L3278"/>
    <mergeCell ref="A3288:L3288"/>
    <mergeCell ref="A3289:L3290"/>
    <mergeCell ref="A3291:L3291"/>
    <mergeCell ref="A3292:D3292"/>
    <mergeCell ref="E3292:E3293"/>
    <mergeCell ref="F3292:I3293"/>
    <mergeCell ref="J3292:J3293"/>
    <mergeCell ref="K3292:L3293"/>
    <mergeCell ref="A3293:B3293"/>
    <mergeCell ref="C3293:D3293"/>
    <mergeCell ref="A3279:E3279"/>
    <mergeCell ref="F3279:G3279"/>
    <mergeCell ref="H3279:L3279"/>
    <mergeCell ref="A3280:E3280"/>
    <mergeCell ref="F3280:G3280"/>
    <mergeCell ref="H3280:L3280"/>
    <mergeCell ref="A3281:E3281"/>
    <mergeCell ref="F3281:G3281"/>
    <mergeCell ref="H3281:L3281"/>
    <mergeCell ref="A3282:E3282"/>
    <mergeCell ref="F3282:G3282"/>
    <mergeCell ref="H3282:L3282"/>
    <mergeCell ref="A3283:E3283"/>
    <mergeCell ref="F3283:G3283"/>
    <mergeCell ref="H3283:L3283"/>
    <mergeCell ref="A3284:E3284"/>
    <mergeCell ref="F3284:G3284"/>
    <mergeCell ref="H3284:L3284"/>
    <mergeCell ref="A3294:B3295"/>
    <mergeCell ref="C3294:D3295"/>
    <mergeCell ref="E3294:E3295"/>
    <mergeCell ref="F3294:I3295"/>
    <mergeCell ref="J3294:J3295"/>
    <mergeCell ref="K3294:L3295"/>
    <mergeCell ref="A3296:A3299"/>
    <mergeCell ref="B3296:L3299"/>
    <mergeCell ref="A34:L34"/>
    <mergeCell ref="B35:C35"/>
    <mergeCell ref="D35:L35"/>
    <mergeCell ref="A36:C36"/>
    <mergeCell ref="D36:L36"/>
    <mergeCell ref="A37:C37"/>
    <mergeCell ref="D37:L37"/>
    <mergeCell ref="A38:C38"/>
    <mergeCell ref="D38:L38"/>
    <mergeCell ref="A39:C39"/>
    <mergeCell ref="D39:L39"/>
    <mergeCell ref="A40:C40"/>
    <mergeCell ref="D40:L40"/>
    <mergeCell ref="A41:C43"/>
    <mergeCell ref="D41:L43"/>
    <mergeCell ref="A3285:E3285"/>
    <mergeCell ref="F3285:G3285"/>
    <mergeCell ref="H3285:L3285"/>
    <mergeCell ref="A3286:E3286"/>
    <mergeCell ref="F3286:G3286"/>
    <mergeCell ref="H3286:L3286"/>
    <mergeCell ref="A3287:E3287"/>
    <mergeCell ref="F3287:G3287"/>
    <mergeCell ref="H3287:L3287"/>
  </mergeCells>
  <pageMargins left="0.70866141732283472" right="0.70866141732283472" top="0.74803149606299213" bottom="0.74803149606299213" header="0.31496062992125984" footer="0.31496062992125984"/>
  <pageSetup paperSize="9" fitToHeight="10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249" r:id="rId4" name="Button 209">
              <controlPr defaultSize="0" print="0" autoFill="0" autoPict="0" macro="[0]!Button33_Click" altText="Rensa (Mac OS)">
                <anchor moveWithCells="1" sizeWithCells="1">
                  <from>
                    <xdr:col>12</xdr:col>
                    <xdr:colOff>304800</xdr:colOff>
                    <xdr:row>0</xdr:row>
                    <xdr:rowOff>57150</xdr:rowOff>
                  </from>
                  <to>
                    <xdr:col>14</xdr:col>
                    <xdr:colOff>57150</xdr:colOff>
                    <xdr:row>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C8DF36DF-9A3B-4711-B6D9-C3FF0362DC15}">
          <x14:formula1>
            <xm:f>OFFSET(Data!$H$3:$H$103,0,0,COUNTA(Data!$H$3:$H$103),1)</xm:f>
          </x14:formula1>
          <xm:sqref>B2 B35 B68 B101 B134 B167 B200 B233 B266 B299 B332 B365 B398 B431 B464 B497 B530 B563 B596 B629 B662 B695 B728 B761 B794 B827 B860 B893 B926 B959 B992 B1025 B1058 B1091 B1124 B1157 B1190 B1223 B1256 B1289 B1322 B1355 B1388 B1421 B1454 B1487 B1520 B1553 B1586 B1619 B1652 B1685 B1718 B1751 B1784 B1817 B1850 B1883 B1916 B1949 B1982 B2015 B2048 B2081 B2114 B2147 B2180 B2213 B2246 B2279 B2312 B2345 B2378 B2411 B2444 B2477 B2510 B2543 B2576 B2609 B2642 B2675 B2708 B2741 B2774 B2807 B2840 B2873 B2906 B2939 B2972 B3005 B3038 B3071 B3104 B3137 B3170 B3203 B3236 B3269</xm:sqref>
        </x14:dataValidation>
        <x14:dataValidation type="list" allowBlank="1" showInputMessage="1" xr:uid="{0A2B12B7-BAA8-40AD-90C0-1A652FF09196}">
          <x14:formula1>
            <xm:f>OFFSET(Data!$J$3:$J$4,0,0,COUNTA(Data!$J$3:$J$4),1)</xm:f>
          </x14:formula1>
          <xm:sqref>F3279:F3287 F3246:F3254 F3213:F3221 F3180:F3188 F144:F152 F177:F185 F210:F218 F243:F251 F276:F284 F309:F317 F342:F350 F375:F383 F408:F416 F441:F449 F474:F482 F507:F515 F540:F548 F573:F581 F606:F614 F639:F647 F672:F680 F705:F713 F738:F746 F771:F779 F804:F812 F837:F845 F870:F878 F903:F911 F936:F944 F969:F977 F1002:F1010 F1035:F1043 F1068:F1076 F1101:F1109 F1134:F1142 F1167:F1175 F1200:F1208 F1233:F1241 F1266:F1274 F1299:F1307 F1332:F1340 F1365:F1373 F1398:F1406 F1431:F1439 F1464:F1472 F1497:F1505 F1530:F1538 F1563:F1571 F1596:F1604 F1629:F1637 F1662:F1670 F1695:F1703 F1728:F1736 F1761:F1769 F1794:F1802 F1827:F1835 F1860:F1868 F1893:F1901 F1926:F1934 F1959:F1967 F1992:F2000 F2025:F2033 F2058:F2066 F2091:F2099 F2124:F2132 F2157:F2165 F2190:F2198 F2223:F2231 F2256:F2264 F2289:F2297 F2322:F2330 F2355:F2363 F2388:F2396 F2421:F2429 F2454:F2462 F2487:F2495 F2520:F2528 F2553:F2561 F2586:F2594 F2619:F2627 F2652:F2660 F2685:F2693 F2718:F2726 F2751:F2759 F2784:F2792 F2817:F2825 F2850:F2858 F2883:F2891 F2916:F2924 F2949:F2957 F2982:F2990 F3015:F3023 F3048:F3056 F3081:F3089 F3114:F3122 F3147:F3155</xm:sqref>
        </x14:dataValidation>
        <x14:dataValidation type="list" allowBlank="1" showInputMessage="1" xr:uid="{C2924A2D-5ABE-4BED-AA72-A86A400E5CDB}">
          <x14:formula1>
            <xm:f>OFFSET(Data!$BA$4:$BA$28,0,0,COUNTA(Data!$BA$4:$BA$28),1)</xm:f>
          </x14:formula1>
          <xm:sqref>F12:G20 F111:G119 F45:G53 F78:G86</xm:sqref>
        </x14:dataValidation>
        <x14:dataValidation type="list" allowBlank="1" showInputMessage="1" xr:uid="{2500B841-9972-4F9F-8683-5740D3CED46F}">
          <x14:formula1>
            <xm:f>OFFSET(Data!$BB$4:$BB$28,0,0,COUNTA(Data!$BB$4:$BB$28),1)</xm:f>
          </x14:formula1>
          <xm:sqref>H12:L20 H111:L119 H45:L53 H78:L86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36E0C-877E-493C-B332-F075825F2A2A}">
  <sheetPr codeName="Sheet12"/>
  <dimension ref="A1:K940"/>
  <sheetViews>
    <sheetView topLeftCell="A189" zoomScale="85" zoomScaleNormal="85" workbookViewId="0">
      <selection activeCell="H189" sqref="H189"/>
    </sheetView>
  </sheetViews>
  <sheetFormatPr defaultColWidth="9.28515625" defaultRowHeight="15" x14ac:dyDescent="0.25"/>
  <cols>
    <col min="9" max="9" width="10.28515625" bestFit="1" customWidth="1"/>
    <col min="11" max="11" width="11.28515625" bestFit="1" customWidth="1"/>
  </cols>
  <sheetData>
    <row r="1" spans="1:11" ht="16.5" thickBot="1" x14ac:dyDescent="0.3">
      <c r="A1" s="440" t="s">
        <v>350</v>
      </c>
      <c r="B1" s="231"/>
      <c r="C1" s="231"/>
      <c r="D1" s="231"/>
      <c r="E1" s="231"/>
      <c r="F1" s="231"/>
      <c r="G1" s="231"/>
      <c r="H1" s="232"/>
      <c r="I1" s="233"/>
    </row>
    <row r="2" spans="1:11" ht="31.15" customHeight="1" thickBot="1" x14ac:dyDescent="0.3">
      <c r="A2" s="441" t="s">
        <v>633</v>
      </c>
      <c r="B2" s="849" t="s">
        <v>702</v>
      </c>
      <c r="C2" s="842"/>
      <c r="D2" s="843"/>
      <c r="E2" s="844"/>
      <c r="F2" s="845"/>
      <c r="G2" s="845"/>
      <c r="H2" s="845"/>
      <c r="I2" s="846"/>
    </row>
    <row r="3" spans="1:11" ht="25.15" customHeight="1" x14ac:dyDescent="0.25">
      <c r="A3" s="234" t="s">
        <v>0</v>
      </c>
      <c r="B3" s="847"/>
      <c r="C3" s="836"/>
      <c r="D3" s="837"/>
      <c r="E3" s="434" t="s">
        <v>37</v>
      </c>
      <c r="F3" s="835" t="s">
        <v>701</v>
      </c>
      <c r="G3" s="837"/>
      <c r="H3" s="434" t="s">
        <v>31</v>
      </c>
      <c r="I3" s="443">
        <v>85</v>
      </c>
    </row>
    <row r="4" spans="1:11" ht="25.15" customHeight="1" x14ac:dyDescent="0.25">
      <c r="A4" s="234" t="s">
        <v>906</v>
      </c>
      <c r="B4" s="847" t="s">
        <v>697</v>
      </c>
      <c r="C4" s="836"/>
      <c r="D4" s="837"/>
      <c r="E4" s="434" t="s">
        <v>32</v>
      </c>
      <c r="F4" s="835">
        <v>55</v>
      </c>
      <c r="G4" s="837"/>
      <c r="H4" s="434" t="s">
        <v>34</v>
      </c>
      <c r="I4" s="443" t="s">
        <v>553</v>
      </c>
    </row>
    <row r="5" spans="1:11" ht="25.15" customHeight="1" x14ac:dyDescent="0.25">
      <c r="A5" s="234" t="s">
        <v>1</v>
      </c>
      <c r="B5" s="847" t="s">
        <v>585</v>
      </c>
      <c r="C5" s="836"/>
      <c r="D5" s="837"/>
      <c r="E5" s="434" t="s">
        <v>33</v>
      </c>
      <c r="F5" s="835">
        <v>500</v>
      </c>
      <c r="G5" s="837"/>
      <c r="H5" s="434" t="s">
        <v>36</v>
      </c>
      <c r="I5" s="444" t="s">
        <v>703</v>
      </c>
    </row>
    <row r="6" spans="1:11" ht="25.15" customHeight="1" x14ac:dyDescent="0.25">
      <c r="A6" s="234" t="s">
        <v>406</v>
      </c>
      <c r="B6" s="847" t="s">
        <v>695</v>
      </c>
      <c r="C6" s="836"/>
      <c r="D6" s="837"/>
      <c r="E6" s="434" t="s">
        <v>35</v>
      </c>
      <c r="F6" s="835" t="s">
        <v>695</v>
      </c>
      <c r="G6" s="837"/>
      <c r="H6" s="434" t="s">
        <v>112</v>
      </c>
      <c r="I6" s="443">
        <v>5</v>
      </c>
    </row>
    <row r="7" spans="1:11" ht="25.15" customHeight="1" thickBot="1" x14ac:dyDescent="0.3">
      <c r="A7" s="270" t="s">
        <v>28</v>
      </c>
      <c r="B7" s="848">
        <v>63</v>
      </c>
      <c r="C7" s="839"/>
      <c r="D7" s="840"/>
      <c r="E7" s="271" t="s">
        <v>29</v>
      </c>
      <c r="F7" s="838">
        <v>44</v>
      </c>
      <c r="G7" s="840"/>
      <c r="H7" s="321"/>
      <c r="I7" s="442"/>
    </row>
    <row r="8" spans="1:11" ht="11.25" customHeight="1" thickBot="1" x14ac:dyDescent="0.3">
      <c r="A8" s="819"/>
      <c r="B8" s="820"/>
      <c r="C8" s="820"/>
      <c r="D8" s="820"/>
      <c r="E8" s="820"/>
      <c r="F8" s="820"/>
      <c r="G8" s="820"/>
      <c r="H8" s="820"/>
      <c r="I8" s="821"/>
      <c r="K8" s="411"/>
    </row>
    <row r="9" spans="1:11" ht="15.75" thickBot="1" x14ac:dyDescent="0.3">
      <c r="A9" s="829" t="s">
        <v>590</v>
      </c>
      <c r="B9" s="808"/>
      <c r="C9" s="808"/>
      <c r="D9" s="809"/>
      <c r="E9" s="830" t="s">
        <v>704</v>
      </c>
      <c r="F9" s="831"/>
      <c r="G9" s="235" t="s">
        <v>325</v>
      </c>
      <c r="H9" s="235" t="s">
        <v>326</v>
      </c>
      <c r="I9" s="236" t="s">
        <v>327</v>
      </c>
    </row>
    <row r="10" spans="1:11" x14ac:dyDescent="0.25">
      <c r="A10" s="832" t="s">
        <v>336</v>
      </c>
      <c r="B10" s="833"/>
      <c r="C10" s="833"/>
      <c r="D10" s="833"/>
      <c r="E10" s="833"/>
      <c r="F10" s="834"/>
      <c r="G10" s="308"/>
      <c r="H10" s="308">
        <v>44</v>
      </c>
      <c r="I10" s="309">
        <v>1000</v>
      </c>
    </row>
    <row r="11" spans="1:11" x14ac:dyDescent="0.25">
      <c r="A11" s="810" t="s">
        <v>339</v>
      </c>
      <c r="B11" s="781"/>
      <c r="C11" s="781"/>
      <c r="D11" s="781"/>
      <c r="E11" s="781"/>
      <c r="F11" s="811"/>
      <c r="G11" s="310"/>
      <c r="H11" s="310"/>
      <c r="I11" s="311"/>
    </row>
    <row r="12" spans="1:11" ht="15.75" thickBot="1" x14ac:dyDescent="0.3">
      <c r="A12" s="774" t="s">
        <v>340</v>
      </c>
      <c r="B12" s="775"/>
      <c r="C12" s="775"/>
      <c r="D12" s="775"/>
      <c r="E12" s="775"/>
      <c r="F12" s="776"/>
      <c r="G12" s="307"/>
      <c r="H12" s="307"/>
      <c r="I12" s="312"/>
    </row>
    <row r="13" spans="1:11" ht="10.5" customHeight="1" thickBot="1" x14ac:dyDescent="0.3">
      <c r="A13" s="826"/>
      <c r="B13" s="817"/>
      <c r="C13" s="817"/>
      <c r="D13" s="817"/>
      <c r="E13" s="817"/>
      <c r="F13" s="817"/>
      <c r="G13" s="817"/>
      <c r="H13" s="817"/>
      <c r="I13" s="818"/>
    </row>
    <row r="14" spans="1:11" ht="15.75" thickBot="1" x14ac:dyDescent="0.3">
      <c r="A14" s="436" t="s">
        <v>337</v>
      </c>
      <c r="B14" s="435"/>
      <c r="C14" s="435"/>
      <c r="D14" s="435"/>
      <c r="E14" s="435"/>
      <c r="F14" s="437"/>
      <c r="G14" s="237" t="s">
        <v>328</v>
      </c>
      <c r="H14" s="238">
        <f>IFERROR(I10*(H10/F4)^3+I11*(H11/F4)^3+I12*(H12/F4)^3,"")</f>
        <v>512.00000000000011</v>
      </c>
      <c r="I14" s="239"/>
    </row>
    <row r="15" spans="1:11" ht="9.75" customHeight="1" thickBot="1" x14ac:dyDescent="0.3">
      <c r="A15" s="819"/>
      <c r="B15" s="820"/>
      <c r="C15" s="820"/>
      <c r="D15" s="820"/>
      <c r="E15" s="820"/>
      <c r="F15" s="820"/>
      <c r="G15" s="820"/>
      <c r="H15" s="820"/>
      <c r="I15" s="821"/>
    </row>
    <row r="16" spans="1:11" ht="15.75" thickBot="1" x14ac:dyDescent="0.3">
      <c r="A16" s="438" t="s">
        <v>425</v>
      </c>
      <c r="B16" s="435"/>
      <c r="C16" s="435"/>
      <c r="D16" s="435"/>
      <c r="E16" s="827">
        <v>43101</v>
      </c>
      <c r="F16" s="828"/>
      <c r="G16" s="72" t="s">
        <v>428</v>
      </c>
      <c r="H16" s="46"/>
      <c r="I16" s="315">
        <v>4</v>
      </c>
    </row>
    <row r="17" spans="1:11" ht="48.75" thickBot="1" x14ac:dyDescent="0.3">
      <c r="A17" s="240" t="s">
        <v>325</v>
      </c>
      <c r="B17" s="241" t="s">
        <v>329</v>
      </c>
      <c r="C17" s="242" t="s">
        <v>338</v>
      </c>
      <c r="D17" s="242" t="s">
        <v>382</v>
      </c>
      <c r="E17" s="242" t="s">
        <v>423</v>
      </c>
      <c r="F17" s="243" t="s">
        <v>422</v>
      </c>
      <c r="G17" s="244" t="s">
        <v>177</v>
      </c>
      <c r="H17" s="245" t="s">
        <v>327</v>
      </c>
      <c r="I17" s="246" t="s">
        <v>330</v>
      </c>
    </row>
    <row r="18" spans="1:11" x14ac:dyDescent="0.25">
      <c r="A18" s="247">
        <v>1</v>
      </c>
      <c r="B18" s="313">
        <v>44</v>
      </c>
      <c r="C18" s="313">
        <v>0</v>
      </c>
      <c r="D18" s="313">
        <v>1.4</v>
      </c>
      <c r="E18" s="313">
        <v>1</v>
      </c>
      <c r="F18" s="313">
        <v>52</v>
      </c>
      <c r="G18" s="248">
        <f>IFERROR(B18-C18,"")</f>
        <v>44</v>
      </c>
      <c r="H18" s="248">
        <f>IFERROR(D18*E18*F18*I16,"")</f>
        <v>291.2</v>
      </c>
      <c r="I18" s="249">
        <f>IFERROR(H18*(G18/F4)^3,"")</f>
        <v>149.09440000000004</v>
      </c>
    </row>
    <row r="19" spans="1:11" x14ac:dyDescent="0.25">
      <c r="A19" s="439">
        <v>2</v>
      </c>
      <c r="B19" s="314"/>
      <c r="C19" s="314"/>
      <c r="D19" s="314"/>
      <c r="E19" s="314"/>
      <c r="F19" s="314"/>
      <c r="G19" s="250">
        <f>IFERROR(B19-C19,"")</f>
        <v>0</v>
      </c>
      <c r="H19" s="250">
        <f>IFERROR(D19*E19*F19*I16,"")</f>
        <v>0</v>
      </c>
      <c r="I19" s="251" t="str">
        <f>IFERROR(H19*(G19/F3)^3,"")</f>
        <v/>
      </c>
    </row>
    <row r="20" spans="1:11" ht="15.75" thickBot="1" x14ac:dyDescent="0.3">
      <c r="A20" s="252">
        <v>3</v>
      </c>
      <c r="B20" s="306"/>
      <c r="C20" s="306"/>
      <c r="D20" s="306"/>
      <c r="E20" s="306"/>
      <c r="F20" s="306"/>
      <c r="G20" s="253">
        <f>IFERROR(B20-C20,"")</f>
        <v>0</v>
      </c>
      <c r="H20" s="253">
        <f>IFERROR(D20*E20*F20*I16,"")</f>
        <v>0</v>
      </c>
      <c r="I20" s="254" t="str">
        <f>IFERROR(H20*(G20/F3)^3,"")</f>
        <v/>
      </c>
    </row>
    <row r="21" spans="1:11" ht="9.75" customHeight="1" thickBot="1" x14ac:dyDescent="0.3">
      <c r="A21" s="824"/>
      <c r="B21" s="808"/>
      <c r="C21" s="808"/>
      <c r="D21" s="808"/>
      <c r="E21" s="808"/>
      <c r="F21" s="808"/>
      <c r="G21" s="808"/>
      <c r="H21" s="808"/>
      <c r="I21" s="825"/>
    </row>
    <row r="22" spans="1:11" ht="15.75" thickBot="1" x14ac:dyDescent="0.3">
      <c r="A22" s="436" t="s">
        <v>378</v>
      </c>
      <c r="B22" s="435"/>
      <c r="C22" s="435"/>
      <c r="D22" s="435"/>
      <c r="E22" s="435"/>
      <c r="F22" s="437"/>
      <c r="G22" s="237" t="s">
        <v>328</v>
      </c>
      <c r="H22" s="238">
        <f>IFERROR(SUM(I18:I20),"")</f>
        <v>149.09440000000004</v>
      </c>
      <c r="I22" s="255"/>
      <c r="K22" s="268"/>
    </row>
    <row r="23" spans="1:11" ht="15.75" thickBot="1" x14ac:dyDescent="0.3">
      <c r="A23" s="256" t="s">
        <v>379</v>
      </c>
      <c r="G23" s="133"/>
      <c r="H23" s="133"/>
      <c r="I23" s="257"/>
    </row>
    <row r="24" spans="1:11" ht="15.75" thickBot="1" x14ac:dyDescent="0.3">
      <c r="A24" s="807" t="s">
        <v>380</v>
      </c>
      <c r="B24" s="808"/>
      <c r="C24" s="808"/>
      <c r="D24" s="808"/>
      <c r="E24" s="808"/>
      <c r="F24" s="809"/>
      <c r="G24" s="237" t="s">
        <v>328</v>
      </c>
      <c r="H24" s="258">
        <f>IFERROR(H14-H22,"")</f>
        <v>362.90560000000005</v>
      </c>
      <c r="I24" s="255"/>
    </row>
    <row r="25" spans="1:11" x14ac:dyDescent="0.25">
      <c r="A25" s="816" t="s">
        <v>381</v>
      </c>
      <c r="B25" s="817"/>
      <c r="C25" s="817"/>
      <c r="D25" s="817"/>
      <c r="E25" s="817"/>
      <c r="F25" s="817"/>
      <c r="G25" s="817"/>
      <c r="H25" s="817"/>
      <c r="I25" s="818"/>
    </row>
    <row r="26" spans="1:11" ht="9" customHeight="1" thickBot="1" x14ac:dyDescent="0.3">
      <c r="A26" s="819"/>
      <c r="B26" s="820"/>
      <c r="C26" s="820"/>
      <c r="D26" s="820"/>
      <c r="E26" s="820"/>
      <c r="F26" s="820"/>
      <c r="G26" s="820"/>
      <c r="H26" s="820"/>
      <c r="I26" s="821"/>
    </row>
    <row r="27" spans="1:11" ht="15.75" thickBot="1" x14ac:dyDescent="0.3">
      <c r="A27" s="438" t="s">
        <v>694</v>
      </c>
      <c r="B27" s="259"/>
      <c r="C27" s="259"/>
      <c r="D27" s="259"/>
      <c r="E27" s="822">
        <v>44927</v>
      </c>
      <c r="F27" s="823"/>
      <c r="G27" s="72" t="s">
        <v>427</v>
      </c>
      <c r="I27" s="315">
        <v>8</v>
      </c>
    </row>
    <row r="28" spans="1:11" ht="48.75" thickBot="1" x14ac:dyDescent="0.3">
      <c r="A28" s="240" t="s">
        <v>325</v>
      </c>
      <c r="B28" s="241" t="s">
        <v>329</v>
      </c>
      <c r="C28" s="242" t="s">
        <v>338</v>
      </c>
      <c r="D28" s="242" t="s">
        <v>382</v>
      </c>
      <c r="E28" s="242" t="s">
        <v>423</v>
      </c>
      <c r="F28" s="243" t="s">
        <v>422</v>
      </c>
      <c r="G28" s="244" t="s">
        <v>326</v>
      </c>
      <c r="H28" s="245" t="s">
        <v>327</v>
      </c>
      <c r="I28" s="260" t="s">
        <v>330</v>
      </c>
    </row>
    <row r="29" spans="1:11" x14ac:dyDescent="0.25">
      <c r="A29" s="247">
        <v>1</v>
      </c>
      <c r="B29" s="313">
        <v>44</v>
      </c>
      <c r="C29" s="313">
        <v>0</v>
      </c>
      <c r="D29" s="313">
        <v>1</v>
      </c>
      <c r="E29" s="313">
        <v>3</v>
      </c>
      <c r="F29" s="313">
        <v>52</v>
      </c>
      <c r="G29" s="248">
        <f>IFERROR(B29-C29,"")</f>
        <v>44</v>
      </c>
      <c r="H29" s="248">
        <f>IFERROR(D29*E29*F29*I27,"")</f>
        <v>1248</v>
      </c>
      <c r="I29" s="249" t="str">
        <f>IFERROR(H29*(G29/F3)^3,"")</f>
        <v/>
      </c>
    </row>
    <row r="30" spans="1:11" x14ac:dyDescent="0.25">
      <c r="A30" s="439">
        <v>2</v>
      </c>
      <c r="B30" s="314"/>
      <c r="C30" s="314"/>
      <c r="D30" s="314"/>
      <c r="E30" s="314"/>
      <c r="F30" s="314"/>
      <c r="G30" s="250">
        <f>IFERROR(B30-C30,"")</f>
        <v>0</v>
      </c>
      <c r="H30" s="250">
        <f>IFERROR(D30*E30*F30*I27,"")</f>
        <v>0</v>
      </c>
      <c r="I30" s="251" t="str">
        <f>IFERROR(H30*(G30/F3)^3,"")</f>
        <v/>
      </c>
    </row>
    <row r="31" spans="1:11" ht="15.75" thickBot="1" x14ac:dyDescent="0.3">
      <c r="A31" s="252">
        <v>3</v>
      </c>
      <c r="B31" s="306"/>
      <c r="C31" s="306"/>
      <c r="D31" s="306"/>
      <c r="E31" s="306"/>
      <c r="F31" s="306"/>
      <c r="G31" s="253">
        <f>IFERROR(B31-C31,"")</f>
        <v>0</v>
      </c>
      <c r="H31" s="253">
        <f>IFERROR(D31*E31*F31*I27,"")</f>
        <v>0</v>
      </c>
      <c r="I31" s="261" t="str">
        <f>IFERROR(H31*(G31/F3)^3,"")</f>
        <v/>
      </c>
    </row>
    <row r="32" spans="1:11" ht="7.5" customHeight="1" thickBot="1" x14ac:dyDescent="0.3">
      <c r="A32" s="824"/>
      <c r="B32" s="808"/>
      <c r="C32" s="808"/>
      <c r="D32" s="808"/>
      <c r="E32" s="808"/>
      <c r="F32" s="808"/>
      <c r="G32" s="808"/>
      <c r="H32" s="808"/>
      <c r="I32" s="825"/>
    </row>
    <row r="33" spans="1:11" ht="15.75" thickBot="1" x14ac:dyDescent="0.3">
      <c r="A33" s="436" t="s">
        <v>383</v>
      </c>
      <c r="B33" s="435"/>
      <c r="C33" s="435"/>
      <c r="D33" s="435"/>
      <c r="E33" s="435"/>
      <c r="F33" s="437"/>
      <c r="G33" s="237" t="s">
        <v>328</v>
      </c>
      <c r="H33" s="238">
        <f>IFERROR(SUM(I29:I31),"")</f>
        <v>0</v>
      </c>
      <c r="I33" s="255"/>
    </row>
    <row r="34" spans="1:11" ht="15.75" thickBot="1" x14ac:dyDescent="0.3">
      <c r="A34" s="256" t="s">
        <v>379</v>
      </c>
      <c r="G34" s="133"/>
      <c r="H34" s="133"/>
      <c r="I34" s="257"/>
    </row>
    <row r="35" spans="1:11" ht="15.75" thickBot="1" x14ac:dyDescent="0.3">
      <c r="A35" s="807" t="s">
        <v>424</v>
      </c>
      <c r="B35" s="808"/>
      <c r="C35" s="808"/>
      <c r="D35" s="808"/>
      <c r="E35" s="808"/>
      <c r="F35" s="809"/>
      <c r="G35" s="237" t="s">
        <v>328</v>
      </c>
      <c r="H35" s="258">
        <f>IFERROR(H24-H33,"")</f>
        <v>362.90560000000005</v>
      </c>
      <c r="I35" s="255"/>
    </row>
    <row r="36" spans="1:11" x14ac:dyDescent="0.25">
      <c r="A36" s="256" t="s">
        <v>402</v>
      </c>
      <c r="I36" s="5"/>
    </row>
    <row r="37" spans="1:11" x14ac:dyDescent="0.25">
      <c r="A37" s="810" t="s">
        <v>426</v>
      </c>
      <c r="B37" s="781"/>
      <c r="C37" s="781"/>
      <c r="D37" s="781"/>
      <c r="E37" s="781"/>
      <c r="F37" s="811"/>
      <c r="G37" s="262" t="s">
        <v>384</v>
      </c>
      <c r="H37" s="263" t="str">
        <f>IFERROR(H35/(H33/I27),"")</f>
        <v/>
      </c>
      <c r="I37" s="264"/>
    </row>
    <row r="38" spans="1:11" x14ac:dyDescent="0.25">
      <c r="A38" s="812" t="s">
        <v>385</v>
      </c>
      <c r="B38" s="781"/>
      <c r="C38" s="781"/>
      <c r="D38" s="781"/>
      <c r="E38" s="781"/>
      <c r="F38" s="781"/>
      <c r="G38" s="781"/>
      <c r="H38" s="781"/>
      <c r="I38" s="784"/>
    </row>
    <row r="39" spans="1:11" x14ac:dyDescent="0.25">
      <c r="A39" s="810" t="s">
        <v>331</v>
      </c>
      <c r="B39" s="781"/>
      <c r="C39" s="781"/>
      <c r="D39" s="781"/>
      <c r="E39" s="781"/>
      <c r="F39" s="811"/>
      <c r="G39" s="813"/>
      <c r="H39" s="814"/>
      <c r="I39" s="815"/>
    </row>
    <row r="40" spans="1:11" ht="15.75" thickBot="1" x14ac:dyDescent="0.3">
      <c r="A40" s="774" t="s">
        <v>332</v>
      </c>
      <c r="B40" s="775"/>
      <c r="C40" s="775"/>
      <c r="D40" s="775"/>
      <c r="E40" s="775"/>
      <c r="F40" s="776"/>
      <c r="G40" s="777"/>
      <c r="H40" s="778"/>
      <c r="I40" s="779"/>
    </row>
    <row r="41" spans="1:11" ht="21.75" customHeight="1" x14ac:dyDescent="0.25">
      <c r="A41" s="265" t="s">
        <v>333</v>
      </c>
      <c r="B41" s="266"/>
      <c r="C41" s="266"/>
      <c r="D41" s="266"/>
      <c r="E41" s="266"/>
      <c r="F41" s="266"/>
      <c r="G41" s="266"/>
      <c r="H41" s="266"/>
      <c r="I41" s="267"/>
      <c r="K41" s="268"/>
    </row>
    <row r="42" spans="1:11" ht="15.75" thickBot="1" x14ac:dyDescent="0.3">
      <c r="A42" s="780" t="s">
        <v>115</v>
      </c>
      <c r="B42" s="781"/>
      <c r="C42" s="782"/>
      <c r="D42" s="783" t="s">
        <v>114</v>
      </c>
      <c r="E42" s="781"/>
      <c r="F42" s="781"/>
      <c r="G42" s="781"/>
      <c r="H42" s="781"/>
      <c r="I42" s="784"/>
      <c r="K42" s="268"/>
    </row>
    <row r="43" spans="1:11" ht="17.649999999999999" customHeight="1" thickBot="1" x14ac:dyDescent="0.3">
      <c r="A43" s="785" t="s">
        <v>116</v>
      </c>
      <c r="B43" s="786"/>
      <c r="C43" s="269" t="str">
        <f ca="1">IFERROR("År "&amp;INT(YEAR(TODAY())+H24/(H22/$I16)),"N/A")</f>
        <v>År 2032</v>
      </c>
      <c r="D43" s="787" t="s">
        <v>24</v>
      </c>
      <c r="E43" s="789" t="s">
        <v>832</v>
      </c>
      <c r="F43" s="790"/>
      <c r="G43" s="790"/>
      <c r="H43" s="792" t="s">
        <v>21</v>
      </c>
      <c r="I43" s="793"/>
      <c r="K43" s="268"/>
    </row>
    <row r="44" spans="1:11" ht="17.649999999999999" customHeight="1" x14ac:dyDescent="0.25">
      <c r="A44" s="795" t="s">
        <v>849</v>
      </c>
      <c r="B44" s="796"/>
      <c r="C44" s="796"/>
      <c r="D44" s="788"/>
      <c r="E44" s="791"/>
      <c r="F44" s="791"/>
      <c r="G44" s="791"/>
      <c r="H44" s="792"/>
      <c r="I44" s="794"/>
    </row>
    <row r="45" spans="1:11" ht="17.649999999999999" customHeight="1" x14ac:dyDescent="0.25">
      <c r="A45" s="797"/>
      <c r="B45" s="796"/>
      <c r="C45" s="796"/>
      <c r="D45" s="800" t="s">
        <v>25</v>
      </c>
      <c r="E45" s="789"/>
      <c r="F45" s="802"/>
      <c r="G45" s="802"/>
      <c r="H45" s="792" t="s">
        <v>371</v>
      </c>
      <c r="I45" s="805"/>
    </row>
    <row r="46" spans="1:11" ht="21" customHeight="1" thickBot="1" x14ac:dyDescent="0.3">
      <c r="A46" s="798"/>
      <c r="B46" s="799"/>
      <c r="C46" s="799"/>
      <c r="D46" s="801"/>
      <c r="E46" s="803"/>
      <c r="F46" s="803"/>
      <c r="G46" s="803"/>
      <c r="H46" s="804"/>
      <c r="I46" s="806"/>
    </row>
    <row r="47" spans="1:11" ht="15.75" thickBot="1" x14ac:dyDescent="0.3"/>
    <row r="48" spans="1:11" ht="16.149999999999999" customHeight="1" thickBot="1" x14ac:dyDescent="0.3">
      <c r="A48" s="440" t="s">
        <v>350</v>
      </c>
      <c r="B48" s="231"/>
      <c r="C48" s="231"/>
      <c r="D48" s="231"/>
      <c r="E48" s="231"/>
      <c r="F48" s="231"/>
      <c r="G48" s="231"/>
      <c r="H48" s="232"/>
      <c r="I48" s="233"/>
    </row>
    <row r="49" spans="1:9" ht="31.15" customHeight="1" thickBot="1" x14ac:dyDescent="0.3">
      <c r="A49" s="441" t="s">
        <v>633</v>
      </c>
      <c r="B49" s="841" t="s">
        <v>852</v>
      </c>
      <c r="C49" s="842"/>
      <c r="D49" s="843"/>
      <c r="E49" s="844"/>
      <c r="F49" s="845"/>
      <c r="G49" s="845"/>
      <c r="H49" s="845"/>
      <c r="I49" s="846"/>
    </row>
    <row r="50" spans="1:9" ht="25.15" customHeight="1" x14ac:dyDescent="0.25">
      <c r="A50" s="234" t="s">
        <v>0</v>
      </c>
      <c r="B50" s="835" t="s">
        <v>705</v>
      </c>
      <c r="C50" s="836"/>
      <c r="D50" s="837"/>
      <c r="E50" s="434" t="s">
        <v>37</v>
      </c>
      <c r="F50" s="835" t="s">
        <v>701</v>
      </c>
      <c r="G50" s="837"/>
      <c r="H50" s="434" t="s">
        <v>31</v>
      </c>
      <c r="I50" s="443"/>
    </row>
    <row r="51" spans="1:9" ht="25.15" customHeight="1" x14ac:dyDescent="0.25">
      <c r="A51" s="234" t="s">
        <v>906</v>
      </c>
      <c r="B51" s="835">
        <v>481</v>
      </c>
      <c r="C51" s="836"/>
      <c r="D51" s="837"/>
      <c r="E51" s="434" t="s">
        <v>32</v>
      </c>
      <c r="F51" s="835">
        <v>55</v>
      </c>
      <c r="G51" s="837"/>
      <c r="H51" s="434" t="s">
        <v>34</v>
      </c>
      <c r="I51" s="443"/>
    </row>
    <row r="52" spans="1:9" ht="25.15" customHeight="1" x14ac:dyDescent="0.25">
      <c r="A52" s="234" t="s">
        <v>1</v>
      </c>
      <c r="B52" s="835" t="s">
        <v>698</v>
      </c>
      <c r="C52" s="836"/>
      <c r="D52" s="837"/>
      <c r="E52" s="434" t="s">
        <v>33</v>
      </c>
      <c r="F52" s="835" t="s">
        <v>734</v>
      </c>
      <c r="G52" s="837"/>
      <c r="H52" s="434" t="s">
        <v>36</v>
      </c>
      <c r="I52" s="444"/>
    </row>
    <row r="53" spans="1:9" ht="25.15" customHeight="1" x14ac:dyDescent="0.25">
      <c r="A53" s="234" t="s">
        <v>406</v>
      </c>
      <c r="B53" s="835">
        <v>1801</v>
      </c>
      <c r="C53" s="836"/>
      <c r="D53" s="837"/>
      <c r="E53" s="434" t="s">
        <v>35</v>
      </c>
      <c r="F53" s="835"/>
      <c r="G53" s="837"/>
      <c r="H53" s="434" t="s">
        <v>112</v>
      </c>
      <c r="I53" s="443"/>
    </row>
    <row r="54" spans="1:9" ht="25.15" customHeight="1" thickBot="1" x14ac:dyDescent="0.3">
      <c r="A54" s="270" t="s">
        <v>28</v>
      </c>
      <c r="B54" s="838">
        <v>63</v>
      </c>
      <c r="C54" s="839"/>
      <c r="D54" s="840"/>
      <c r="E54" s="271" t="s">
        <v>29</v>
      </c>
      <c r="F54" s="838"/>
      <c r="G54" s="840"/>
      <c r="H54" s="321"/>
      <c r="I54" s="442"/>
    </row>
    <row r="55" spans="1:9" ht="11.25" customHeight="1" thickBot="1" x14ac:dyDescent="0.3">
      <c r="A55" s="819"/>
      <c r="B55" s="820"/>
      <c r="C55" s="820"/>
      <c r="D55" s="820"/>
      <c r="E55" s="820"/>
      <c r="F55" s="820"/>
      <c r="G55" s="820"/>
      <c r="H55" s="820"/>
      <c r="I55" s="821"/>
    </row>
    <row r="56" spans="1:9" ht="14.65" customHeight="1" thickBot="1" x14ac:dyDescent="0.3">
      <c r="A56" s="829" t="s">
        <v>590</v>
      </c>
      <c r="B56" s="808"/>
      <c r="C56" s="808"/>
      <c r="D56" s="809"/>
      <c r="E56" s="830"/>
      <c r="F56" s="831"/>
      <c r="G56" s="235" t="s">
        <v>325</v>
      </c>
      <c r="H56" s="235" t="s">
        <v>326</v>
      </c>
      <c r="I56" s="236" t="s">
        <v>327</v>
      </c>
    </row>
    <row r="57" spans="1:9" ht="14.65" customHeight="1" x14ac:dyDescent="0.25">
      <c r="A57" s="832" t="s">
        <v>336</v>
      </c>
      <c r="B57" s="833"/>
      <c r="C57" s="833"/>
      <c r="D57" s="833"/>
      <c r="E57" s="833"/>
      <c r="F57" s="834"/>
      <c r="G57" s="308"/>
      <c r="H57" s="308"/>
      <c r="I57" s="309"/>
    </row>
    <row r="58" spans="1:9" ht="14.65" customHeight="1" x14ac:dyDescent="0.25">
      <c r="A58" s="810" t="s">
        <v>339</v>
      </c>
      <c r="B58" s="781"/>
      <c r="C58" s="781"/>
      <c r="D58" s="781"/>
      <c r="E58" s="781"/>
      <c r="F58" s="811"/>
      <c r="G58" s="310"/>
      <c r="H58" s="310"/>
      <c r="I58" s="311"/>
    </row>
    <row r="59" spans="1:9" ht="14.65" customHeight="1" thickBot="1" x14ac:dyDescent="0.3">
      <c r="A59" s="774" t="s">
        <v>340</v>
      </c>
      <c r="B59" s="775"/>
      <c r="C59" s="775"/>
      <c r="D59" s="775"/>
      <c r="E59" s="775"/>
      <c r="F59" s="776"/>
      <c r="G59" s="307"/>
      <c r="H59" s="307"/>
      <c r="I59" s="312"/>
    </row>
    <row r="60" spans="1:9" ht="10.5" customHeight="1" thickBot="1" x14ac:dyDescent="0.3">
      <c r="A60" s="826"/>
      <c r="B60" s="817"/>
      <c r="C60" s="817"/>
      <c r="D60" s="817"/>
      <c r="E60" s="817"/>
      <c r="F60" s="817"/>
      <c r="G60" s="817"/>
      <c r="H60" s="817"/>
      <c r="I60" s="818"/>
    </row>
    <row r="61" spans="1:9" ht="14.65" customHeight="1" thickBot="1" x14ac:dyDescent="0.3">
      <c r="A61" s="436" t="s">
        <v>337</v>
      </c>
      <c r="B61" s="435"/>
      <c r="C61" s="435"/>
      <c r="D61" s="435"/>
      <c r="E61" s="435"/>
      <c r="F61" s="437"/>
      <c r="G61" s="237" t="s">
        <v>328</v>
      </c>
      <c r="H61" s="238">
        <f>IFERROR(I57*(H57/F51)^3+I58*(H58/F51)^3+I59*(H59/F51)^3,"")</f>
        <v>0</v>
      </c>
      <c r="I61" s="239"/>
    </row>
    <row r="62" spans="1:9" ht="10.15" customHeight="1" thickBot="1" x14ac:dyDescent="0.3">
      <c r="A62" s="819"/>
      <c r="B62" s="820"/>
      <c r="C62" s="820"/>
      <c r="D62" s="820"/>
      <c r="E62" s="820"/>
      <c r="F62" s="820"/>
      <c r="G62" s="820"/>
      <c r="H62" s="820"/>
      <c r="I62" s="821"/>
    </row>
    <row r="63" spans="1:9" ht="14.65" customHeight="1" thickBot="1" x14ac:dyDescent="0.3">
      <c r="A63" s="438" t="s">
        <v>425</v>
      </c>
      <c r="B63" s="435"/>
      <c r="C63" s="435"/>
      <c r="D63" s="435"/>
      <c r="E63" s="827"/>
      <c r="F63" s="828"/>
      <c r="G63" s="72" t="s">
        <v>428</v>
      </c>
      <c r="H63" s="46"/>
      <c r="I63" s="315"/>
    </row>
    <row r="64" spans="1:9" ht="35.65" customHeight="1" thickBot="1" x14ac:dyDescent="0.3">
      <c r="A64" s="240" t="s">
        <v>325</v>
      </c>
      <c r="B64" s="241" t="s">
        <v>329</v>
      </c>
      <c r="C64" s="242" t="s">
        <v>338</v>
      </c>
      <c r="D64" s="242" t="s">
        <v>382</v>
      </c>
      <c r="E64" s="242" t="s">
        <v>423</v>
      </c>
      <c r="F64" s="243" t="s">
        <v>422</v>
      </c>
      <c r="G64" s="244" t="s">
        <v>177</v>
      </c>
      <c r="H64" s="245" t="s">
        <v>327</v>
      </c>
      <c r="I64" s="246" t="s">
        <v>330</v>
      </c>
    </row>
    <row r="65" spans="1:9" ht="14.65" customHeight="1" x14ac:dyDescent="0.25">
      <c r="A65" s="247">
        <v>1</v>
      </c>
      <c r="B65" s="313"/>
      <c r="C65" s="313"/>
      <c r="D65" s="313"/>
      <c r="E65" s="313"/>
      <c r="F65" s="313"/>
      <c r="G65" s="248">
        <f>IFERROR(B65-C65,"")</f>
        <v>0</v>
      </c>
      <c r="H65" s="248">
        <f>IFERROR(D65*E65*F65*I63,"")</f>
        <v>0</v>
      </c>
      <c r="I65" s="249">
        <f>IFERROR(H65*(G65/F51)^3,"")</f>
        <v>0</v>
      </c>
    </row>
    <row r="66" spans="1:9" ht="14.65" customHeight="1" x14ac:dyDescent="0.25">
      <c r="A66" s="439">
        <v>2</v>
      </c>
      <c r="B66" s="314"/>
      <c r="C66" s="314"/>
      <c r="D66" s="314"/>
      <c r="E66" s="314"/>
      <c r="F66" s="314"/>
      <c r="G66" s="250">
        <f>IFERROR(B66-C66,"")</f>
        <v>0</v>
      </c>
      <c r="H66" s="250">
        <f>IFERROR(D66*E66*F66*I63,"")</f>
        <v>0</v>
      </c>
      <c r="I66" s="251" t="str">
        <f>IFERROR(H66*(G66/F50)^3,"")</f>
        <v/>
      </c>
    </row>
    <row r="67" spans="1:9" ht="14.65" customHeight="1" thickBot="1" x14ac:dyDescent="0.3">
      <c r="A67" s="252">
        <v>3</v>
      </c>
      <c r="B67" s="306"/>
      <c r="C67" s="306"/>
      <c r="D67" s="306"/>
      <c r="E67" s="306"/>
      <c r="F67" s="306"/>
      <c r="G67" s="253">
        <f>IFERROR(B67-C67,"")</f>
        <v>0</v>
      </c>
      <c r="H67" s="253">
        <f>IFERROR(D67*E67*F67*I63,"")</f>
        <v>0</v>
      </c>
      <c r="I67" s="254" t="str">
        <f>IFERROR(H67*(G67/F50)^3,"")</f>
        <v/>
      </c>
    </row>
    <row r="68" spans="1:9" ht="10.15" customHeight="1" thickBot="1" x14ac:dyDescent="0.3">
      <c r="A68" s="824"/>
      <c r="B68" s="808"/>
      <c r="C68" s="808"/>
      <c r="D68" s="808"/>
      <c r="E68" s="808"/>
      <c r="F68" s="808"/>
      <c r="G68" s="808"/>
      <c r="H68" s="808"/>
      <c r="I68" s="825"/>
    </row>
    <row r="69" spans="1:9" ht="14.65" customHeight="1" thickBot="1" x14ac:dyDescent="0.3">
      <c r="A69" s="436" t="s">
        <v>378</v>
      </c>
      <c r="B69" s="435"/>
      <c r="C69" s="435"/>
      <c r="D69" s="435"/>
      <c r="E69" s="435"/>
      <c r="F69" s="437"/>
      <c r="G69" s="237" t="s">
        <v>328</v>
      </c>
      <c r="H69" s="238">
        <f>IFERROR(SUM(I65:I67),"")</f>
        <v>0</v>
      </c>
      <c r="I69" s="255"/>
    </row>
    <row r="70" spans="1:9" ht="14.65" customHeight="1" thickBot="1" x14ac:dyDescent="0.3">
      <c r="A70" s="256" t="s">
        <v>379</v>
      </c>
      <c r="G70" s="133"/>
      <c r="H70" s="133"/>
      <c r="I70" s="257"/>
    </row>
    <row r="71" spans="1:9" ht="14.65" customHeight="1" thickBot="1" x14ac:dyDescent="0.3">
      <c r="A71" s="807" t="s">
        <v>380</v>
      </c>
      <c r="B71" s="808"/>
      <c r="C71" s="808"/>
      <c r="D71" s="808"/>
      <c r="E71" s="808"/>
      <c r="F71" s="809"/>
      <c r="G71" s="237" t="s">
        <v>328</v>
      </c>
      <c r="H71" s="258">
        <f>IFERROR(H61-H69,"")</f>
        <v>0</v>
      </c>
      <c r="I71" s="255"/>
    </row>
    <row r="72" spans="1:9" ht="14.65" customHeight="1" x14ac:dyDescent="0.25">
      <c r="A72" s="816" t="s">
        <v>381</v>
      </c>
      <c r="B72" s="817"/>
      <c r="C72" s="817"/>
      <c r="D72" s="817"/>
      <c r="E72" s="817"/>
      <c r="F72" s="817"/>
      <c r="G72" s="817"/>
      <c r="H72" s="817"/>
      <c r="I72" s="818"/>
    </row>
    <row r="73" spans="1:9" ht="9" customHeight="1" thickBot="1" x14ac:dyDescent="0.3">
      <c r="A73" s="819"/>
      <c r="B73" s="820"/>
      <c r="C73" s="820"/>
      <c r="D73" s="820"/>
      <c r="E73" s="820"/>
      <c r="F73" s="820"/>
      <c r="G73" s="820"/>
      <c r="H73" s="820"/>
      <c r="I73" s="821"/>
    </row>
    <row r="74" spans="1:9" ht="14.65" customHeight="1" thickBot="1" x14ac:dyDescent="0.3">
      <c r="A74" s="438" t="s">
        <v>694</v>
      </c>
      <c r="B74" s="259"/>
      <c r="C74" s="259"/>
      <c r="D74" s="259"/>
      <c r="E74" s="822"/>
      <c r="F74" s="823"/>
      <c r="G74" s="72" t="s">
        <v>427</v>
      </c>
      <c r="I74" s="315"/>
    </row>
    <row r="75" spans="1:9" ht="35.65" customHeight="1" thickBot="1" x14ac:dyDescent="0.3">
      <c r="A75" s="240" t="s">
        <v>325</v>
      </c>
      <c r="B75" s="241" t="s">
        <v>329</v>
      </c>
      <c r="C75" s="242" t="s">
        <v>338</v>
      </c>
      <c r="D75" s="242" t="s">
        <v>382</v>
      </c>
      <c r="E75" s="242" t="s">
        <v>423</v>
      </c>
      <c r="F75" s="243" t="s">
        <v>422</v>
      </c>
      <c r="G75" s="244" t="s">
        <v>326</v>
      </c>
      <c r="H75" s="245" t="s">
        <v>327</v>
      </c>
      <c r="I75" s="260" t="s">
        <v>330</v>
      </c>
    </row>
    <row r="76" spans="1:9" ht="14.65" customHeight="1" x14ac:dyDescent="0.25">
      <c r="A76" s="247">
        <v>1</v>
      </c>
      <c r="B76" s="313"/>
      <c r="C76" s="313"/>
      <c r="D76" s="313"/>
      <c r="E76" s="313"/>
      <c r="F76" s="313"/>
      <c r="G76" s="248">
        <f>IFERROR(B76-C76,"")</f>
        <v>0</v>
      </c>
      <c r="H76" s="248">
        <f>IFERROR(D76*E76*F76*I74,"")</f>
        <v>0</v>
      </c>
      <c r="I76" s="249" t="str">
        <f>IFERROR(H76*(G76/F50)^3,"")</f>
        <v/>
      </c>
    </row>
    <row r="77" spans="1:9" ht="14.65" customHeight="1" x14ac:dyDescent="0.25">
      <c r="A77" s="439">
        <v>2</v>
      </c>
      <c r="B77" s="314"/>
      <c r="C77" s="314"/>
      <c r="D77" s="314"/>
      <c r="E77" s="314"/>
      <c r="F77" s="314"/>
      <c r="G77" s="250">
        <f>IFERROR(B77-C77,"")</f>
        <v>0</v>
      </c>
      <c r="H77" s="250">
        <f>IFERROR(D77*E77*F77*I74,"")</f>
        <v>0</v>
      </c>
      <c r="I77" s="251" t="str">
        <f>IFERROR(H77*(G77/F50)^3,"")</f>
        <v/>
      </c>
    </row>
    <row r="78" spans="1:9" ht="14.65" customHeight="1" thickBot="1" x14ac:dyDescent="0.3">
      <c r="A78" s="252">
        <v>3</v>
      </c>
      <c r="B78" s="306"/>
      <c r="C78" s="306"/>
      <c r="D78" s="306"/>
      <c r="E78" s="306"/>
      <c r="F78" s="306"/>
      <c r="G78" s="253">
        <f>IFERROR(B78-C78,"")</f>
        <v>0</v>
      </c>
      <c r="H78" s="253">
        <f>IFERROR(D78*E78*F78*I74,"")</f>
        <v>0</v>
      </c>
      <c r="I78" s="261" t="str">
        <f>IFERROR(H78*(G78/F50)^3,"")</f>
        <v/>
      </c>
    </row>
    <row r="79" spans="1:9" ht="7.5" customHeight="1" thickBot="1" x14ac:dyDescent="0.3">
      <c r="A79" s="824"/>
      <c r="B79" s="808"/>
      <c r="C79" s="808"/>
      <c r="D79" s="808"/>
      <c r="E79" s="808"/>
      <c r="F79" s="808"/>
      <c r="G79" s="808"/>
      <c r="H79" s="808"/>
      <c r="I79" s="825"/>
    </row>
    <row r="80" spans="1:9" ht="14.65" customHeight="1" thickBot="1" x14ac:dyDescent="0.3">
      <c r="A80" s="436" t="s">
        <v>383</v>
      </c>
      <c r="B80" s="435"/>
      <c r="C80" s="435"/>
      <c r="D80" s="435"/>
      <c r="E80" s="435"/>
      <c r="F80" s="437"/>
      <c r="G80" s="237" t="s">
        <v>328</v>
      </c>
      <c r="H80" s="238">
        <f>IFERROR(SUM(I76:I78),"")</f>
        <v>0</v>
      </c>
      <c r="I80" s="255"/>
    </row>
    <row r="81" spans="1:9" ht="14.65" customHeight="1" thickBot="1" x14ac:dyDescent="0.3">
      <c r="A81" s="256" t="s">
        <v>379</v>
      </c>
      <c r="G81" s="133"/>
      <c r="H81" s="133"/>
      <c r="I81" s="257"/>
    </row>
    <row r="82" spans="1:9" ht="14.65" customHeight="1" thickBot="1" x14ac:dyDescent="0.3">
      <c r="A82" s="807" t="s">
        <v>424</v>
      </c>
      <c r="B82" s="808"/>
      <c r="C82" s="808"/>
      <c r="D82" s="808"/>
      <c r="E82" s="808"/>
      <c r="F82" s="809"/>
      <c r="G82" s="237" t="s">
        <v>328</v>
      </c>
      <c r="H82" s="258">
        <f>IFERROR(H71-H80,"")</f>
        <v>0</v>
      </c>
      <c r="I82" s="255"/>
    </row>
    <row r="83" spans="1:9" ht="14.65" customHeight="1" x14ac:dyDescent="0.25">
      <c r="A83" s="256" t="s">
        <v>402</v>
      </c>
      <c r="I83" s="5"/>
    </row>
    <row r="84" spans="1:9" ht="14.65" customHeight="1" x14ac:dyDescent="0.25">
      <c r="A84" s="810" t="s">
        <v>426</v>
      </c>
      <c r="B84" s="781"/>
      <c r="C84" s="781"/>
      <c r="D84" s="781"/>
      <c r="E84" s="781"/>
      <c r="F84" s="811"/>
      <c r="G84" s="262" t="s">
        <v>384</v>
      </c>
      <c r="H84" s="263" t="str">
        <f>IFERROR(H82/(H80/I74),"")</f>
        <v/>
      </c>
      <c r="I84" s="264"/>
    </row>
    <row r="85" spans="1:9" ht="14.65" customHeight="1" x14ac:dyDescent="0.25">
      <c r="A85" s="812" t="s">
        <v>385</v>
      </c>
      <c r="B85" s="781"/>
      <c r="C85" s="781"/>
      <c r="D85" s="781"/>
      <c r="E85" s="781"/>
      <c r="F85" s="781"/>
      <c r="G85" s="781"/>
      <c r="H85" s="781"/>
      <c r="I85" s="784"/>
    </row>
    <row r="86" spans="1:9" ht="14.65" customHeight="1" x14ac:dyDescent="0.25">
      <c r="A86" s="810" t="s">
        <v>331</v>
      </c>
      <c r="B86" s="781"/>
      <c r="C86" s="781"/>
      <c r="D86" s="781"/>
      <c r="E86" s="781"/>
      <c r="F86" s="811"/>
      <c r="G86" s="813"/>
      <c r="H86" s="814"/>
      <c r="I86" s="815"/>
    </row>
    <row r="87" spans="1:9" ht="14.65" customHeight="1" thickBot="1" x14ac:dyDescent="0.3">
      <c r="A87" s="774" t="s">
        <v>332</v>
      </c>
      <c r="B87" s="775"/>
      <c r="C87" s="775"/>
      <c r="D87" s="775"/>
      <c r="E87" s="775"/>
      <c r="F87" s="776"/>
      <c r="G87" s="777"/>
      <c r="H87" s="778"/>
      <c r="I87" s="779"/>
    </row>
    <row r="88" spans="1:9" ht="22.15" customHeight="1" x14ac:dyDescent="0.25">
      <c r="A88" s="265" t="s">
        <v>333</v>
      </c>
      <c r="B88" s="266"/>
      <c r="C88" s="266"/>
      <c r="D88" s="266"/>
      <c r="E88" s="266"/>
      <c r="F88" s="266"/>
      <c r="G88" s="266"/>
      <c r="H88" s="266"/>
      <c r="I88" s="267"/>
    </row>
    <row r="89" spans="1:9" ht="14.65" customHeight="1" thickBot="1" x14ac:dyDescent="0.3">
      <c r="A89" s="780" t="s">
        <v>115</v>
      </c>
      <c r="B89" s="781"/>
      <c r="C89" s="782"/>
      <c r="D89" s="783" t="s">
        <v>114</v>
      </c>
      <c r="E89" s="781"/>
      <c r="F89" s="781"/>
      <c r="G89" s="781"/>
      <c r="H89" s="781"/>
      <c r="I89" s="784"/>
    </row>
    <row r="90" spans="1:9" ht="17.649999999999999" customHeight="1" thickBot="1" x14ac:dyDescent="0.3">
      <c r="A90" s="785" t="s">
        <v>116</v>
      </c>
      <c r="B90" s="786"/>
      <c r="C90" s="269" t="str">
        <f ca="1">IFERROR("År "&amp;INT(YEAR(TODAY())+H71/(H69/$I63)),"N/A")</f>
        <v>N/A</v>
      </c>
      <c r="D90" s="787" t="s">
        <v>24</v>
      </c>
      <c r="E90" s="789"/>
      <c r="F90" s="790"/>
      <c r="G90" s="790"/>
      <c r="H90" s="792" t="s">
        <v>21</v>
      </c>
      <c r="I90" s="793"/>
    </row>
    <row r="91" spans="1:9" ht="17.649999999999999" customHeight="1" x14ac:dyDescent="0.25">
      <c r="A91" s="795"/>
      <c r="B91" s="796"/>
      <c r="C91" s="796"/>
      <c r="D91" s="788"/>
      <c r="E91" s="791"/>
      <c r="F91" s="791"/>
      <c r="G91" s="791"/>
      <c r="H91" s="792"/>
      <c r="I91" s="794"/>
    </row>
    <row r="92" spans="1:9" ht="17.649999999999999" customHeight="1" x14ac:dyDescent="0.25">
      <c r="A92" s="797"/>
      <c r="B92" s="796"/>
      <c r="C92" s="796"/>
      <c r="D92" s="800" t="s">
        <v>25</v>
      </c>
      <c r="E92" s="789"/>
      <c r="F92" s="802"/>
      <c r="G92" s="802"/>
      <c r="H92" s="792" t="s">
        <v>371</v>
      </c>
      <c r="I92" s="805"/>
    </row>
    <row r="93" spans="1:9" ht="21" customHeight="1" thickBot="1" x14ac:dyDescent="0.3">
      <c r="A93" s="798"/>
      <c r="B93" s="799"/>
      <c r="C93" s="799"/>
      <c r="D93" s="801"/>
      <c r="E93" s="803"/>
      <c r="F93" s="803"/>
      <c r="G93" s="803"/>
      <c r="H93" s="804"/>
      <c r="I93" s="806"/>
    </row>
    <row r="94" spans="1:9" ht="14.65" customHeight="1" thickBot="1" x14ac:dyDescent="0.3"/>
    <row r="95" spans="1:9" ht="16.149999999999999" customHeight="1" thickBot="1" x14ac:dyDescent="0.3">
      <c r="A95" s="440" t="s">
        <v>350</v>
      </c>
      <c r="B95" s="231"/>
      <c r="C95" s="231"/>
      <c r="D95" s="231"/>
      <c r="E95" s="231"/>
      <c r="F95" s="231"/>
      <c r="G95" s="231"/>
      <c r="H95" s="232"/>
      <c r="I95" s="233"/>
    </row>
    <row r="96" spans="1:9" ht="31.15" customHeight="1" thickBot="1" x14ac:dyDescent="0.3">
      <c r="A96" s="441" t="s">
        <v>633</v>
      </c>
      <c r="B96" s="841"/>
      <c r="C96" s="842"/>
      <c r="D96" s="843"/>
      <c r="E96" s="844"/>
      <c r="F96" s="845"/>
      <c r="G96" s="845"/>
      <c r="H96" s="845"/>
      <c r="I96" s="846"/>
    </row>
    <row r="97" spans="1:9" ht="25.15" customHeight="1" x14ac:dyDescent="0.25">
      <c r="A97" s="234" t="s">
        <v>0</v>
      </c>
      <c r="B97" s="835"/>
      <c r="C97" s="836"/>
      <c r="D97" s="837"/>
      <c r="E97" s="434" t="s">
        <v>37</v>
      </c>
      <c r="F97" s="835"/>
      <c r="G97" s="837"/>
      <c r="H97" s="434" t="s">
        <v>31</v>
      </c>
      <c r="I97" s="443"/>
    </row>
    <row r="98" spans="1:9" ht="25.15" customHeight="1" x14ac:dyDescent="0.25">
      <c r="A98" s="234" t="s">
        <v>906</v>
      </c>
      <c r="B98" s="835"/>
      <c r="C98" s="836"/>
      <c r="D98" s="837"/>
      <c r="E98" s="434" t="s">
        <v>32</v>
      </c>
      <c r="F98" s="835"/>
      <c r="G98" s="837"/>
      <c r="H98" s="434" t="s">
        <v>34</v>
      </c>
      <c r="I98" s="443"/>
    </row>
    <row r="99" spans="1:9" ht="25.15" customHeight="1" x14ac:dyDescent="0.25">
      <c r="A99" s="234" t="s">
        <v>1</v>
      </c>
      <c r="B99" s="835"/>
      <c r="C99" s="836"/>
      <c r="D99" s="837"/>
      <c r="E99" s="434" t="s">
        <v>33</v>
      </c>
      <c r="F99" s="835"/>
      <c r="G99" s="837"/>
      <c r="H99" s="434" t="s">
        <v>36</v>
      </c>
      <c r="I99" s="444"/>
    </row>
    <row r="100" spans="1:9" ht="25.15" customHeight="1" x14ac:dyDescent="0.25">
      <c r="A100" s="234" t="s">
        <v>406</v>
      </c>
      <c r="B100" s="835"/>
      <c r="C100" s="836"/>
      <c r="D100" s="837"/>
      <c r="E100" s="434" t="s">
        <v>35</v>
      </c>
      <c r="F100" s="835"/>
      <c r="G100" s="837"/>
      <c r="H100" s="434" t="s">
        <v>112</v>
      </c>
      <c r="I100" s="443"/>
    </row>
    <row r="101" spans="1:9" ht="25.15" customHeight="1" thickBot="1" x14ac:dyDescent="0.3">
      <c r="A101" s="270" t="s">
        <v>28</v>
      </c>
      <c r="B101" s="838"/>
      <c r="C101" s="839"/>
      <c r="D101" s="840"/>
      <c r="E101" s="271" t="s">
        <v>29</v>
      </c>
      <c r="F101" s="838"/>
      <c r="G101" s="840"/>
      <c r="H101" s="321"/>
      <c r="I101" s="442"/>
    </row>
    <row r="102" spans="1:9" ht="11.25" customHeight="1" thickBot="1" x14ac:dyDescent="0.3">
      <c r="A102" s="819"/>
      <c r="B102" s="820"/>
      <c r="C102" s="820"/>
      <c r="D102" s="820"/>
      <c r="E102" s="820"/>
      <c r="F102" s="820"/>
      <c r="G102" s="820"/>
      <c r="H102" s="820"/>
      <c r="I102" s="821"/>
    </row>
    <row r="103" spans="1:9" ht="14.65" customHeight="1" thickBot="1" x14ac:dyDescent="0.3">
      <c r="A103" s="829" t="s">
        <v>590</v>
      </c>
      <c r="B103" s="808"/>
      <c r="C103" s="808"/>
      <c r="D103" s="809"/>
      <c r="E103" s="830"/>
      <c r="F103" s="831"/>
      <c r="G103" s="235" t="s">
        <v>325</v>
      </c>
      <c r="H103" s="235" t="s">
        <v>326</v>
      </c>
      <c r="I103" s="236" t="s">
        <v>327</v>
      </c>
    </row>
    <row r="104" spans="1:9" ht="14.65" customHeight="1" x14ac:dyDescent="0.25">
      <c r="A104" s="832" t="s">
        <v>336</v>
      </c>
      <c r="B104" s="833"/>
      <c r="C104" s="833"/>
      <c r="D104" s="833"/>
      <c r="E104" s="833"/>
      <c r="F104" s="834"/>
      <c r="G104" s="308"/>
      <c r="H104" s="308"/>
      <c r="I104" s="309"/>
    </row>
    <row r="105" spans="1:9" ht="14.65" customHeight="1" x14ac:dyDescent="0.25">
      <c r="A105" s="810" t="s">
        <v>339</v>
      </c>
      <c r="B105" s="781"/>
      <c r="C105" s="781"/>
      <c r="D105" s="781"/>
      <c r="E105" s="781"/>
      <c r="F105" s="811"/>
      <c r="G105" s="310"/>
      <c r="H105" s="310"/>
      <c r="I105" s="311"/>
    </row>
    <row r="106" spans="1:9" ht="14.65" customHeight="1" thickBot="1" x14ac:dyDescent="0.3">
      <c r="A106" s="774" t="s">
        <v>340</v>
      </c>
      <c r="B106" s="775"/>
      <c r="C106" s="775"/>
      <c r="D106" s="775"/>
      <c r="E106" s="775"/>
      <c r="F106" s="776"/>
      <c r="G106" s="307"/>
      <c r="H106" s="307"/>
      <c r="I106" s="312"/>
    </row>
    <row r="107" spans="1:9" ht="10.5" customHeight="1" thickBot="1" x14ac:dyDescent="0.3">
      <c r="A107" s="826"/>
      <c r="B107" s="817"/>
      <c r="C107" s="817"/>
      <c r="D107" s="817"/>
      <c r="E107" s="817"/>
      <c r="F107" s="817"/>
      <c r="G107" s="817"/>
      <c r="H107" s="817"/>
      <c r="I107" s="818"/>
    </row>
    <row r="108" spans="1:9" ht="14.65" customHeight="1" thickBot="1" x14ac:dyDescent="0.3">
      <c r="A108" s="436" t="s">
        <v>337</v>
      </c>
      <c r="B108" s="435"/>
      <c r="C108" s="435"/>
      <c r="D108" s="435"/>
      <c r="E108" s="435"/>
      <c r="F108" s="437"/>
      <c r="G108" s="237" t="s">
        <v>328</v>
      </c>
      <c r="H108" s="238" t="str">
        <f>IFERROR(I104*(H104/F98)^3+I105*(H105/F98)^3+I106*(H106/F98)^3,"")</f>
        <v/>
      </c>
      <c r="I108" s="239"/>
    </row>
    <row r="109" spans="1:9" ht="10.15" customHeight="1" thickBot="1" x14ac:dyDescent="0.3">
      <c r="A109" s="819"/>
      <c r="B109" s="820"/>
      <c r="C109" s="820"/>
      <c r="D109" s="820"/>
      <c r="E109" s="820"/>
      <c r="F109" s="820"/>
      <c r="G109" s="820"/>
      <c r="H109" s="820"/>
      <c r="I109" s="821"/>
    </row>
    <row r="110" spans="1:9" ht="14.65" customHeight="1" thickBot="1" x14ac:dyDescent="0.3">
      <c r="A110" s="438" t="s">
        <v>425</v>
      </c>
      <c r="B110" s="435"/>
      <c r="C110" s="435"/>
      <c r="D110" s="435"/>
      <c r="E110" s="827"/>
      <c r="F110" s="828"/>
      <c r="G110" s="72" t="s">
        <v>428</v>
      </c>
      <c r="H110" s="46"/>
      <c r="I110" s="315"/>
    </row>
    <row r="111" spans="1:9" ht="35.65" customHeight="1" thickBot="1" x14ac:dyDescent="0.3">
      <c r="A111" s="240" t="s">
        <v>325</v>
      </c>
      <c r="B111" s="241" t="s">
        <v>329</v>
      </c>
      <c r="C111" s="242" t="s">
        <v>338</v>
      </c>
      <c r="D111" s="242" t="s">
        <v>382</v>
      </c>
      <c r="E111" s="242" t="s">
        <v>423</v>
      </c>
      <c r="F111" s="243" t="s">
        <v>422</v>
      </c>
      <c r="G111" s="244" t="s">
        <v>177</v>
      </c>
      <c r="H111" s="245" t="s">
        <v>327</v>
      </c>
      <c r="I111" s="246" t="s">
        <v>330</v>
      </c>
    </row>
    <row r="112" spans="1:9" ht="14.65" customHeight="1" x14ac:dyDescent="0.25">
      <c r="A112" s="247">
        <v>1</v>
      </c>
      <c r="B112" s="313"/>
      <c r="C112" s="313"/>
      <c r="D112" s="313"/>
      <c r="E112" s="313"/>
      <c r="F112" s="313"/>
      <c r="G112" s="248">
        <f>IFERROR(B112-C112,"")</f>
        <v>0</v>
      </c>
      <c r="H112" s="248">
        <f>IFERROR(D112*E112*F112*I110,"")</f>
        <v>0</v>
      </c>
      <c r="I112" s="249" t="str">
        <f>IFERROR(H112*(G112/F98)^3,"")</f>
        <v/>
      </c>
    </row>
    <row r="113" spans="1:9" ht="14.65" customHeight="1" x14ac:dyDescent="0.25">
      <c r="A113" s="439">
        <v>2</v>
      </c>
      <c r="B113" s="314"/>
      <c r="C113" s="314"/>
      <c r="D113" s="314"/>
      <c r="E113" s="314"/>
      <c r="F113" s="314"/>
      <c r="G113" s="250">
        <f>IFERROR(B113-C113,"")</f>
        <v>0</v>
      </c>
      <c r="H113" s="250">
        <f>IFERROR(D113*E113*F113*I110,"")</f>
        <v>0</v>
      </c>
      <c r="I113" s="251" t="str">
        <f>IFERROR(H113*(G113/F97)^3,"")</f>
        <v/>
      </c>
    </row>
    <row r="114" spans="1:9" ht="14.65" customHeight="1" thickBot="1" x14ac:dyDescent="0.3">
      <c r="A114" s="252">
        <v>3</v>
      </c>
      <c r="B114" s="306"/>
      <c r="C114" s="306"/>
      <c r="D114" s="306"/>
      <c r="E114" s="306"/>
      <c r="F114" s="306"/>
      <c r="G114" s="253">
        <f>IFERROR(B114-C114,"")</f>
        <v>0</v>
      </c>
      <c r="H114" s="253">
        <f>IFERROR(D114*E114*F114*I110,"")</f>
        <v>0</v>
      </c>
      <c r="I114" s="254" t="str">
        <f>IFERROR(H114*(G114/F97)^3,"")</f>
        <v/>
      </c>
    </row>
    <row r="115" spans="1:9" ht="10.15" customHeight="1" thickBot="1" x14ac:dyDescent="0.3">
      <c r="A115" s="824"/>
      <c r="B115" s="808"/>
      <c r="C115" s="808"/>
      <c r="D115" s="808"/>
      <c r="E115" s="808"/>
      <c r="F115" s="808"/>
      <c r="G115" s="808"/>
      <c r="H115" s="808"/>
      <c r="I115" s="825"/>
    </row>
    <row r="116" spans="1:9" ht="14.65" customHeight="1" thickBot="1" x14ac:dyDescent="0.3">
      <c r="A116" s="436" t="s">
        <v>378</v>
      </c>
      <c r="B116" s="435"/>
      <c r="C116" s="435"/>
      <c r="D116" s="435"/>
      <c r="E116" s="435"/>
      <c r="F116" s="437"/>
      <c r="G116" s="237" t="s">
        <v>328</v>
      </c>
      <c r="H116" s="238">
        <f>IFERROR(SUM(I112:I114),"")</f>
        <v>0</v>
      </c>
      <c r="I116" s="255"/>
    </row>
    <row r="117" spans="1:9" ht="14.65" customHeight="1" thickBot="1" x14ac:dyDescent="0.3">
      <c r="A117" s="256" t="s">
        <v>379</v>
      </c>
      <c r="G117" s="133"/>
      <c r="H117" s="133"/>
      <c r="I117" s="257"/>
    </row>
    <row r="118" spans="1:9" ht="14.65" customHeight="1" thickBot="1" x14ac:dyDescent="0.3">
      <c r="A118" s="807" t="s">
        <v>380</v>
      </c>
      <c r="B118" s="808"/>
      <c r="C118" s="808"/>
      <c r="D118" s="808"/>
      <c r="E118" s="808"/>
      <c r="F118" s="809"/>
      <c r="G118" s="237" t="s">
        <v>328</v>
      </c>
      <c r="H118" s="258" t="str">
        <f>IFERROR(H108-H116,"")</f>
        <v/>
      </c>
      <c r="I118" s="255"/>
    </row>
    <row r="119" spans="1:9" ht="14.65" customHeight="1" x14ac:dyDescent="0.25">
      <c r="A119" s="816" t="s">
        <v>381</v>
      </c>
      <c r="B119" s="817"/>
      <c r="C119" s="817"/>
      <c r="D119" s="817"/>
      <c r="E119" s="817"/>
      <c r="F119" s="817"/>
      <c r="G119" s="817"/>
      <c r="H119" s="817"/>
      <c r="I119" s="818"/>
    </row>
    <row r="120" spans="1:9" ht="9" customHeight="1" thickBot="1" x14ac:dyDescent="0.3">
      <c r="A120" s="819"/>
      <c r="B120" s="820"/>
      <c r="C120" s="820"/>
      <c r="D120" s="820"/>
      <c r="E120" s="820"/>
      <c r="F120" s="820"/>
      <c r="G120" s="820"/>
      <c r="H120" s="820"/>
      <c r="I120" s="821"/>
    </row>
    <row r="121" spans="1:9" ht="14.65" customHeight="1" thickBot="1" x14ac:dyDescent="0.3">
      <c r="A121" s="438" t="s">
        <v>694</v>
      </c>
      <c r="B121" s="259"/>
      <c r="C121" s="259"/>
      <c r="D121" s="259"/>
      <c r="E121" s="822"/>
      <c r="F121" s="823"/>
      <c r="G121" s="72" t="s">
        <v>427</v>
      </c>
      <c r="I121" s="315"/>
    </row>
    <row r="122" spans="1:9" ht="35.65" customHeight="1" thickBot="1" x14ac:dyDescent="0.3">
      <c r="A122" s="240" t="s">
        <v>325</v>
      </c>
      <c r="B122" s="241" t="s">
        <v>329</v>
      </c>
      <c r="C122" s="242" t="s">
        <v>338</v>
      </c>
      <c r="D122" s="242" t="s">
        <v>382</v>
      </c>
      <c r="E122" s="242" t="s">
        <v>423</v>
      </c>
      <c r="F122" s="243" t="s">
        <v>422</v>
      </c>
      <c r="G122" s="244" t="s">
        <v>326</v>
      </c>
      <c r="H122" s="245" t="s">
        <v>327</v>
      </c>
      <c r="I122" s="260" t="s">
        <v>330</v>
      </c>
    </row>
    <row r="123" spans="1:9" ht="14.65" customHeight="1" x14ac:dyDescent="0.25">
      <c r="A123" s="247">
        <v>1</v>
      </c>
      <c r="B123" s="313"/>
      <c r="C123" s="313"/>
      <c r="D123" s="313"/>
      <c r="E123" s="313"/>
      <c r="F123" s="313"/>
      <c r="G123" s="248">
        <f>IFERROR(B123-C123,"")</f>
        <v>0</v>
      </c>
      <c r="H123" s="248">
        <f>IFERROR(D123*E123*F123*I121,"")</f>
        <v>0</v>
      </c>
      <c r="I123" s="249" t="str">
        <f>IFERROR(H123*(G123/F97)^3,"")</f>
        <v/>
      </c>
    </row>
    <row r="124" spans="1:9" ht="14.65" customHeight="1" x14ac:dyDescent="0.25">
      <c r="A124" s="439">
        <v>2</v>
      </c>
      <c r="B124" s="314"/>
      <c r="C124" s="314"/>
      <c r="D124" s="314"/>
      <c r="E124" s="314"/>
      <c r="F124" s="314"/>
      <c r="G124" s="250">
        <f>IFERROR(B124-C124,"")</f>
        <v>0</v>
      </c>
      <c r="H124" s="250">
        <f>IFERROR(D124*E124*F124*I121,"")</f>
        <v>0</v>
      </c>
      <c r="I124" s="251" t="str">
        <f>IFERROR(H124*(G124/F97)^3,"")</f>
        <v/>
      </c>
    </row>
    <row r="125" spans="1:9" ht="14.65" customHeight="1" thickBot="1" x14ac:dyDescent="0.3">
      <c r="A125" s="252">
        <v>3</v>
      </c>
      <c r="B125" s="306"/>
      <c r="C125" s="306"/>
      <c r="D125" s="306"/>
      <c r="E125" s="306"/>
      <c r="F125" s="306"/>
      <c r="G125" s="253">
        <f>IFERROR(B125-C125,"")</f>
        <v>0</v>
      </c>
      <c r="H125" s="253">
        <f>IFERROR(D125*E125*F125*I121,"")</f>
        <v>0</v>
      </c>
      <c r="I125" s="261" t="str">
        <f>IFERROR(H125*(G125/F97)^3,"")</f>
        <v/>
      </c>
    </row>
    <row r="126" spans="1:9" ht="7.5" customHeight="1" thickBot="1" x14ac:dyDescent="0.3">
      <c r="A126" s="824"/>
      <c r="B126" s="808"/>
      <c r="C126" s="808"/>
      <c r="D126" s="808"/>
      <c r="E126" s="808"/>
      <c r="F126" s="808"/>
      <c r="G126" s="808"/>
      <c r="H126" s="808"/>
      <c r="I126" s="825"/>
    </row>
    <row r="127" spans="1:9" ht="14.65" customHeight="1" thickBot="1" x14ac:dyDescent="0.3">
      <c r="A127" s="436" t="s">
        <v>383</v>
      </c>
      <c r="B127" s="435"/>
      <c r="C127" s="435"/>
      <c r="D127" s="435"/>
      <c r="E127" s="435"/>
      <c r="F127" s="437"/>
      <c r="G127" s="237" t="s">
        <v>328</v>
      </c>
      <c r="H127" s="238">
        <f>IFERROR(SUM(I123:I125),"")</f>
        <v>0</v>
      </c>
      <c r="I127" s="255"/>
    </row>
    <row r="128" spans="1:9" ht="14.65" customHeight="1" thickBot="1" x14ac:dyDescent="0.3">
      <c r="A128" s="256" t="s">
        <v>379</v>
      </c>
      <c r="G128" s="133"/>
      <c r="H128" s="133"/>
      <c r="I128" s="257"/>
    </row>
    <row r="129" spans="1:9" ht="14.65" customHeight="1" thickBot="1" x14ac:dyDescent="0.3">
      <c r="A129" s="807" t="s">
        <v>424</v>
      </c>
      <c r="B129" s="808"/>
      <c r="C129" s="808"/>
      <c r="D129" s="808"/>
      <c r="E129" s="808"/>
      <c r="F129" s="809"/>
      <c r="G129" s="237" t="s">
        <v>328</v>
      </c>
      <c r="H129" s="258" t="str">
        <f>IFERROR(H118-H127,"")</f>
        <v/>
      </c>
      <c r="I129" s="255"/>
    </row>
    <row r="130" spans="1:9" ht="14.65" customHeight="1" x14ac:dyDescent="0.25">
      <c r="A130" s="256" t="s">
        <v>402</v>
      </c>
      <c r="I130" s="5"/>
    </row>
    <row r="131" spans="1:9" ht="14.65" customHeight="1" x14ac:dyDescent="0.25">
      <c r="A131" s="810" t="s">
        <v>426</v>
      </c>
      <c r="B131" s="781"/>
      <c r="C131" s="781"/>
      <c r="D131" s="781"/>
      <c r="E131" s="781"/>
      <c r="F131" s="811"/>
      <c r="G131" s="262" t="s">
        <v>384</v>
      </c>
      <c r="H131" s="263" t="str">
        <f>IFERROR(H129/(H127/I121),"")</f>
        <v/>
      </c>
      <c r="I131" s="264"/>
    </row>
    <row r="132" spans="1:9" ht="14.65" customHeight="1" x14ac:dyDescent="0.25">
      <c r="A132" s="812" t="s">
        <v>385</v>
      </c>
      <c r="B132" s="781"/>
      <c r="C132" s="781"/>
      <c r="D132" s="781"/>
      <c r="E132" s="781"/>
      <c r="F132" s="781"/>
      <c r="G132" s="781"/>
      <c r="H132" s="781"/>
      <c r="I132" s="784"/>
    </row>
    <row r="133" spans="1:9" ht="14.65" customHeight="1" x14ac:dyDescent="0.25">
      <c r="A133" s="810" t="s">
        <v>331</v>
      </c>
      <c r="B133" s="781"/>
      <c r="C133" s="781"/>
      <c r="D133" s="781"/>
      <c r="E133" s="781"/>
      <c r="F133" s="811"/>
      <c r="G133" s="813"/>
      <c r="H133" s="814"/>
      <c r="I133" s="815"/>
    </row>
    <row r="134" spans="1:9" ht="14.65" customHeight="1" thickBot="1" x14ac:dyDescent="0.3">
      <c r="A134" s="774" t="s">
        <v>332</v>
      </c>
      <c r="B134" s="775"/>
      <c r="C134" s="775"/>
      <c r="D134" s="775"/>
      <c r="E134" s="775"/>
      <c r="F134" s="776"/>
      <c r="G134" s="777"/>
      <c r="H134" s="778"/>
      <c r="I134" s="779"/>
    </row>
    <row r="135" spans="1:9" ht="22.15" customHeight="1" x14ac:dyDescent="0.25">
      <c r="A135" s="265" t="s">
        <v>333</v>
      </c>
      <c r="B135" s="266"/>
      <c r="C135" s="266"/>
      <c r="D135" s="266"/>
      <c r="E135" s="266"/>
      <c r="F135" s="266"/>
      <c r="G135" s="266"/>
      <c r="H135" s="266"/>
      <c r="I135" s="267"/>
    </row>
    <row r="136" spans="1:9" ht="14.65" customHeight="1" thickBot="1" x14ac:dyDescent="0.3">
      <c r="A136" s="780" t="s">
        <v>115</v>
      </c>
      <c r="B136" s="781"/>
      <c r="C136" s="782"/>
      <c r="D136" s="783" t="s">
        <v>114</v>
      </c>
      <c r="E136" s="781"/>
      <c r="F136" s="781"/>
      <c r="G136" s="781"/>
      <c r="H136" s="781"/>
      <c r="I136" s="784"/>
    </row>
    <row r="137" spans="1:9" ht="17.649999999999999" customHeight="1" thickBot="1" x14ac:dyDescent="0.3">
      <c r="A137" s="785" t="s">
        <v>116</v>
      </c>
      <c r="B137" s="786"/>
      <c r="C137" s="269" t="str">
        <f ca="1">IFERROR("År "&amp;INT(YEAR(TODAY())+H118/(H116/$I110)),"N/A")</f>
        <v>N/A</v>
      </c>
      <c r="D137" s="787" t="s">
        <v>24</v>
      </c>
      <c r="E137" s="789"/>
      <c r="F137" s="790"/>
      <c r="G137" s="790"/>
      <c r="H137" s="792" t="s">
        <v>21</v>
      </c>
      <c r="I137" s="793"/>
    </row>
    <row r="138" spans="1:9" ht="17.649999999999999" customHeight="1" x14ac:dyDescent="0.25">
      <c r="A138" s="795"/>
      <c r="B138" s="796"/>
      <c r="C138" s="796"/>
      <c r="D138" s="788"/>
      <c r="E138" s="791"/>
      <c r="F138" s="791"/>
      <c r="G138" s="791"/>
      <c r="H138" s="792"/>
      <c r="I138" s="794"/>
    </row>
    <row r="139" spans="1:9" ht="17.649999999999999" customHeight="1" x14ac:dyDescent="0.25">
      <c r="A139" s="797"/>
      <c r="B139" s="796"/>
      <c r="C139" s="796"/>
      <c r="D139" s="800" t="s">
        <v>25</v>
      </c>
      <c r="E139" s="789"/>
      <c r="F139" s="802"/>
      <c r="G139" s="802"/>
      <c r="H139" s="792" t="s">
        <v>371</v>
      </c>
      <c r="I139" s="805"/>
    </row>
    <row r="140" spans="1:9" ht="21" customHeight="1" thickBot="1" x14ac:dyDescent="0.3">
      <c r="A140" s="798"/>
      <c r="B140" s="799"/>
      <c r="C140" s="799"/>
      <c r="D140" s="801"/>
      <c r="E140" s="803"/>
      <c r="F140" s="803"/>
      <c r="G140" s="803"/>
      <c r="H140" s="804"/>
      <c r="I140" s="806"/>
    </row>
    <row r="141" spans="1:9" ht="14.65" customHeight="1" thickBot="1" x14ac:dyDescent="0.3"/>
    <row r="142" spans="1:9" ht="16.149999999999999" customHeight="1" thickBot="1" x14ac:dyDescent="0.3">
      <c r="A142" s="440" t="s">
        <v>350</v>
      </c>
      <c r="B142" s="231"/>
      <c r="C142" s="231"/>
      <c r="D142" s="231"/>
      <c r="E142" s="231"/>
      <c r="F142" s="231"/>
      <c r="G142" s="231"/>
      <c r="H142" s="232"/>
      <c r="I142" s="233"/>
    </row>
    <row r="143" spans="1:9" ht="31.15" customHeight="1" thickBot="1" x14ac:dyDescent="0.3">
      <c r="A143" s="441" t="s">
        <v>633</v>
      </c>
      <c r="B143" s="841"/>
      <c r="C143" s="842"/>
      <c r="D143" s="843"/>
      <c r="E143" s="844"/>
      <c r="F143" s="845"/>
      <c r="G143" s="845"/>
      <c r="H143" s="845"/>
      <c r="I143" s="846"/>
    </row>
    <row r="144" spans="1:9" ht="25.15" customHeight="1" x14ac:dyDescent="0.25">
      <c r="A144" s="234" t="s">
        <v>0</v>
      </c>
      <c r="B144" s="835"/>
      <c r="C144" s="836"/>
      <c r="D144" s="837"/>
      <c r="E144" s="434" t="s">
        <v>37</v>
      </c>
      <c r="F144" s="835"/>
      <c r="G144" s="837"/>
      <c r="H144" s="434" t="s">
        <v>31</v>
      </c>
      <c r="I144" s="443"/>
    </row>
    <row r="145" spans="1:9" ht="25.15" customHeight="1" x14ac:dyDescent="0.25">
      <c r="A145" s="234" t="s">
        <v>906</v>
      </c>
      <c r="B145" s="835"/>
      <c r="C145" s="836"/>
      <c r="D145" s="837"/>
      <c r="E145" s="434" t="s">
        <v>32</v>
      </c>
      <c r="F145" s="835"/>
      <c r="G145" s="837"/>
      <c r="H145" s="434" t="s">
        <v>34</v>
      </c>
      <c r="I145" s="443"/>
    </row>
    <row r="146" spans="1:9" ht="25.15" customHeight="1" x14ac:dyDescent="0.25">
      <c r="A146" s="234" t="s">
        <v>1</v>
      </c>
      <c r="B146" s="835"/>
      <c r="C146" s="836"/>
      <c r="D146" s="837"/>
      <c r="E146" s="434" t="s">
        <v>33</v>
      </c>
      <c r="F146" s="835"/>
      <c r="G146" s="837"/>
      <c r="H146" s="434" t="s">
        <v>36</v>
      </c>
      <c r="I146" s="444"/>
    </row>
    <row r="147" spans="1:9" ht="25.15" customHeight="1" x14ac:dyDescent="0.25">
      <c r="A147" s="234" t="s">
        <v>406</v>
      </c>
      <c r="B147" s="835"/>
      <c r="C147" s="836"/>
      <c r="D147" s="837"/>
      <c r="E147" s="434" t="s">
        <v>35</v>
      </c>
      <c r="F147" s="835"/>
      <c r="G147" s="837"/>
      <c r="H147" s="434" t="s">
        <v>112</v>
      </c>
      <c r="I147" s="443"/>
    </row>
    <row r="148" spans="1:9" ht="25.15" customHeight="1" thickBot="1" x14ac:dyDescent="0.3">
      <c r="A148" s="270" t="s">
        <v>28</v>
      </c>
      <c r="B148" s="838"/>
      <c r="C148" s="839"/>
      <c r="D148" s="840"/>
      <c r="E148" s="271" t="s">
        <v>29</v>
      </c>
      <c r="F148" s="838"/>
      <c r="G148" s="840"/>
      <c r="H148" s="321"/>
      <c r="I148" s="442"/>
    </row>
    <row r="149" spans="1:9" ht="11.25" customHeight="1" thickBot="1" x14ac:dyDescent="0.3">
      <c r="A149" s="819"/>
      <c r="B149" s="820"/>
      <c r="C149" s="820"/>
      <c r="D149" s="820"/>
      <c r="E149" s="820"/>
      <c r="F149" s="820"/>
      <c r="G149" s="820"/>
      <c r="H149" s="820"/>
      <c r="I149" s="821"/>
    </row>
    <row r="150" spans="1:9" ht="14.65" customHeight="1" thickBot="1" x14ac:dyDescent="0.3">
      <c r="A150" s="829" t="s">
        <v>590</v>
      </c>
      <c r="B150" s="808"/>
      <c r="C150" s="808"/>
      <c r="D150" s="809"/>
      <c r="E150" s="830"/>
      <c r="F150" s="831"/>
      <c r="G150" s="235" t="s">
        <v>325</v>
      </c>
      <c r="H150" s="235" t="s">
        <v>326</v>
      </c>
      <c r="I150" s="236" t="s">
        <v>327</v>
      </c>
    </row>
    <row r="151" spans="1:9" ht="14.65" customHeight="1" x14ac:dyDescent="0.25">
      <c r="A151" s="832" t="s">
        <v>336</v>
      </c>
      <c r="B151" s="833"/>
      <c r="C151" s="833"/>
      <c r="D151" s="833"/>
      <c r="E151" s="833"/>
      <c r="F151" s="834"/>
      <c r="G151" s="308"/>
      <c r="H151" s="308"/>
      <c r="I151" s="309"/>
    </row>
    <row r="152" spans="1:9" ht="14.65" customHeight="1" x14ac:dyDescent="0.25">
      <c r="A152" s="810" t="s">
        <v>339</v>
      </c>
      <c r="B152" s="781"/>
      <c r="C152" s="781"/>
      <c r="D152" s="781"/>
      <c r="E152" s="781"/>
      <c r="F152" s="811"/>
      <c r="G152" s="310"/>
      <c r="H152" s="310"/>
      <c r="I152" s="311"/>
    </row>
    <row r="153" spans="1:9" ht="14.65" customHeight="1" thickBot="1" x14ac:dyDescent="0.3">
      <c r="A153" s="774" t="s">
        <v>340</v>
      </c>
      <c r="B153" s="775"/>
      <c r="C153" s="775"/>
      <c r="D153" s="775"/>
      <c r="E153" s="775"/>
      <c r="F153" s="776"/>
      <c r="G153" s="307"/>
      <c r="H153" s="307"/>
      <c r="I153" s="312"/>
    </row>
    <row r="154" spans="1:9" ht="10.5" customHeight="1" thickBot="1" x14ac:dyDescent="0.3">
      <c r="A154" s="826"/>
      <c r="B154" s="817"/>
      <c r="C154" s="817"/>
      <c r="D154" s="817"/>
      <c r="E154" s="817"/>
      <c r="F154" s="817"/>
      <c r="G154" s="817"/>
      <c r="H154" s="817"/>
      <c r="I154" s="818"/>
    </row>
    <row r="155" spans="1:9" ht="14.65" customHeight="1" thickBot="1" x14ac:dyDescent="0.3">
      <c r="A155" s="436" t="s">
        <v>337</v>
      </c>
      <c r="B155" s="435"/>
      <c r="C155" s="435"/>
      <c r="D155" s="435"/>
      <c r="E155" s="435"/>
      <c r="F155" s="437"/>
      <c r="G155" s="237" t="s">
        <v>328</v>
      </c>
      <c r="H155" s="238" t="str">
        <f>IFERROR(I151*(H151/F145)^3+I152*(H152/F145)^3+I153*(H153/F145)^3,"")</f>
        <v/>
      </c>
      <c r="I155" s="239"/>
    </row>
    <row r="156" spans="1:9" ht="10.15" customHeight="1" thickBot="1" x14ac:dyDescent="0.3">
      <c r="A156" s="819"/>
      <c r="B156" s="820"/>
      <c r="C156" s="820"/>
      <c r="D156" s="820"/>
      <c r="E156" s="820"/>
      <c r="F156" s="820"/>
      <c r="G156" s="820"/>
      <c r="H156" s="820"/>
      <c r="I156" s="821"/>
    </row>
    <row r="157" spans="1:9" ht="14.65" customHeight="1" thickBot="1" x14ac:dyDescent="0.3">
      <c r="A157" s="438" t="s">
        <v>425</v>
      </c>
      <c r="B157" s="435"/>
      <c r="C157" s="435"/>
      <c r="D157" s="435"/>
      <c r="E157" s="827"/>
      <c r="F157" s="828"/>
      <c r="G157" s="72" t="s">
        <v>428</v>
      </c>
      <c r="H157" s="46"/>
      <c r="I157" s="315"/>
    </row>
    <row r="158" spans="1:9" ht="35.65" customHeight="1" thickBot="1" x14ac:dyDescent="0.3">
      <c r="A158" s="240" t="s">
        <v>325</v>
      </c>
      <c r="B158" s="241" t="s">
        <v>329</v>
      </c>
      <c r="C158" s="242" t="s">
        <v>338</v>
      </c>
      <c r="D158" s="242" t="s">
        <v>382</v>
      </c>
      <c r="E158" s="242" t="s">
        <v>423</v>
      </c>
      <c r="F158" s="243" t="s">
        <v>422</v>
      </c>
      <c r="G158" s="244" t="s">
        <v>177</v>
      </c>
      <c r="H158" s="245" t="s">
        <v>327</v>
      </c>
      <c r="I158" s="246" t="s">
        <v>330</v>
      </c>
    </row>
    <row r="159" spans="1:9" ht="14.65" customHeight="1" x14ac:dyDescent="0.25">
      <c r="A159" s="247">
        <v>1</v>
      </c>
      <c r="B159" s="313"/>
      <c r="C159" s="313"/>
      <c r="D159" s="313"/>
      <c r="E159" s="313"/>
      <c r="F159" s="313"/>
      <c r="G159" s="248">
        <f>IFERROR(B159-C159,"")</f>
        <v>0</v>
      </c>
      <c r="H159" s="248">
        <f>IFERROR(D159*E159*F159*I157,"")</f>
        <v>0</v>
      </c>
      <c r="I159" s="249" t="str">
        <f>IFERROR(H159*(G159/F145)^3,"")</f>
        <v/>
      </c>
    </row>
    <row r="160" spans="1:9" ht="14.65" customHeight="1" x14ac:dyDescent="0.25">
      <c r="A160" s="439">
        <v>2</v>
      </c>
      <c r="B160" s="314"/>
      <c r="C160" s="314"/>
      <c r="D160" s="314"/>
      <c r="E160" s="314"/>
      <c r="F160" s="314"/>
      <c r="G160" s="250">
        <f>IFERROR(B160-C160,"")</f>
        <v>0</v>
      </c>
      <c r="H160" s="250">
        <f>IFERROR(D160*E160*F160*I157,"")</f>
        <v>0</v>
      </c>
      <c r="I160" s="251" t="str">
        <f>IFERROR(H160*(G160/F144)^3,"")</f>
        <v/>
      </c>
    </row>
    <row r="161" spans="1:9" ht="14.65" customHeight="1" thickBot="1" x14ac:dyDescent="0.3">
      <c r="A161" s="252">
        <v>3</v>
      </c>
      <c r="B161" s="306"/>
      <c r="C161" s="306"/>
      <c r="D161" s="306"/>
      <c r="E161" s="306"/>
      <c r="F161" s="306"/>
      <c r="G161" s="253">
        <f>IFERROR(B161-C161,"")</f>
        <v>0</v>
      </c>
      <c r="H161" s="253">
        <f>IFERROR(D161*E161*F161*I157,"")</f>
        <v>0</v>
      </c>
      <c r="I161" s="254" t="str">
        <f>IFERROR(H161*(G161/F144)^3,"")</f>
        <v/>
      </c>
    </row>
    <row r="162" spans="1:9" ht="10.15" customHeight="1" thickBot="1" x14ac:dyDescent="0.3">
      <c r="A162" s="824"/>
      <c r="B162" s="808"/>
      <c r="C162" s="808"/>
      <c r="D162" s="808"/>
      <c r="E162" s="808"/>
      <c r="F162" s="808"/>
      <c r="G162" s="808"/>
      <c r="H162" s="808"/>
      <c r="I162" s="825"/>
    </row>
    <row r="163" spans="1:9" ht="14.65" customHeight="1" thickBot="1" x14ac:dyDescent="0.3">
      <c r="A163" s="436" t="s">
        <v>378</v>
      </c>
      <c r="B163" s="435"/>
      <c r="C163" s="435"/>
      <c r="D163" s="435"/>
      <c r="E163" s="435"/>
      <c r="F163" s="437"/>
      <c r="G163" s="237" t="s">
        <v>328</v>
      </c>
      <c r="H163" s="238">
        <f>IFERROR(SUM(I159:I161),"")</f>
        <v>0</v>
      </c>
      <c r="I163" s="255"/>
    </row>
    <row r="164" spans="1:9" ht="14.65" customHeight="1" thickBot="1" x14ac:dyDescent="0.3">
      <c r="A164" s="256" t="s">
        <v>379</v>
      </c>
      <c r="G164" s="133"/>
      <c r="H164" s="133"/>
      <c r="I164" s="257"/>
    </row>
    <row r="165" spans="1:9" ht="14.65" customHeight="1" thickBot="1" x14ac:dyDescent="0.3">
      <c r="A165" s="807" t="s">
        <v>380</v>
      </c>
      <c r="B165" s="808"/>
      <c r="C165" s="808"/>
      <c r="D165" s="808"/>
      <c r="E165" s="808"/>
      <c r="F165" s="809"/>
      <c r="G165" s="237" t="s">
        <v>328</v>
      </c>
      <c r="H165" s="258" t="str">
        <f>IFERROR(H155-H163,"")</f>
        <v/>
      </c>
      <c r="I165" s="255"/>
    </row>
    <row r="166" spans="1:9" ht="14.65" customHeight="1" x14ac:dyDescent="0.25">
      <c r="A166" s="816" t="s">
        <v>381</v>
      </c>
      <c r="B166" s="817"/>
      <c r="C166" s="817"/>
      <c r="D166" s="817"/>
      <c r="E166" s="817"/>
      <c r="F166" s="817"/>
      <c r="G166" s="817"/>
      <c r="H166" s="817"/>
      <c r="I166" s="818"/>
    </row>
    <row r="167" spans="1:9" ht="9" customHeight="1" thickBot="1" x14ac:dyDescent="0.3">
      <c r="A167" s="819"/>
      <c r="B167" s="820"/>
      <c r="C167" s="820"/>
      <c r="D167" s="820"/>
      <c r="E167" s="820"/>
      <c r="F167" s="820"/>
      <c r="G167" s="820"/>
      <c r="H167" s="820"/>
      <c r="I167" s="821"/>
    </row>
    <row r="168" spans="1:9" ht="14.65" customHeight="1" thickBot="1" x14ac:dyDescent="0.3">
      <c r="A168" s="438" t="s">
        <v>694</v>
      </c>
      <c r="B168" s="259"/>
      <c r="C168" s="259"/>
      <c r="D168" s="259"/>
      <c r="E168" s="822"/>
      <c r="F168" s="823"/>
      <c r="G168" s="72" t="s">
        <v>427</v>
      </c>
      <c r="I168" s="315"/>
    </row>
    <row r="169" spans="1:9" ht="35.65" customHeight="1" thickBot="1" x14ac:dyDescent="0.3">
      <c r="A169" s="240" t="s">
        <v>325</v>
      </c>
      <c r="B169" s="241" t="s">
        <v>329</v>
      </c>
      <c r="C169" s="242" t="s">
        <v>338</v>
      </c>
      <c r="D169" s="242" t="s">
        <v>382</v>
      </c>
      <c r="E169" s="242" t="s">
        <v>423</v>
      </c>
      <c r="F169" s="243" t="s">
        <v>422</v>
      </c>
      <c r="G169" s="244" t="s">
        <v>326</v>
      </c>
      <c r="H169" s="245" t="s">
        <v>327</v>
      </c>
      <c r="I169" s="260" t="s">
        <v>330</v>
      </c>
    </row>
    <row r="170" spans="1:9" ht="14.65" customHeight="1" x14ac:dyDescent="0.25">
      <c r="A170" s="247">
        <v>1</v>
      </c>
      <c r="B170" s="313"/>
      <c r="C170" s="313"/>
      <c r="D170" s="313"/>
      <c r="E170" s="313"/>
      <c r="F170" s="313"/>
      <c r="G170" s="248">
        <f>IFERROR(B170-C170,"")</f>
        <v>0</v>
      </c>
      <c r="H170" s="248">
        <f>IFERROR(D170*E170*F170*I168,"")</f>
        <v>0</v>
      </c>
      <c r="I170" s="249" t="str">
        <f>IFERROR(H170*(G170/F144)^3,"")</f>
        <v/>
      </c>
    </row>
    <row r="171" spans="1:9" ht="14.65" customHeight="1" x14ac:dyDescent="0.25">
      <c r="A171" s="439">
        <v>2</v>
      </c>
      <c r="B171" s="314"/>
      <c r="C171" s="314"/>
      <c r="D171" s="314"/>
      <c r="E171" s="314"/>
      <c r="F171" s="314"/>
      <c r="G171" s="250">
        <f>IFERROR(B171-C171,"")</f>
        <v>0</v>
      </c>
      <c r="H171" s="250">
        <f>IFERROR(D171*E171*F171*I168,"")</f>
        <v>0</v>
      </c>
      <c r="I171" s="251" t="str">
        <f>IFERROR(H171*(G171/F144)^3,"")</f>
        <v/>
      </c>
    </row>
    <row r="172" spans="1:9" ht="14.65" customHeight="1" thickBot="1" x14ac:dyDescent="0.3">
      <c r="A172" s="252">
        <v>3</v>
      </c>
      <c r="B172" s="306"/>
      <c r="C172" s="306"/>
      <c r="D172" s="306"/>
      <c r="E172" s="306"/>
      <c r="F172" s="306"/>
      <c r="G172" s="253">
        <f>IFERROR(B172-C172,"")</f>
        <v>0</v>
      </c>
      <c r="H172" s="253">
        <f>IFERROR(D172*E172*F172*I168,"")</f>
        <v>0</v>
      </c>
      <c r="I172" s="261" t="str">
        <f>IFERROR(H172*(G172/F144)^3,"")</f>
        <v/>
      </c>
    </row>
    <row r="173" spans="1:9" ht="7.5" customHeight="1" thickBot="1" x14ac:dyDescent="0.3">
      <c r="A173" s="824"/>
      <c r="B173" s="808"/>
      <c r="C173" s="808"/>
      <c r="D173" s="808"/>
      <c r="E173" s="808"/>
      <c r="F173" s="808"/>
      <c r="G173" s="808"/>
      <c r="H173" s="808"/>
      <c r="I173" s="825"/>
    </row>
    <row r="174" spans="1:9" ht="14.65" customHeight="1" thickBot="1" x14ac:dyDescent="0.3">
      <c r="A174" s="436" t="s">
        <v>383</v>
      </c>
      <c r="B174" s="435"/>
      <c r="C174" s="435"/>
      <c r="D174" s="435"/>
      <c r="E174" s="435"/>
      <c r="F174" s="437"/>
      <c r="G174" s="237" t="s">
        <v>328</v>
      </c>
      <c r="H174" s="238">
        <f>IFERROR(SUM(I170:I172),"")</f>
        <v>0</v>
      </c>
      <c r="I174" s="255"/>
    </row>
    <row r="175" spans="1:9" ht="14.65" customHeight="1" thickBot="1" x14ac:dyDescent="0.3">
      <c r="A175" s="256" t="s">
        <v>379</v>
      </c>
      <c r="G175" s="133"/>
      <c r="H175" s="133"/>
      <c r="I175" s="257"/>
    </row>
    <row r="176" spans="1:9" ht="14.65" customHeight="1" thickBot="1" x14ac:dyDescent="0.3">
      <c r="A176" s="807" t="s">
        <v>424</v>
      </c>
      <c r="B176" s="808"/>
      <c r="C176" s="808"/>
      <c r="D176" s="808"/>
      <c r="E176" s="808"/>
      <c r="F176" s="809"/>
      <c r="G176" s="237" t="s">
        <v>328</v>
      </c>
      <c r="H176" s="258" t="str">
        <f>IFERROR(H165-H174,"")</f>
        <v/>
      </c>
      <c r="I176" s="255"/>
    </row>
    <row r="177" spans="1:9" ht="14.65" customHeight="1" x14ac:dyDescent="0.25">
      <c r="A177" s="256" t="s">
        <v>402</v>
      </c>
      <c r="I177" s="5"/>
    </row>
    <row r="178" spans="1:9" ht="14.65" customHeight="1" x14ac:dyDescent="0.25">
      <c r="A178" s="810" t="s">
        <v>426</v>
      </c>
      <c r="B178" s="781"/>
      <c r="C178" s="781"/>
      <c r="D178" s="781"/>
      <c r="E178" s="781"/>
      <c r="F178" s="811"/>
      <c r="G178" s="262" t="s">
        <v>384</v>
      </c>
      <c r="H178" s="263" t="str">
        <f>IFERROR(H176/(H174/I168),"")</f>
        <v/>
      </c>
      <c r="I178" s="264"/>
    </row>
    <row r="179" spans="1:9" ht="14.65" customHeight="1" x14ac:dyDescent="0.25">
      <c r="A179" s="812" t="s">
        <v>385</v>
      </c>
      <c r="B179" s="781"/>
      <c r="C179" s="781"/>
      <c r="D179" s="781"/>
      <c r="E179" s="781"/>
      <c r="F179" s="781"/>
      <c r="G179" s="781"/>
      <c r="H179" s="781"/>
      <c r="I179" s="784"/>
    </row>
    <row r="180" spans="1:9" ht="14.65" customHeight="1" x14ac:dyDescent="0.25">
      <c r="A180" s="810" t="s">
        <v>331</v>
      </c>
      <c r="B180" s="781"/>
      <c r="C180" s="781"/>
      <c r="D180" s="781"/>
      <c r="E180" s="781"/>
      <c r="F180" s="811"/>
      <c r="G180" s="813"/>
      <c r="H180" s="814"/>
      <c r="I180" s="815"/>
    </row>
    <row r="181" spans="1:9" ht="14.65" customHeight="1" thickBot="1" x14ac:dyDescent="0.3">
      <c r="A181" s="774" t="s">
        <v>332</v>
      </c>
      <c r="B181" s="775"/>
      <c r="C181" s="775"/>
      <c r="D181" s="775"/>
      <c r="E181" s="775"/>
      <c r="F181" s="776"/>
      <c r="G181" s="777"/>
      <c r="H181" s="778"/>
      <c r="I181" s="779"/>
    </row>
    <row r="182" spans="1:9" ht="22.15" customHeight="1" x14ac:dyDescent="0.25">
      <c r="A182" s="265" t="s">
        <v>333</v>
      </c>
      <c r="B182" s="266"/>
      <c r="C182" s="266"/>
      <c r="D182" s="266"/>
      <c r="E182" s="266"/>
      <c r="F182" s="266"/>
      <c r="G182" s="266"/>
      <c r="H182" s="266"/>
      <c r="I182" s="267"/>
    </row>
    <row r="183" spans="1:9" ht="14.65" customHeight="1" thickBot="1" x14ac:dyDescent="0.3">
      <c r="A183" s="780" t="s">
        <v>115</v>
      </c>
      <c r="B183" s="781"/>
      <c r="C183" s="782"/>
      <c r="D183" s="783" t="s">
        <v>114</v>
      </c>
      <c r="E183" s="781"/>
      <c r="F183" s="781"/>
      <c r="G183" s="781"/>
      <c r="H183" s="781"/>
      <c r="I183" s="784"/>
    </row>
    <row r="184" spans="1:9" ht="17.649999999999999" customHeight="1" thickBot="1" x14ac:dyDescent="0.3">
      <c r="A184" s="785" t="s">
        <v>116</v>
      </c>
      <c r="B184" s="786"/>
      <c r="C184" s="269" t="str">
        <f ca="1">IFERROR("År "&amp;INT(YEAR(TODAY())+H165/(H163/$I157)),"N/A")</f>
        <v>N/A</v>
      </c>
      <c r="D184" s="787" t="s">
        <v>24</v>
      </c>
      <c r="E184" s="789"/>
      <c r="F184" s="790"/>
      <c r="G184" s="790"/>
      <c r="H184" s="792" t="s">
        <v>21</v>
      </c>
      <c r="I184" s="793"/>
    </row>
    <row r="185" spans="1:9" ht="17.649999999999999" customHeight="1" x14ac:dyDescent="0.25">
      <c r="A185" s="795"/>
      <c r="B185" s="796"/>
      <c r="C185" s="796"/>
      <c r="D185" s="788"/>
      <c r="E185" s="791"/>
      <c r="F185" s="791"/>
      <c r="G185" s="791"/>
      <c r="H185" s="792"/>
      <c r="I185" s="794"/>
    </row>
    <row r="186" spans="1:9" ht="17.649999999999999" customHeight="1" x14ac:dyDescent="0.25">
      <c r="A186" s="797"/>
      <c r="B186" s="796"/>
      <c r="C186" s="796"/>
      <c r="D186" s="800" t="s">
        <v>25</v>
      </c>
      <c r="E186" s="789"/>
      <c r="F186" s="802"/>
      <c r="G186" s="802"/>
      <c r="H186" s="792" t="s">
        <v>371</v>
      </c>
      <c r="I186" s="805"/>
    </row>
    <row r="187" spans="1:9" ht="21" customHeight="1" thickBot="1" x14ac:dyDescent="0.3">
      <c r="A187" s="798"/>
      <c r="B187" s="799"/>
      <c r="C187" s="799"/>
      <c r="D187" s="801"/>
      <c r="E187" s="803"/>
      <c r="F187" s="803"/>
      <c r="G187" s="803"/>
      <c r="H187" s="804"/>
      <c r="I187" s="806"/>
    </row>
    <row r="188" spans="1:9" ht="14.65" customHeight="1" thickBot="1" x14ac:dyDescent="0.3"/>
    <row r="189" spans="1:9" ht="16.149999999999999" customHeight="1" thickBot="1" x14ac:dyDescent="0.3">
      <c r="A189" s="440" t="s">
        <v>350</v>
      </c>
      <c r="B189" s="231"/>
      <c r="C189" s="231"/>
      <c r="D189" s="231"/>
      <c r="E189" s="231"/>
      <c r="F189" s="231"/>
      <c r="G189" s="231"/>
      <c r="H189" s="232"/>
      <c r="I189" s="233"/>
    </row>
    <row r="190" spans="1:9" ht="31.15" customHeight="1" thickBot="1" x14ac:dyDescent="0.3">
      <c r="A190" s="441" t="s">
        <v>633</v>
      </c>
      <c r="B190" s="841"/>
      <c r="C190" s="842"/>
      <c r="D190" s="843"/>
      <c r="E190" s="844"/>
      <c r="F190" s="845"/>
      <c r="G190" s="845"/>
      <c r="H190" s="845"/>
      <c r="I190" s="846"/>
    </row>
    <row r="191" spans="1:9" ht="25.15" customHeight="1" x14ac:dyDescent="0.25">
      <c r="A191" s="234" t="s">
        <v>0</v>
      </c>
      <c r="B191" s="835"/>
      <c r="C191" s="836"/>
      <c r="D191" s="837"/>
      <c r="E191" s="434" t="s">
        <v>37</v>
      </c>
      <c r="F191" s="835"/>
      <c r="G191" s="837"/>
      <c r="H191" s="434" t="s">
        <v>31</v>
      </c>
      <c r="I191" s="443"/>
    </row>
    <row r="192" spans="1:9" ht="25.15" customHeight="1" x14ac:dyDescent="0.25">
      <c r="A192" s="234" t="s">
        <v>906</v>
      </c>
      <c r="B192" s="835"/>
      <c r="C192" s="836"/>
      <c r="D192" s="837"/>
      <c r="E192" s="434" t="s">
        <v>32</v>
      </c>
      <c r="F192" s="835"/>
      <c r="G192" s="837"/>
      <c r="H192" s="434" t="s">
        <v>34</v>
      </c>
      <c r="I192" s="443"/>
    </row>
    <row r="193" spans="1:9" ht="25.15" customHeight="1" x14ac:dyDescent="0.25">
      <c r="A193" s="234" t="s">
        <v>1</v>
      </c>
      <c r="B193" s="835"/>
      <c r="C193" s="836"/>
      <c r="D193" s="837"/>
      <c r="E193" s="434" t="s">
        <v>33</v>
      </c>
      <c r="F193" s="835"/>
      <c r="G193" s="837"/>
      <c r="H193" s="434" t="s">
        <v>36</v>
      </c>
      <c r="I193" s="444"/>
    </row>
    <row r="194" spans="1:9" ht="25.15" customHeight="1" x14ac:dyDescent="0.25">
      <c r="A194" s="234" t="s">
        <v>406</v>
      </c>
      <c r="B194" s="835"/>
      <c r="C194" s="836"/>
      <c r="D194" s="837"/>
      <c r="E194" s="434" t="s">
        <v>35</v>
      </c>
      <c r="F194" s="835"/>
      <c r="G194" s="837"/>
      <c r="H194" s="434" t="s">
        <v>112</v>
      </c>
      <c r="I194" s="443"/>
    </row>
    <row r="195" spans="1:9" ht="25.15" customHeight="1" thickBot="1" x14ac:dyDescent="0.3">
      <c r="A195" s="270" t="s">
        <v>28</v>
      </c>
      <c r="B195" s="838"/>
      <c r="C195" s="839"/>
      <c r="D195" s="840"/>
      <c r="E195" s="271" t="s">
        <v>29</v>
      </c>
      <c r="F195" s="838"/>
      <c r="G195" s="840"/>
      <c r="H195" s="321"/>
      <c r="I195" s="442"/>
    </row>
    <row r="196" spans="1:9" ht="11.25" customHeight="1" thickBot="1" x14ac:dyDescent="0.3">
      <c r="A196" s="819"/>
      <c r="B196" s="820"/>
      <c r="C196" s="820"/>
      <c r="D196" s="820"/>
      <c r="E196" s="820"/>
      <c r="F196" s="820"/>
      <c r="G196" s="820"/>
      <c r="H196" s="820"/>
      <c r="I196" s="821"/>
    </row>
    <row r="197" spans="1:9" ht="14.65" customHeight="1" thickBot="1" x14ac:dyDescent="0.3">
      <c r="A197" s="829" t="s">
        <v>590</v>
      </c>
      <c r="B197" s="808"/>
      <c r="C197" s="808"/>
      <c r="D197" s="809"/>
      <c r="E197" s="830"/>
      <c r="F197" s="831"/>
      <c r="G197" s="235" t="s">
        <v>325</v>
      </c>
      <c r="H197" s="235" t="s">
        <v>326</v>
      </c>
      <c r="I197" s="236" t="s">
        <v>327</v>
      </c>
    </row>
    <row r="198" spans="1:9" ht="14.65" customHeight="1" x14ac:dyDescent="0.25">
      <c r="A198" s="832" t="s">
        <v>336</v>
      </c>
      <c r="B198" s="833"/>
      <c r="C198" s="833"/>
      <c r="D198" s="833"/>
      <c r="E198" s="833"/>
      <c r="F198" s="834"/>
      <c r="G198" s="308"/>
      <c r="H198" s="308"/>
      <c r="I198" s="309"/>
    </row>
    <row r="199" spans="1:9" ht="14.65" customHeight="1" x14ac:dyDescent="0.25">
      <c r="A199" s="810" t="s">
        <v>339</v>
      </c>
      <c r="B199" s="781"/>
      <c r="C199" s="781"/>
      <c r="D199" s="781"/>
      <c r="E199" s="781"/>
      <c r="F199" s="811"/>
      <c r="G199" s="310"/>
      <c r="H199" s="310"/>
      <c r="I199" s="311"/>
    </row>
    <row r="200" spans="1:9" ht="14.65" customHeight="1" thickBot="1" x14ac:dyDescent="0.3">
      <c r="A200" s="774" t="s">
        <v>340</v>
      </c>
      <c r="B200" s="775"/>
      <c r="C200" s="775"/>
      <c r="D200" s="775"/>
      <c r="E200" s="775"/>
      <c r="F200" s="776"/>
      <c r="G200" s="307"/>
      <c r="H200" s="307"/>
      <c r="I200" s="312"/>
    </row>
    <row r="201" spans="1:9" ht="10.5" customHeight="1" thickBot="1" x14ac:dyDescent="0.3">
      <c r="A201" s="826"/>
      <c r="B201" s="817"/>
      <c r="C201" s="817"/>
      <c r="D201" s="817"/>
      <c r="E201" s="817"/>
      <c r="F201" s="817"/>
      <c r="G201" s="817"/>
      <c r="H201" s="817"/>
      <c r="I201" s="818"/>
    </row>
    <row r="202" spans="1:9" ht="14.65" customHeight="1" thickBot="1" x14ac:dyDescent="0.3">
      <c r="A202" s="436" t="s">
        <v>337</v>
      </c>
      <c r="B202" s="435"/>
      <c r="C202" s="435"/>
      <c r="D202" s="435"/>
      <c r="E202" s="435"/>
      <c r="F202" s="437"/>
      <c r="G202" s="237" t="s">
        <v>328</v>
      </c>
      <c r="H202" s="238" t="str">
        <f>IFERROR(I198*(H198/F192)^3+I199*(H199/F192)^3+I200*(H200/F192)^3,"")</f>
        <v/>
      </c>
      <c r="I202" s="239"/>
    </row>
    <row r="203" spans="1:9" ht="10.15" customHeight="1" thickBot="1" x14ac:dyDescent="0.3">
      <c r="A203" s="819"/>
      <c r="B203" s="820"/>
      <c r="C203" s="820"/>
      <c r="D203" s="820"/>
      <c r="E203" s="820"/>
      <c r="F203" s="820"/>
      <c r="G203" s="820"/>
      <c r="H203" s="820"/>
      <c r="I203" s="821"/>
    </row>
    <row r="204" spans="1:9" ht="14.65" customHeight="1" thickBot="1" x14ac:dyDescent="0.3">
      <c r="A204" s="438" t="s">
        <v>425</v>
      </c>
      <c r="B204" s="435"/>
      <c r="C204" s="435"/>
      <c r="D204" s="435"/>
      <c r="E204" s="827"/>
      <c r="F204" s="828"/>
      <c r="G204" s="72" t="s">
        <v>428</v>
      </c>
      <c r="H204" s="46"/>
      <c r="I204" s="315"/>
    </row>
    <row r="205" spans="1:9" ht="35.65" customHeight="1" thickBot="1" x14ac:dyDescent="0.3">
      <c r="A205" s="240" t="s">
        <v>325</v>
      </c>
      <c r="B205" s="241" t="s">
        <v>329</v>
      </c>
      <c r="C205" s="242" t="s">
        <v>338</v>
      </c>
      <c r="D205" s="242" t="s">
        <v>382</v>
      </c>
      <c r="E205" s="242" t="s">
        <v>423</v>
      </c>
      <c r="F205" s="243" t="s">
        <v>422</v>
      </c>
      <c r="G205" s="244" t="s">
        <v>177</v>
      </c>
      <c r="H205" s="245" t="s">
        <v>327</v>
      </c>
      <c r="I205" s="246" t="s">
        <v>330</v>
      </c>
    </row>
    <row r="206" spans="1:9" ht="14.65" customHeight="1" x14ac:dyDescent="0.25">
      <c r="A206" s="247">
        <v>1</v>
      </c>
      <c r="B206" s="313"/>
      <c r="C206" s="313"/>
      <c r="D206" s="313"/>
      <c r="E206" s="313"/>
      <c r="F206" s="313"/>
      <c r="G206" s="248">
        <f>IFERROR(B206-C206,"")</f>
        <v>0</v>
      </c>
      <c r="H206" s="248">
        <f>IFERROR(D206*E206*F206*I204,"")</f>
        <v>0</v>
      </c>
      <c r="I206" s="249" t="str">
        <f>IFERROR(H206*(G206/F192)^3,"")</f>
        <v/>
      </c>
    </row>
    <row r="207" spans="1:9" ht="14.65" customHeight="1" x14ac:dyDescent="0.25">
      <c r="A207" s="439">
        <v>2</v>
      </c>
      <c r="B207" s="314"/>
      <c r="C207" s="314"/>
      <c r="D207" s="314"/>
      <c r="E207" s="314"/>
      <c r="F207" s="314"/>
      <c r="G207" s="250">
        <f>IFERROR(B207-C207,"")</f>
        <v>0</v>
      </c>
      <c r="H207" s="250">
        <f>IFERROR(D207*E207*F207*I204,"")</f>
        <v>0</v>
      </c>
      <c r="I207" s="251" t="str">
        <f>IFERROR(H207*(G207/F191)^3,"")</f>
        <v/>
      </c>
    </row>
    <row r="208" spans="1:9" ht="14.65" customHeight="1" thickBot="1" x14ac:dyDescent="0.3">
      <c r="A208" s="252">
        <v>3</v>
      </c>
      <c r="B208" s="306"/>
      <c r="C208" s="306"/>
      <c r="D208" s="306"/>
      <c r="E208" s="306"/>
      <c r="F208" s="306"/>
      <c r="G208" s="253">
        <f>IFERROR(B208-C208,"")</f>
        <v>0</v>
      </c>
      <c r="H208" s="253">
        <f>IFERROR(D208*E208*F208*I204,"")</f>
        <v>0</v>
      </c>
      <c r="I208" s="254" t="str">
        <f>IFERROR(H208*(G208/F191)^3,"")</f>
        <v/>
      </c>
    </row>
    <row r="209" spans="1:9" ht="10.15" customHeight="1" thickBot="1" x14ac:dyDescent="0.3">
      <c r="A209" s="824"/>
      <c r="B209" s="808"/>
      <c r="C209" s="808"/>
      <c r="D209" s="808"/>
      <c r="E209" s="808"/>
      <c r="F209" s="808"/>
      <c r="G209" s="808"/>
      <c r="H209" s="808"/>
      <c r="I209" s="825"/>
    </row>
    <row r="210" spans="1:9" ht="14.65" customHeight="1" thickBot="1" x14ac:dyDescent="0.3">
      <c r="A210" s="436" t="s">
        <v>378</v>
      </c>
      <c r="B210" s="435"/>
      <c r="C210" s="435"/>
      <c r="D210" s="435"/>
      <c r="E210" s="435"/>
      <c r="F210" s="437"/>
      <c r="G210" s="237" t="s">
        <v>328</v>
      </c>
      <c r="H210" s="238">
        <f>IFERROR(SUM(I206:I208),"")</f>
        <v>0</v>
      </c>
      <c r="I210" s="255"/>
    </row>
    <row r="211" spans="1:9" ht="14.65" customHeight="1" thickBot="1" x14ac:dyDescent="0.3">
      <c r="A211" s="256" t="s">
        <v>379</v>
      </c>
      <c r="G211" s="133"/>
      <c r="H211" s="133"/>
      <c r="I211" s="257"/>
    </row>
    <row r="212" spans="1:9" ht="14.65" customHeight="1" thickBot="1" x14ac:dyDescent="0.3">
      <c r="A212" s="807" t="s">
        <v>380</v>
      </c>
      <c r="B212" s="808"/>
      <c r="C212" s="808"/>
      <c r="D212" s="808"/>
      <c r="E212" s="808"/>
      <c r="F212" s="809"/>
      <c r="G212" s="237" t="s">
        <v>328</v>
      </c>
      <c r="H212" s="258" t="str">
        <f>IFERROR(H202-H210,"")</f>
        <v/>
      </c>
      <c r="I212" s="255"/>
    </row>
    <row r="213" spans="1:9" ht="14.65" customHeight="1" x14ac:dyDescent="0.25">
      <c r="A213" s="816" t="s">
        <v>381</v>
      </c>
      <c r="B213" s="817"/>
      <c r="C213" s="817"/>
      <c r="D213" s="817"/>
      <c r="E213" s="817"/>
      <c r="F213" s="817"/>
      <c r="G213" s="817"/>
      <c r="H213" s="817"/>
      <c r="I213" s="818"/>
    </row>
    <row r="214" spans="1:9" ht="9" customHeight="1" thickBot="1" x14ac:dyDescent="0.3">
      <c r="A214" s="819"/>
      <c r="B214" s="820"/>
      <c r="C214" s="820"/>
      <c r="D214" s="820"/>
      <c r="E214" s="820"/>
      <c r="F214" s="820"/>
      <c r="G214" s="820"/>
      <c r="H214" s="820"/>
      <c r="I214" s="821"/>
    </row>
    <row r="215" spans="1:9" ht="14.65" customHeight="1" thickBot="1" x14ac:dyDescent="0.3">
      <c r="A215" s="438" t="s">
        <v>694</v>
      </c>
      <c r="B215" s="259"/>
      <c r="C215" s="259"/>
      <c r="D215" s="259"/>
      <c r="E215" s="822"/>
      <c r="F215" s="823"/>
      <c r="G215" s="72" t="s">
        <v>427</v>
      </c>
      <c r="I215" s="315"/>
    </row>
    <row r="216" spans="1:9" ht="35.65" customHeight="1" thickBot="1" x14ac:dyDescent="0.3">
      <c r="A216" s="240" t="s">
        <v>325</v>
      </c>
      <c r="B216" s="241" t="s">
        <v>329</v>
      </c>
      <c r="C216" s="242" t="s">
        <v>338</v>
      </c>
      <c r="D216" s="242" t="s">
        <v>382</v>
      </c>
      <c r="E216" s="242" t="s">
        <v>423</v>
      </c>
      <c r="F216" s="243" t="s">
        <v>422</v>
      </c>
      <c r="G216" s="244" t="s">
        <v>326</v>
      </c>
      <c r="H216" s="245" t="s">
        <v>327</v>
      </c>
      <c r="I216" s="260" t="s">
        <v>330</v>
      </c>
    </row>
    <row r="217" spans="1:9" ht="14.65" customHeight="1" x14ac:dyDescent="0.25">
      <c r="A217" s="247">
        <v>1</v>
      </c>
      <c r="B217" s="313"/>
      <c r="C217" s="313"/>
      <c r="D217" s="313"/>
      <c r="E217" s="313"/>
      <c r="F217" s="313"/>
      <c r="G217" s="248">
        <f>IFERROR(B217-C217,"")</f>
        <v>0</v>
      </c>
      <c r="H217" s="248">
        <f>IFERROR(D217*E217*F217*I215,"")</f>
        <v>0</v>
      </c>
      <c r="I217" s="249" t="str">
        <f>IFERROR(H217*(G217/F191)^3,"")</f>
        <v/>
      </c>
    </row>
    <row r="218" spans="1:9" ht="14.65" customHeight="1" x14ac:dyDescent="0.25">
      <c r="A218" s="439">
        <v>2</v>
      </c>
      <c r="B218" s="314"/>
      <c r="C218" s="314"/>
      <c r="D218" s="314"/>
      <c r="E218" s="314"/>
      <c r="F218" s="314"/>
      <c r="G218" s="250">
        <f>IFERROR(B218-C218,"")</f>
        <v>0</v>
      </c>
      <c r="H218" s="250">
        <f>IFERROR(D218*E218*F218*I215,"")</f>
        <v>0</v>
      </c>
      <c r="I218" s="251" t="str">
        <f>IFERROR(H218*(G218/F191)^3,"")</f>
        <v/>
      </c>
    </row>
    <row r="219" spans="1:9" ht="14.65" customHeight="1" thickBot="1" x14ac:dyDescent="0.3">
      <c r="A219" s="252">
        <v>3</v>
      </c>
      <c r="B219" s="306"/>
      <c r="C219" s="306"/>
      <c r="D219" s="306"/>
      <c r="E219" s="306"/>
      <c r="F219" s="306"/>
      <c r="G219" s="253">
        <f>IFERROR(B219-C219,"")</f>
        <v>0</v>
      </c>
      <c r="H219" s="253">
        <f>IFERROR(D219*E219*F219*I215,"")</f>
        <v>0</v>
      </c>
      <c r="I219" s="261" t="str">
        <f>IFERROR(H219*(G219/F191)^3,"")</f>
        <v/>
      </c>
    </row>
    <row r="220" spans="1:9" ht="7.5" customHeight="1" thickBot="1" x14ac:dyDescent="0.3">
      <c r="A220" s="824"/>
      <c r="B220" s="808"/>
      <c r="C220" s="808"/>
      <c r="D220" s="808"/>
      <c r="E220" s="808"/>
      <c r="F220" s="808"/>
      <c r="G220" s="808"/>
      <c r="H220" s="808"/>
      <c r="I220" s="825"/>
    </row>
    <row r="221" spans="1:9" ht="14.65" customHeight="1" thickBot="1" x14ac:dyDescent="0.3">
      <c r="A221" s="436" t="s">
        <v>383</v>
      </c>
      <c r="B221" s="435"/>
      <c r="C221" s="435"/>
      <c r="D221" s="435"/>
      <c r="E221" s="435"/>
      <c r="F221" s="437"/>
      <c r="G221" s="237" t="s">
        <v>328</v>
      </c>
      <c r="H221" s="238">
        <f>IFERROR(SUM(I217:I219),"")</f>
        <v>0</v>
      </c>
      <c r="I221" s="255"/>
    </row>
    <row r="222" spans="1:9" ht="14.65" customHeight="1" thickBot="1" x14ac:dyDescent="0.3">
      <c r="A222" s="256" t="s">
        <v>379</v>
      </c>
      <c r="G222" s="133"/>
      <c r="H222" s="133"/>
      <c r="I222" s="257"/>
    </row>
    <row r="223" spans="1:9" ht="14.65" customHeight="1" thickBot="1" x14ac:dyDescent="0.3">
      <c r="A223" s="807" t="s">
        <v>424</v>
      </c>
      <c r="B223" s="808"/>
      <c r="C223" s="808"/>
      <c r="D223" s="808"/>
      <c r="E223" s="808"/>
      <c r="F223" s="809"/>
      <c r="G223" s="237" t="s">
        <v>328</v>
      </c>
      <c r="H223" s="258" t="str">
        <f>IFERROR(H212-H221,"")</f>
        <v/>
      </c>
      <c r="I223" s="255"/>
    </row>
    <row r="224" spans="1:9" ht="14.65" customHeight="1" x14ac:dyDescent="0.25">
      <c r="A224" s="256" t="s">
        <v>402</v>
      </c>
      <c r="I224" s="5"/>
    </row>
    <row r="225" spans="1:9" ht="14.65" customHeight="1" x14ac:dyDescent="0.25">
      <c r="A225" s="810" t="s">
        <v>426</v>
      </c>
      <c r="B225" s="781"/>
      <c r="C225" s="781"/>
      <c r="D225" s="781"/>
      <c r="E225" s="781"/>
      <c r="F225" s="811"/>
      <c r="G225" s="262" t="s">
        <v>384</v>
      </c>
      <c r="H225" s="263" t="str">
        <f>IFERROR(H223/(H221/I215),"")</f>
        <v/>
      </c>
      <c r="I225" s="264"/>
    </row>
    <row r="226" spans="1:9" ht="14.65" customHeight="1" x14ac:dyDescent="0.25">
      <c r="A226" s="812" t="s">
        <v>385</v>
      </c>
      <c r="B226" s="781"/>
      <c r="C226" s="781"/>
      <c r="D226" s="781"/>
      <c r="E226" s="781"/>
      <c r="F226" s="781"/>
      <c r="G226" s="781"/>
      <c r="H226" s="781"/>
      <c r="I226" s="784"/>
    </row>
    <row r="227" spans="1:9" ht="14.65" customHeight="1" x14ac:dyDescent="0.25">
      <c r="A227" s="810" t="s">
        <v>331</v>
      </c>
      <c r="B227" s="781"/>
      <c r="C227" s="781"/>
      <c r="D227" s="781"/>
      <c r="E227" s="781"/>
      <c r="F227" s="811"/>
      <c r="G227" s="813"/>
      <c r="H227" s="814"/>
      <c r="I227" s="815"/>
    </row>
    <row r="228" spans="1:9" ht="14.65" customHeight="1" thickBot="1" x14ac:dyDescent="0.3">
      <c r="A228" s="774" t="s">
        <v>332</v>
      </c>
      <c r="B228" s="775"/>
      <c r="C228" s="775"/>
      <c r="D228" s="775"/>
      <c r="E228" s="775"/>
      <c r="F228" s="776"/>
      <c r="G228" s="777"/>
      <c r="H228" s="778"/>
      <c r="I228" s="779"/>
    </row>
    <row r="229" spans="1:9" ht="22.15" customHeight="1" x14ac:dyDescent="0.25">
      <c r="A229" s="265" t="s">
        <v>333</v>
      </c>
      <c r="B229" s="266"/>
      <c r="C229" s="266"/>
      <c r="D229" s="266"/>
      <c r="E229" s="266"/>
      <c r="F229" s="266"/>
      <c r="G229" s="266"/>
      <c r="H229" s="266"/>
      <c r="I229" s="267"/>
    </row>
    <row r="230" spans="1:9" ht="14.65" customHeight="1" thickBot="1" x14ac:dyDescent="0.3">
      <c r="A230" s="780" t="s">
        <v>115</v>
      </c>
      <c r="B230" s="781"/>
      <c r="C230" s="782"/>
      <c r="D230" s="783" t="s">
        <v>114</v>
      </c>
      <c r="E230" s="781"/>
      <c r="F230" s="781"/>
      <c r="G230" s="781"/>
      <c r="H230" s="781"/>
      <c r="I230" s="784"/>
    </row>
    <row r="231" spans="1:9" ht="17.649999999999999" customHeight="1" thickBot="1" x14ac:dyDescent="0.3">
      <c r="A231" s="785" t="s">
        <v>116</v>
      </c>
      <c r="B231" s="786"/>
      <c r="C231" s="269" t="str">
        <f ca="1">IFERROR("År "&amp;INT(YEAR(TODAY())+H212/(H210/$I204)),"N/A")</f>
        <v>N/A</v>
      </c>
      <c r="D231" s="787" t="s">
        <v>24</v>
      </c>
      <c r="E231" s="789"/>
      <c r="F231" s="790"/>
      <c r="G231" s="790"/>
      <c r="H231" s="792" t="s">
        <v>21</v>
      </c>
      <c r="I231" s="793"/>
    </row>
    <row r="232" spans="1:9" ht="17.649999999999999" customHeight="1" x14ac:dyDescent="0.25">
      <c r="A232" s="795"/>
      <c r="B232" s="796"/>
      <c r="C232" s="796"/>
      <c r="D232" s="788"/>
      <c r="E232" s="791"/>
      <c r="F232" s="791"/>
      <c r="G232" s="791"/>
      <c r="H232" s="792"/>
      <c r="I232" s="794"/>
    </row>
    <row r="233" spans="1:9" ht="17.649999999999999" customHeight="1" x14ac:dyDescent="0.25">
      <c r="A233" s="797"/>
      <c r="B233" s="796"/>
      <c r="C233" s="796"/>
      <c r="D233" s="800" t="s">
        <v>25</v>
      </c>
      <c r="E233" s="789"/>
      <c r="F233" s="802"/>
      <c r="G233" s="802"/>
      <c r="H233" s="792" t="s">
        <v>371</v>
      </c>
      <c r="I233" s="805"/>
    </row>
    <row r="234" spans="1:9" ht="21" customHeight="1" thickBot="1" x14ac:dyDescent="0.3">
      <c r="A234" s="798"/>
      <c r="B234" s="799"/>
      <c r="C234" s="799"/>
      <c r="D234" s="801"/>
      <c r="E234" s="803"/>
      <c r="F234" s="803"/>
      <c r="G234" s="803"/>
      <c r="H234" s="804"/>
      <c r="I234" s="806"/>
    </row>
    <row r="235" spans="1:9" ht="14.65" customHeight="1" thickBot="1" x14ac:dyDescent="0.3"/>
    <row r="236" spans="1:9" ht="16.149999999999999" customHeight="1" thickBot="1" x14ac:dyDescent="0.3">
      <c r="A236" s="440" t="s">
        <v>350</v>
      </c>
      <c r="B236" s="231"/>
      <c r="C236" s="231"/>
      <c r="D236" s="231"/>
      <c r="E236" s="231"/>
      <c r="F236" s="231"/>
      <c r="G236" s="231"/>
      <c r="H236" s="232" t="s">
        <v>431</v>
      </c>
      <c r="I236" s="233"/>
    </row>
    <row r="237" spans="1:9" ht="31.15" customHeight="1" thickBot="1" x14ac:dyDescent="0.3">
      <c r="A237" s="441" t="s">
        <v>633</v>
      </c>
      <c r="B237" s="841"/>
      <c r="C237" s="842"/>
      <c r="D237" s="843"/>
      <c r="E237" s="844"/>
      <c r="F237" s="845"/>
      <c r="G237" s="845"/>
      <c r="H237" s="845"/>
      <c r="I237" s="846"/>
    </row>
    <row r="238" spans="1:9" ht="25.15" customHeight="1" x14ac:dyDescent="0.25">
      <c r="A238" s="234" t="s">
        <v>0</v>
      </c>
      <c r="B238" s="835"/>
      <c r="C238" s="836"/>
      <c r="D238" s="837"/>
      <c r="E238" s="434" t="s">
        <v>37</v>
      </c>
      <c r="F238" s="835"/>
      <c r="G238" s="837"/>
      <c r="H238" s="434" t="s">
        <v>31</v>
      </c>
      <c r="I238" s="443"/>
    </row>
    <row r="239" spans="1:9" ht="25.15" customHeight="1" x14ac:dyDescent="0.25">
      <c r="A239" s="234" t="s">
        <v>906</v>
      </c>
      <c r="B239" s="835"/>
      <c r="C239" s="836"/>
      <c r="D239" s="837"/>
      <c r="E239" s="434" t="s">
        <v>32</v>
      </c>
      <c r="F239" s="835"/>
      <c r="G239" s="837"/>
      <c r="H239" s="434" t="s">
        <v>34</v>
      </c>
      <c r="I239" s="443"/>
    </row>
    <row r="240" spans="1:9" ht="25.15" customHeight="1" x14ac:dyDescent="0.25">
      <c r="A240" s="234" t="s">
        <v>1</v>
      </c>
      <c r="B240" s="835"/>
      <c r="C240" s="836"/>
      <c r="D240" s="837"/>
      <c r="E240" s="434" t="s">
        <v>33</v>
      </c>
      <c r="F240" s="835"/>
      <c r="G240" s="837"/>
      <c r="H240" s="434" t="s">
        <v>36</v>
      </c>
      <c r="I240" s="444"/>
    </row>
    <row r="241" spans="1:9" ht="25.15" customHeight="1" x14ac:dyDescent="0.25">
      <c r="A241" s="234" t="s">
        <v>406</v>
      </c>
      <c r="B241" s="835"/>
      <c r="C241" s="836"/>
      <c r="D241" s="837"/>
      <c r="E241" s="434" t="s">
        <v>35</v>
      </c>
      <c r="F241" s="835"/>
      <c r="G241" s="837"/>
      <c r="H241" s="434" t="s">
        <v>112</v>
      </c>
      <c r="I241" s="443"/>
    </row>
    <row r="242" spans="1:9" ht="25.15" customHeight="1" thickBot="1" x14ac:dyDescent="0.3">
      <c r="A242" s="270" t="s">
        <v>28</v>
      </c>
      <c r="B242" s="838"/>
      <c r="C242" s="839"/>
      <c r="D242" s="840"/>
      <c r="E242" s="271" t="s">
        <v>29</v>
      </c>
      <c r="F242" s="838"/>
      <c r="G242" s="840"/>
      <c r="H242" s="321"/>
      <c r="I242" s="442"/>
    </row>
    <row r="243" spans="1:9" ht="11.25" customHeight="1" thickBot="1" x14ac:dyDescent="0.3">
      <c r="A243" s="819"/>
      <c r="B243" s="820"/>
      <c r="C243" s="820"/>
      <c r="D243" s="820"/>
      <c r="E243" s="820"/>
      <c r="F243" s="820"/>
      <c r="G243" s="820"/>
      <c r="H243" s="820"/>
      <c r="I243" s="821"/>
    </row>
    <row r="244" spans="1:9" ht="14.65" customHeight="1" thickBot="1" x14ac:dyDescent="0.3">
      <c r="A244" s="829" t="s">
        <v>590</v>
      </c>
      <c r="B244" s="808"/>
      <c r="C244" s="808"/>
      <c r="D244" s="809"/>
      <c r="E244" s="830"/>
      <c r="F244" s="831"/>
      <c r="G244" s="235" t="s">
        <v>325</v>
      </c>
      <c r="H244" s="235" t="s">
        <v>326</v>
      </c>
      <c r="I244" s="236" t="s">
        <v>327</v>
      </c>
    </row>
    <row r="245" spans="1:9" ht="14.65" customHeight="1" x14ac:dyDescent="0.25">
      <c r="A245" s="832" t="s">
        <v>336</v>
      </c>
      <c r="B245" s="833"/>
      <c r="C245" s="833"/>
      <c r="D245" s="833"/>
      <c r="E245" s="833"/>
      <c r="F245" s="834"/>
      <c r="G245" s="308"/>
      <c r="H245" s="308"/>
      <c r="I245" s="309"/>
    </row>
    <row r="246" spans="1:9" ht="14.65" customHeight="1" x14ac:dyDescent="0.25">
      <c r="A246" s="810" t="s">
        <v>339</v>
      </c>
      <c r="B246" s="781"/>
      <c r="C246" s="781"/>
      <c r="D246" s="781"/>
      <c r="E246" s="781"/>
      <c r="F246" s="811"/>
      <c r="G246" s="310"/>
      <c r="H246" s="310"/>
      <c r="I246" s="311"/>
    </row>
    <row r="247" spans="1:9" ht="14.65" customHeight="1" thickBot="1" x14ac:dyDescent="0.3">
      <c r="A247" s="774" t="s">
        <v>340</v>
      </c>
      <c r="B247" s="775"/>
      <c r="C247" s="775"/>
      <c r="D247" s="775"/>
      <c r="E247" s="775"/>
      <c r="F247" s="776"/>
      <c r="G247" s="307"/>
      <c r="H247" s="307"/>
      <c r="I247" s="312"/>
    </row>
    <row r="248" spans="1:9" ht="10.5" customHeight="1" thickBot="1" x14ac:dyDescent="0.3">
      <c r="A248" s="826"/>
      <c r="B248" s="817"/>
      <c r="C248" s="817"/>
      <c r="D248" s="817"/>
      <c r="E248" s="817"/>
      <c r="F248" s="817"/>
      <c r="G248" s="817"/>
      <c r="H248" s="817"/>
      <c r="I248" s="818"/>
    </row>
    <row r="249" spans="1:9" ht="14.65" customHeight="1" thickBot="1" x14ac:dyDescent="0.3">
      <c r="A249" s="436" t="s">
        <v>337</v>
      </c>
      <c r="B249" s="435"/>
      <c r="C249" s="435"/>
      <c r="D249" s="435"/>
      <c r="E249" s="435"/>
      <c r="F249" s="437"/>
      <c r="G249" s="237" t="s">
        <v>328</v>
      </c>
      <c r="H249" s="238" t="str">
        <f>IFERROR(I245*(H245/F239)^3+I246*(H246/F239)^3+I247*(H247/F239)^3,"")</f>
        <v/>
      </c>
      <c r="I249" s="239"/>
    </row>
    <row r="250" spans="1:9" ht="10.15" customHeight="1" thickBot="1" x14ac:dyDescent="0.3">
      <c r="A250" s="819"/>
      <c r="B250" s="820"/>
      <c r="C250" s="820"/>
      <c r="D250" s="820"/>
      <c r="E250" s="820"/>
      <c r="F250" s="820"/>
      <c r="G250" s="820"/>
      <c r="H250" s="820"/>
      <c r="I250" s="821"/>
    </row>
    <row r="251" spans="1:9" ht="14.65" customHeight="1" thickBot="1" x14ac:dyDescent="0.3">
      <c r="A251" s="438" t="s">
        <v>425</v>
      </c>
      <c r="B251" s="435"/>
      <c r="C251" s="435"/>
      <c r="D251" s="435"/>
      <c r="E251" s="827"/>
      <c r="F251" s="828"/>
      <c r="G251" s="72" t="s">
        <v>428</v>
      </c>
      <c r="H251" s="46"/>
      <c r="I251" s="315"/>
    </row>
    <row r="252" spans="1:9" ht="35.65" customHeight="1" thickBot="1" x14ac:dyDescent="0.3">
      <c r="A252" s="240" t="s">
        <v>325</v>
      </c>
      <c r="B252" s="241" t="s">
        <v>329</v>
      </c>
      <c r="C252" s="242" t="s">
        <v>338</v>
      </c>
      <c r="D252" s="242" t="s">
        <v>382</v>
      </c>
      <c r="E252" s="242" t="s">
        <v>423</v>
      </c>
      <c r="F252" s="243" t="s">
        <v>422</v>
      </c>
      <c r="G252" s="244" t="s">
        <v>177</v>
      </c>
      <c r="H252" s="245" t="s">
        <v>327</v>
      </c>
      <c r="I252" s="246" t="s">
        <v>330</v>
      </c>
    </row>
    <row r="253" spans="1:9" ht="14.65" customHeight="1" x14ac:dyDescent="0.25">
      <c r="A253" s="247">
        <v>1</v>
      </c>
      <c r="B253" s="313"/>
      <c r="C253" s="313"/>
      <c r="D253" s="313"/>
      <c r="E253" s="313"/>
      <c r="F253" s="313"/>
      <c r="G253" s="248">
        <f>IFERROR(B253-C253,"")</f>
        <v>0</v>
      </c>
      <c r="H253" s="248">
        <f>IFERROR(D253*E253*F253*I251,"")</f>
        <v>0</v>
      </c>
      <c r="I253" s="249" t="str">
        <f>IFERROR(H253*(G253/F239)^3,"")</f>
        <v/>
      </c>
    </row>
    <row r="254" spans="1:9" ht="14.65" customHeight="1" x14ac:dyDescent="0.25">
      <c r="A254" s="439">
        <v>2</v>
      </c>
      <c r="B254" s="314"/>
      <c r="C254" s="314"/>
      <c r="D254" s="314"/>
      <c r="E254" s="314"/>
      <c r="F254" s="314"/>
      <c r="G254" s="250">
        <f>IFERROR(B254-C254,"")</f>
        <v>0</v>
      </c>
      <c r="H254" s="250">
        <f>IFERROR(D254*E254*F254*I251,"")</f>
        <v>0</v>
      </c>
      <c r="I254" s="251" t="str">
        <f>IFERROR(H254*(G254/F238)^3,"")</f>
        <v/>
      </c>
    </row>
    <row r="255" spans="1:9" ht="14.65" customHeight="1" thickBot="1" x14ac:dyDescent="0.3">
      <c r="A255" s="252">
        <v>3</v>
      </c>
      <c r="B255" s="306"/>
      <c r="C255" s="306"/>
      <c r="D255" s="306"/>
      <c r="E255" s="306"/>
      <c r="F255" s="306"/>
      <c r="G255" s="253">
        <f>IFERROR(B255-C255,"")</f>
        <v>0</v>
      </c>
      <c r="H255" s="253">
        <f>IFERROR(D255*E255*F255*I251,"")</f>
        <v>0</v>
      </c>
      <c r="I255" s="254" t="str">
        <f>IFERROR(H255*(G255/F238)^3,"")</f>
        <v/>
      </c>
    </row>
    <row r="256" spans="1:9" ht="10.15" customHeight="1" thickBot="1" x14ac:dyDescent="0.3">
      <c r="A256" s="824"/>
      <c r="B256" s="808"/>
      <c r="C256" s="808"/>
      <c r="D256" s="808"/>
      <c r="E256" s="808"/>
      <c r="F256" s="808"/>
      <c r="G256" s="808"/>
      <c r="H256" s="808"/>
      <c r="I256" s="825"/>
    </row>
    <row r="257" spans="1:9" ht="14.65" customHeight="1" thickBot="1" x14ac:dyDescent="0.3">
      <c r="A257" s="436" t="s">
        <v>378</v>
      </c>
      <c r="B257" s="435"/>
      <c r="C257" s="435"/>
      <c r="D257" s="435"/>
      <c r="E257" s="435"/>
      <c r="F257" s="437"/>
      <c r="G257" s="237" t="s">
        <v>328</v>
      </c>
      <c r="H257" s="238">
        <f>IFERROR(SUM(I253:I255),"")</f>
        <v>0</v>
      </c>
      <c r="I257" s="255"/>
    </row>
    <row r="258" spans="1:9" ht="14.65" customHeight="1" thickBot="1" x14ac:dyDescent="0.3">
      <c r="A258" s="256" t="s">
        <v>379</v>
      </c>
      <c r="G258" s="133"/>
      <c r="H258" s="133"/>
      <c r="I258" s="257"/>
    </row>
    <row r="259" spans="1:9" ht="14.65" customHeight="1" thickBot="1" x14ac:dyDescent="0.3">
      <c r="A259" s="807" t="s">
        <v>380</v>
      </c>
      <c r="B259" s="808"/>
      <c r="C259" s="808"/>
      <c r="D259" s="808"/>
      <c r="E259" s="808"/>
      <c r="F259" s="809"/>
      <c r="G259" s="237" t="s">
        <v>328</v>
      </c>
      <c r="H259" s="258" t="str">
        <f>IFERROR(H249-H257,"")</f>
        <v/>
      </c>
      <c r="I259" s="255"/>
    </row>
    <row r="260" spans="1:9" ht="14.65" customHeight="1" x14ac:dyDescent="0.25">
      <c r="A260" s="816" t="s">
        <v>381</v>
      </c>
      <c r="B260" s="817"/>
      <c r="C260" s="817"/>
      <c r="D260" s="817"/>
      <c r="E260" s="817"/>
      <c r="F260" s="817"/>
      <c r="G260" s="817"/>
      <c r="H260" s="817"/>
      <c r="I260" s="818"/>
    </row>
    <row r="261" spans="1:9" ht="9" customHeight="1" thickBot="1" x14ac:dyDescent="0.3">
      <c r="A261" s="819"/>
      <c r="B261" s="820"/>
      <c r="C261" s="820"/>
      <c r="D261" s="820"/>
      <c r="E261" s="820"/>
      <c r="F261" s="820"/>
      <c r="G261" s="820"/>
      <c r="H261" s="820"/>
      <c r="I261" s="821"/>
    </row>
    <row r="262" spans="1:9" ht="14.65" customHeight="1" thickBot="1" x14ac:dyDescent="0.3">
      <c r="A262" s="438" t="s">
        <v>694</v>
      </c>
      <c r="B262" s="259"/>
      <c r="C262" s="259"/>
      <c r="D262" s="259"/>
      <c r="E262" s="822"/>
      <c r="F262" s="823"/>
      <c r="G262" s="72" t="s">
        <v>427</v>
      </c>
      <c r="I262" s="315"/>
    </row>
    <row r="263" spans="1:9" ht="35.65" customHeight="1" thickBot="1" x14ac:dyDescent="0.3">
      <c r="A263" s="240" t="s">
        <v>325</v>
      </c>
      <c r="B263" s="241" t="s">
        <v>329</v>
      </c>
      <c r="C263" s="242" t="s">
        <v>338</v>
      </c>
      <c r="D263" s="242" t="s">
        <v>382</v>
      </c>
      <c r="E263" s="242" t="s">
        <v>423</v>
      </c>
      <c r="F263" s="243" t="s">
        <v>422</v>
      </c>
      <c r="G263" s="244" t="s">
        <v>326</v>
      </c>
      <c r="H263" s="245" t="s">
        <v>327</v>
      </c>
      <c r="I263" s="260" t="s">
        <v>330</v>
      </c>
    </row>
    <row r="264" spans="1:9" ht="14.65" customHeight="1" x14ac:dyDescent="0.25">
      <c r="A264" s="247">
        <v>1</v>
      </c>
      <c r="B264" s="313"/>
      <c r="C264" s="313"/>
      <c r="D264" s="313"/>
      <c r="E264" s="313"/>
      <c r="F264" s="313"/>
      <c r="G264" s="248">
        <f>IFERROR(B264-C264,"")</f>
        <v>0</v>
      </c>
      <c r="H264" s="248">
        <f>IFERROR(D264*E264*F264*I262,"")</f>
        <v>0</v>
      </c>
      <c r="I264" s="249" t="str">
        <f>IFERROR(H264*(G264/F238)^3,"")</f>
        <v/>
      </c>
    </row>
    <row r="265" spans="1:9" ht="14.65" customHeight="1" x14ac:dyDescent="0.25">
      <c r="A265" s="439">
        <v>2</v>
      </c>
      <c r="B265" s="314"/>
      <c r="C265" s="314"/>
      <c r="D265" s="314"/>
      <c r="E265" s="314"/>
      <c r="F265" s="314"/>
      <c r="G265" s="250">
        <f>IFERROR(B265-C265,"")</f>
        <v>0</v>
      </c>
      <c r="H265" s="250">
        <f>IFERROR(D265*E265*F265*I262,"")</f>
        <v>0</v>
      </c>
      <c r="I265" s="251" t="str">
        <f>IFERROR(H265*(G265/F238)^3,"")</f>
        <v/>
      </c>
    </row>
    <row r="266" spans="1:9" ht="14.65" customHeight="1" thickBot="1" x14ac:dyDescent="0.3">
      <c r="A266" s="252">
        <v>3</v>
      </c>
      <c r="B266" s="306"/>
      <c r="C266" s="306"/>
      <c r="D266" s="306"/>
      <c r="E266" s="306"/>
      <c r="F266" s="306"/>
      <c r="G266" s="253">
        <f>IFERROR(B266-C266,"")</f>
        <v>0</v>
      </c>
      <c r="H266" s="253">
        <f>IFERROR(D266*E266*F266*I262,"")</f>
        <v>0</v>
      </c>
      <c r="I266" s="261" t="str">
        <f>IFERROR(H266*(G266/F238)^3,"")</f>
        <v/>
      </c>
    </row>
    <row r="267" spans="1:9" ht="7.5" customHeight="1" thickBot="1" x14ac:dyDescent="0.3">
      <c r="A267" s="824"/>
      <c r="B267" s="808"/>
      <c r="C267" s="808"/>
      <c r="D267" s="808"/>
      <c r="E267" s="808"/>
      <c r="F267" s="808"/>
      <c r="G267" s="808"/>
      <c r="H267" s="808"/>
      <c r="I267" s="825"/>
    </row>
    <row r="268" spans="1:9" ht="14.65" customHeight="1" thickBot="1" x14ac:dyDescent="0.3">
      <c r="A268" s="436" t="s">
        <v>383</v>
      </c>
      <c r="B268" s="435"/>
      <c r="C268" s="435"/>
      <c r="D268" s="435"/>
      <c r="E268" s="435"/>
      <c r="F268" s="437"/>
      <c r="G268" s="237" t="s">
        <v>328</v>
      </c>
      <c r="H268" s="238">
        <f>IFERROR(SUM(I264:I266),"")</f>
        <v>0</v>
      </c>
      <c r="I268" s="255"/>
    </row>
    <row r="269" spans="1:9" ht="14.65" customHeight="1" thickBot="1" x14ac:dyDescent="0.3">
      <c r="A269" s="256" t="s">
        <v>379</v>
      </c>
      <c r="G269" s="133"/>
      <c r="H269" s="133"/>
      <c r="I269" s="257"/>
    </row>
    <row r="270" spans="1:9" ht="14.65" customHeight="1" thickBot="1" x14ac:dyDescent="0.3">
      <c r="A270" s="807" t="s">
        <v>424</v>
      </c>
      <c r="B270" s="808"/>
      <c r="C270" s="808"/>
      <c r="D270" s="808"/>
      <c r="E270" s="808"/>
      <c r="F270" s="809"/>
      <c r="G270" s="237" t="s">
        <v>328</v>
      </c>
      <c r="H270" s="258" t="str">
        <f>IFERROR(H259-H268,"")</f>
        <v/>
      </c>
      <c r="I270" s="255"/>
    </row>
    <row r="271" spans="1:9" ht="14.65" customHeight="1" x14ac:dyDescent="0.25">
      <c r="A271" s="256" t="s">
        <v>402</v>
      </c>
      <c r="I271" s="5"/>
    </row>
    <row r="272" spans="1:9" ht="14.65" customHeight="1" x14ac:dyDescent="0.25">
      <c r="A272" s="810" t="s">
        <v>426</v>
      </c>
      <c r="B272" s="781"/>
      <c r="C272" s="781"/>
      <c r="D272" s="781"/>
      <c r="E272" s="781"/>
      <c r="F272" s="811"/>
      <c r="G272" s="262" t="s">
        <v>384</v>
      </c>
      <c r="H272" s="263" t="str">
        <f>IFERROR(H270/(H268/I262),"")</f>
        <v/>
      </c>
      <c r="I272" s="264"/>
    </row>
    <row r="273" spans="1:9" ht="14.65" customHeight="1" x14ac:dyDescent="0.25">
      <c r="A273" s="812" t="s">
        <v>385</v>
      </c>
      <c r="B273" s="781"/>
      <c r="C273" s="781"/>
      <c r="D273" s="781"/>
      <c r="E273" s="781"/>
      <c r="F273" s="781"/>
      <c r="G273" s="781"/>
      <c r="H273" s="781"/>
      <c r="I273" s="784"/>
    </row>
    <row r="274" spans="1:9" ht="14.65" customHeight="1" x14ac:dyDescent="0.25">
      <c r="A274" s="810" t="s">
        <v>331</v>
      </c>
      <c r="B274" s="781"/>
      <c r="C274" s="781"/>
      <c r="D274" s="781"/>
      <c r="E274" s="781"/>
      <c r="F274" s="811"/>
      <c r="G274" s="813"/>
      <c r="H274" s="814"/>
      <c r="I274" s="815"/>
    </row>
    <row r="275" spans="1:9" ht="14.65" customHeight="1" thickBot="1" x14ac:dyDescent="0.3">
      <c r="A275" s="774" t="s">
        <v>332</v>
      </c>
      <c r="B275" s="775"/>
      <c r="C275" s="775"/>
      <c r="D275" s="775"/>
      <c r="E275" s="775"/>
      <c r="F275" s="776"/>
      <c r="G275" s="777"/>
      <c r="H275" s="778"/>
      <c r="I275" s="779"/>
    </row>
    <row r="276" spans="1:9" ht="22.15" customHeight="1" x14ac:dyDescent="0.25">
      <c r="A276" s="265" t="s">
        <v>333</v>
      </c>
      <c r="B276" s="266"/>
      <c r="C276" s="266"/>
      <c r="D276" s="266"/>
      <c r="E276" s="266"/>
      <c r="F276" s="266"/>
      <c r="G276" s="266"/>
      <c r="H276" s="266"/>
      <c r="I276" s="267"/>
    </row>
    <row r="277" spans="1:9" ht="14.65" customHeight="1" thickBot="1" x14ac:dyDescent="0.3">
      <c r="A277" s="780" t="s">
        <v>115</v>
      </c>
      <c r="B277" s="781"/>
      <c r="C277" s="782"/>
      <c r="D277" s="783" t="s">
        <v>114</v>
      </c>
      <c r="E277" s="781"/>
      <c r="F277" s="781"/>
      <c r="G277" s="781"/>
      <c r="H277" s="781"/>
      <c r="I277" s="784"/>
    </row>
    <row r="278" spans="1:9" ht="17.649999999999999" customHeight="1" thickBot="1" x14ac:dyDescent="0.3">
      <c r="A278" s="785" t="s">
        <v>116</v>
      </c>
      <c r="B278" s="786"/>
      <c r="C278" s="269" t="str">
        <f ca="1">IFERROR("År "&amp;INT(YEAR(TODAY())+H259/(H257/$I251)),"N/A")</f>
        <v>N/A</v>
      </c>
      <c r="D278" s="787" t="s">
        <v>24</v>
      </c>
      <c r="E278" s="789"/>
      <c r="F278" s="790"/>
      <c r="G278" s="790"/>
      <c r="H278" s="792" t="s">
        <v>21</v>
      </c>
      <c r="I278" s="793"/>
    </row>
    <row r="279" spans="1:9" ht="17.649999999999999" customHeight="1" x14ac:dyDescent="0.25">
      <c r="A279" s="795"/>
      <c r="B279" s="796"/>
      <c r="C279" s="796"/>
      <c r="D279" s="788"/>
      <c r="E279" s="791"/>
      <c r="F279" s="791"/>
      <c r="G279" s="791"/>
      <c r="H279" s="792"/>
      <c r="I279" s="794"/>
    </row>
    <row r="280" spans="1:9" ht="17.649999999999999" customHeight="1" x14ac:dyDescent="0.25">
      <c r="A280" s="797"/>
      <c r="B280" s="796"/>
      <c r="C280" s="796"/>
      <c r="D280" s="800" t="s">
        <v>25</v>
      </c>
      <c r="E280" s="789"/>
      <c r="F280" s="802"/>
      <c r="G280" s="802"/>
      <c r="H280" s="792" t="s">
        <v>371</v>
      </c>
      <c r="I280" s="805"/>
    </row>
    <row r="281" spans="1:9" ht="21" customHeight="1" thickBot="1" x14ac:dyDescent="0.3">
      <c r="A281" s="798"/>
      <c r="B281" s="799"/>
      <c r="C281" s="799"/>
      <c r="D281" s="801"/>
      <c r="E281" s="803"/>
      <c r="F281" s="803"/>
      <c r="G281" s="803"/>
      <c r="H281" s="804"/>
      <c r="I281" s="806"/>
    </row>
    <row r="282" spans="1:9" ht="14.65" customHeight="1" thickBot="1" x14ac:dyDescent="0.3"/>
    <row r="283" spans="1:9" ht="16.149999999999999" customHeight="1" thickBot="1" x14ac:dyDescent="0.3">
      <c r="A283" s="440" t="s">
        <v>350</v>
      </c>
      <c r="B283" s="231"/>
      <c r="C283" s="231"/>
      <c r="D283" s="231"/>
      <c r="E283" s="231"/>
      <c r="F283" s="231"/>
      <c r="G283" s="231"/>
      <c r="H283" s="232" t="s">
        <v>431</v>
      </c>
      <c r="I283" s="233"/>
    </row>
    <row r="284" spans="1:9" ht="31.15" customHeight="1" thickBot="1" x14ac:dyDescent="0.3">
      <c r="A284" s="441" t="s">
        <v>633</v>
      </c>
      <c r="B284" s="841"/>
      <c r="C284" s="842"/>
      <c r="D284" s="843"/>
      <c r="E284" s="844"/>
      <c r="F284" s="845"/>
      <c r="G284" s="845"/>
      <c r="H284" s="845"/>
      <c r="I284" s="846"/>
    </row>
    <row r="285" spans="1:9" ht="25.15" customHeight="1" x14ac:dyDescent="0.25">
      <c r="A285" s="234" t="s">
        <v>0</v>
      </c>
      <c r="B285" s="835"/>
      <c r="C285" s="836"/>
      <c r="D285" s="837"/>
      <c r="E285" s="434" t="s">
        <v>37</v>
      </c>
      <c r="F285" s="835"/>
      <c r="G285" s="837"/>
      <c r="H285" s="434" t="s">
        <v>31</v>
      </c>
      <c r="I285" s="443"/>
    </row>
    <row r="286" spans="1:9" ht="25.15" customHeight="1" x14ac:dyDescent="0.25">
      <c r="A286" s="234" t="s">
        <v>906</v>
      </c>
      <c r="B286" s="835"/>
      <c r="C286" s="836"/>
      <c r="D286" s="837"/>
      <c r="E286" s="434" t="s">
        <v>32</v>
      </c>
      <c r="F286" s="835"/>
      <c r="G286" s="837"/>
      <c r="H286" s="434" t="s">
        <v>34</v>
      </c>
      <c r="I286" s="443"/>
    </row>
    <row r="287" spans="1:9" ht="25.15" customHeight="1" x14ac:dyDescent="0.25">
      <c r="A287" s="234" t="s">
        <v>1</v>
      </c>
      <c r="B287" s="835"/>
      <c r="C287" s="836"/>
      <c r="D287" s="837"/>
      <c r="E287" s="434" t="s">
        <v>33</v>
      </c>
      <c r="F287" s="835"/>
      <c r="G287" s="837"/>
      <c r="H287" s="434" t="s">
        <v>36</v>
      </c>
      <c r="I287" s="444"/>
    </row>
    <row r="288" spans="1:9" ht="25.15" customHeight="1" x14ac:dyDescent="0.25">
      <c r="A288" s="234" t="s">
        <v>406</v>
      </c>
      <c r="B288" s="835"/>
      <c r="C288" s="836"/>
      <c r="D288" s="837"/>
      <c r="E288" s="434" t="s">
        <v>35</v>
      </c>
      <c r="F288" s="835"/>
      <c r="G288" s="837"/>
      <c r="H288" s="434" t="s">
        <v>112</v>
      </c>
      <c r="I288" s="443"/>
    </row>
    <row r="289" spans="1:9" ht="25.15" customHeight="1" thickBot="1" x14ac:dyDescent="0.3">
      <c r="A289" s="270" t="s">
        <v>28</v>
      </c>
      <c r="B289" s="838"/>
      <c r="C289" s="839"/>
      <c r="D289" s="840"/>
      <c r="E289" s="271" t="s">
        <v>29</v>
      </c>
      <c r="F289" s="838"/>
      <c r="G289" s="840"/>
      <c r="H289" s="321"/>
      <c r="I289" s="442"/>
    </row>
    <row r="290" spans="1:9" ht="11.25" customHeight="1" thickBot="1" x14ac:dyDescent="0.3">
      <c r="A290" s="819"/>
      <c r="B290" s="820"/>
      <c r="C290" s="820"/>
      <c r="D290" s="820"/>
      <c r="E290" s="820"/>
      <c r="F290" s="820"/>
      <c r="G290" s="820"/>
      <c r="H290" s="820"/>
      <c r="I290" s="821"/>
    </row>
    <row r="291" spans="1:9" ht="14.65" customHeight="1" thickBot="1" x14ac:dyDescent="0.3">
      <c r="A291" s="829" t="s">
        <v>590</v>
      </c>
      <c r="B291" s="808"/>
      <c r="C291" s="808"/>
      <c r="D291" s="809"/>
      <c r="E291" s="830"/>
      <c r="F291" s="831"/>
      <c r="G291" s="235" t="s">
        <v>325</v>
      </c>
      <c r="H291" s="235" t="s">
        <v>326</v>
      </c>
      <c r="I291" s="236" t="s">
        <v>327</v>
      </c>
    </row>
    <row r="292" spans="1:9" ht="14.65" customHeight="1" x14ac:dyDescent="0.25">
      <c r="A292" s="832" t="s">
        <v>336</v>
      </c>
      <c r="B292" s="833"/>
      <c r="C292" s="833"/>
      <c r="D292" s="833"/>
      <c r="E292" s="833"/>
      <c r="F292" s="834"/>
      <c r="G292" s="308"/>
      <c r="H292" s="308"/>
      <c r="I292" s="309"/>
    </row>
    <row r="293" spans="1:9" ht="14.65" customHeight="1" x14ac:dyDescent="0.25">
      <c r="A293" s="810" t="s">
        <v>339</v>
      </c>
      <c r="B293" s="781"/>
      <c r="C293" s="781"/>
      <c r="D293" s="781"/>
      <c r="E293" s="781"/>
      <c r="F293" s="811"/>
      <c r="G293" s="310"/>
      <c r="H293" s="310"/>
      <c r="I293" s="311"/>
    </row>
    <row r="294" spans="1:9" ht="14.65" customHeight="1" thickBot="1" x14ac:dyDescent="0.3">
      <c r="A294" s="774" t="s">
        <v>340</v>
      </c>
      <c r="B294" s="775"/>
      <c r="C294" s="775"/>
      <c r="D294" s="775"/>
      <c r="E294" s="775"/>
      <c r="F294" s="776"/>
      <c r="G294" s="307"/>
      <c r="H294" s="307"/>
      <c r="I294" s="312"/>
    </row>
    <row r="295" spans="1:9" ht="10.5" customHeight="1" thickBot="1" x14ac:dyDescent="0.3">
      <c r="A295" s="826"/>
      <c r="B295" s="817"/>
      <c r="C295" s="817"/>
      <c r="D295" s="817"/>
      <c r="E295" s="817"/>
      <c r="F295" s="817"/>
      <c r="G295" s="817"/>
      <c r="H295" s="817"/>
      <c r="I295" s="818"/>
    </row>
    <row r="296" spans="1:9" ht="14.65" customHeight="1" thickBot="1" x14ac:dyDescent="0.3">
      <c r="A296" s="436" t="s">
        <v>337</v>
      </c>
      <c r="B296" s="435"/>
      <c r="C296" s="435"/>
      <c r="D296" s="435"/>
      <c r="E296" s="435"/>
      <c r="F296" s="437"/>
      <c r="G296" s="237" t="s">
        <v>328</v>
      </c>
      <c r="H296" s="238" t="str">
        <f>IFERROR(I292*(H292/F286)^3+I293*(H293/F286)^3+I294*(H294/F286)^3,"")</f>
        <v/>
      </c>
      <c r="I296" s="239"/>
    </row>
    <row r="297" spans="1:9" ht="10.15" customHeight="1" thickBot="1" x14ac:dyDescent="0.3">
      <c r="A297" s="819"/>
      <c r="B297" s="820"/>
      <c r="C297" s="820"/>
      <c r="D297" s="820"/>
      <c r="E297" s="820"/>
      <c r="F297" s="820"/>
      <c r="G297" s="820"/>
      <c r="H297" s="820"/>
      <c r="I297" s="821"/>
    </row>
    <row r="298" spans="1:9" ht="14.65" customHeight="1" thickBot="1" x14ac:dyDescent="0.3">
      <c r="A298" s="438" t="s">
        <v>425</v>
      </c>
      <c r="B298" s="435"/>
      <c r="C298" s="435"/>
      <c r="D298" s="435"/>
      <c r="E298" s="827"/>
      <c r="F298" s="828"/>
      <c r="G298" s="72" t="s">
        <v>428</v>
      </c>
      <c r="H298" s="46"/>
      <c r="I298" s="315"/>
    </row>
    <row r="299" spans="1:9" ht="35.65" customHeight="1" thickBot="1" x14ac:dyDescent="0.3">
      <c r="A299" s="240" t="s">
        <v>325</v>
      </c>
      <c r="B299" s="241" t="s">
        <v>329</v>
      </c>
      <c r="C299" s="242" t="s">
        <v>338</v>
      </c>
      <c r="D299" s="242" t="s">
        <v>382</v>
      </c>
      <c r="E299" s="242" t="s">
        <v>423</v>
      </c>
      <c r="F299" s="243" t="s">
        <v>422</v>
      </c>
      <c r="G299" s="244" t="s">
        <v>177</v>
      </c>
      <c r="H299" s="245" t="s">
        <v>327</v>
      </c>
      <c r="I299" s="246" t="s">
        <v>330</v>
      </c>
    </row>
    <row r="300" spans="1:9" ht="14.65" customHeight="1" x14ac:dyDescent="0.25">
      <c r="A300" s="247">
        <v>1</v>
      </c>
      <c r="B300" s="313"/>
      <c r="C300" s="313"/>
      <c r="D300" s="313"/>
      <c r="E300" s="313"/>
      <c r="F300" s="313"/>
      <c r="G300" s="248">
        <f>IFERROR(B300-C300,"")</f>
        <v>0</v>
      </c>
      <c r="H300" s="248">
        <f>IFERROR(D300*E300*F300*I298,"")</f>
        <v>0</v>
      </c>
      <c r="I300" s="249" t="str">
        <f>IFERROR(H300*(G300/F286)^3,"")</f>
        <v/>
      </c>
    </row>
    <row r="301" spans="1:9" ht="14.65" customHeight="1" x14ac:dyDescent="0.25">
      <c r="A301" s="439">
        <v>2</v>
      </c>
      <c r="B301" s="314"/>
      <c r="C301" s="314"/>
      <c r="D301" s="314"/>
      <c r="E301" s="314"/>
      <c r="F301" s="314"/>
      <c r="G301" s="250">
        <f>IFERROR(B301-C301,"")</f>
        <v>0</v>
      </c>
      <c r="H301" s="250">
        <f>IFERROR(D301*E301*F301*I298,"")</f>
        <v>0</v>
      </c>
      <c r="I301" s="251" t="str">
        <f>IFERROR(H301*(G301/F285)^3,"")</f>
        <v/>
      </c>
    </row>
    <row r="302" spans="1:9" ht="14.65" customHeight="1" thickBot="1" x14ac:dyDescent="0.3">
      <c r="A302" s="252">
        <v>3</v>
      </c>
      <c r="B302" s="306"/>
      <c r="C302" s="306"/>
      <c r="D302" s="306"/>
      <c r="E302" s="306"/>
      <c r="F302" s="306"/>
      <c r="G302" s="253">
        <f>IFERROR(B302-C302,"")</f>
        <v>0</v>
      </c>
      <c r="H302" s="253">
        <f>IFERROR(D302*E302*F302*I298,"")</f>
        <v>0</v>
      </c>
      <c r="I302" s="254" t="str">
        <f>IFERROR(H302*(G302/F285)^3,"")</f>
        <v/>
      </c>
    </row>
    <row r="303" spans="1:9" ht="10.15" customHeight="1" thickBot="1" x14ac:dyDescent="0.3">
      <c r="A303" s="824"/>
      <c r="B303" s="808"/>
      <c r="C303" s="808"/>
      <c r="D303" s="808"/>
      <c r="E303" s="808"/>
      <c r="F303" s="808"/>
      <c r="G303" s="808"/>
      <c r="H303" s="808"/>
      <c r="I303" s="825"/>
    </row>
    <row r="304" spans="1:9" ht="14.65" customHeight="1" thickBot="1" x14ac:dyDescent="0.3">
      <c r="A304" s="436" t="s">
        <v>378</v>
      </c>
      <c r="B304" s="435"/>
      <c r="C304" s="435"/>
      <c r="D304" s="435"/>
      <c r="E304" s="435"/>
      <c r="F304" s="437"/>
      <c r="G304" s="237" t="s">
        <v>328</v>
      </c>
      <c r="H304" s="238">
        <f>IFERROR(SUM(I300:I302),"")</f>
        <v>0</v>
      </c>
      <c r="I304" s="255"/>
    </row>
    <row r="305" spans="1:9" ht="14.65" customHeight="1" thickBot="1" x14ac:dyDescent="0.3">
      <c r="A305" s="256" t="s">
        <v>379</v>
      </c>
      <c r="G305" s="133"/>
      <c r="H305" s="133"/>
      <c r="I305" s="257"/>
    </row>
    <row r="306" spans="1:9" ht="14.65" customHeight="1" thickBot="1" x14ac:dyDescent="0.3">
      <c r="A306" s="807" t="s">
        <v>380</v>
      </c>
      <c r="B306" s="808"/>
      <c r="C306" s="808"/>
      <c r="D306" s="808"/>
      <c r="E306" s="808"/>
      <c r="F306" s="809"/>
      <c r="G306" s="237" t="s">
        <v>328</v>
      </c>
      <c r="H306" s="258" t="str">
        <f>IFERROR(H296-H304,"")</f>
        <v/>
      </c>
      <c r="I306" s="255"/>
    </row>
    <row r="307" spans="1:9" ht="14.65" customHeight="1" x14ac:dyDescent="0.25">
      <c r="A307" s="816" t="s">
        <v>381</v>
      </c>
      <c r="B307" s="817"/>
      <c r="C307" s="817"/>
      <c r="D307" s="817"/>
      <c r="E307" s="817"/>
      <c r="F307" s="817"/>
      <c r="G307" s="817"/>
      <c r="H307" s="817"/>
      <c r="I307" s="818"/>
    </row>
    <row r="308" spans="1:9" ht="9" customHeight="1" thickBot="1" x14ac:dyDescent="0.3">
      <c r="A308" s="819"/>
      <c r="B308" s="820"/>
      <c r="C308" s="820"/>
      <c r="D308" s="820"/>
      <c r="E308" s="820"/>
      <c r="F308" s="820"/>
      <c r="G308" s="820"/>
      <c r="H308" s="820"/>
      <c r="I308" s="821"/>
    </row>
    <row r="309" spans="1:9" ht="14.65" customHeight="1" thickBot="1" x14ac:dyDescent="0.3">
      <c r="A309" s="438" t="s">
        <v>694</v>
      </c>
      <c r="B309" s="259"/>
      <c r="C309" s="259"/>
      <c r="D309" s="259"/>
      <c r="E309" s="822"/>
      <c r="F309" s="823"/>
      <c r="G309" s="72" t="s">
        <v>427</v>
      </c>
      <c r="I309" s="315"/>
    </row>
    <row r="310" spans="1:9" ht="35.65" customHeight="1" thickBot="1" x14ac:dyDescent="0.3">
      <c r="A310" s="240" t="s">
        <v>325</v>
      </c>
      <c r="B310" s="241" t="s">
        <v>329</v>
      </c>
      <c r="C310" s="242" t="s">
        <v>338</v>
      </c>
      <c r="D310" s="242" t="s">
        <v>382</v>
      </c>
      <c r="E310" s="242" t="s">
        <v>423</v>
      </c>
      <c r="F310" s="243" t="s">
        <v>422</v>
      </c>
      <c r="G310" s="244" t="s">
        <v>326</v>
      </c>
      <c r="H310" s="245" t="s">
        <v>327</v>
      </c>
      <c r="I310" s="260" t="s">
        <v>330</v>
      </c>
    </row>
    <row r="311" spans="1:9" ht="14.65" customHeight="1" x14ac:dyDescent="0.25">
      <c r="A311" s="247">
        <v>1</v>
      </c>
      <c r="B311" s="313"/>
      <c r="C311" s="313"/>
      <c r="D311" s="313"/>
      <c r="E311" s="313"/>
      <c r="F311" s="313"/>
      <c r="G311" s="248">
        <f>IFERROR(B311-C311,"")</f>
        <v>0</v>
      </c>
      <c r="H311" s="248">
        <f>IFERROR(D311*E311*F311*I309,"")</f>
        <v>0</v>
      </c>
      <c r="I311" s="249" t="str">
        <f>IFERROR(H311*(G311/F285)^3,"")</f>
        <v/>
      </c>
    </row>
    <row r="312" spans="1:9" ht="14.65" customHeight="1" x14ac:dyDescent="0.25">
      <c r="A312" s="439">
        <v>2</v>
      </c>
      <c r="B312" s="314"/>
      <c r="C312" s="314"/>
      <c r="D312" s="314"/>
      <c r="E312" s="314"/>
      <c r="F312" s="314"/>
      <c r="G312" s="250">
        <f>IFERROR(B312-C312,"")</f>
        <v>0</v>
      </c>
      <c r="H312" s="250">
        <f>IFERROR(D312*E312*F312*I309,"")</f>
        <v>0</v>
      </c>
      <c r="I312" s="251" t="str">
        <f>IFERROR(H312*(G312/F285)^3,"")</f>
        <v/>
      </c>
    </row>
    <row r="313" spans="1:9" ht="14.65" customHeight="1" thickBot="1" x14ac:dyDescent="0.3">
      <c r="A313" s="252">
        <v>3</v>
      </c>
      <c r="B313" s="306"/>
      <c r="C313" s="306"/>
      <c r="D313" s="306"/>
      <c r="E313" s="306"/>
      <c r="F313" s="306"/>
      <c r="G313" s="253">
        <f>IFERROR(B313-C313,"")</f>
        <v>0</v>
      </c>
      <c r="H313" s="253">
        <f>IFERROR(D313*E313*F313*I309,"")</f>
        <v>0</v>
      </c>
      <c r="I313" s="261" t="str">
        <f>IFERROR(H313*(G313/F285)^3,"")</f>
        <v/>
      </c>
    </row>
    <row r="314" spans="1:9" ht="7.5" customHeight="1" thickBot="1" x14ac:dyDescent="0.3">
      <c r="A314" s="824"/>
      <c r="B314" s="808"/>
      <c r="C314" s="808"/>
      <c r="D314" s="808"/>
      <c r="E314" s="808"/>
      <c r="F314" s="808"/>
      <c r="G314" s="808"/>
      <c r="H314" s="808"/>
      <c r="I314" s="825"/>
    </row>
    <row r="315" spans="1:9" ht="14.65" customHeight="1" thickBot="1" x14ac:dyDescent="0.3">
      <c r="A315" s="436" t="s">
        <v>383</v>
      </c>
      <c r="B315" s="435"/>
      <c r="C315" s="435"/>
      <c r="D315" s="435"/>
      <c r="E315" s="435"/>
      <c r="F315" s="437"/>
      <c r="G315" s="237" t="s">
        <v>328</v>
      </c>
      <c r="H315" s="238">
        <f>IFERROR(SUM(I311:I313),"")</f>
        <v>0</v>
      </c>
      <c r="I315" s="255"/>
    </row>
    <row r="316" spans="1:9" ht="14.65" customHeight="1" thickBot="1" x14ac:dyDescent="0.3">
      <c r="A316" s="256" t="s">
        <v>379</v>
      </c>
      <c r="G316" s="133"/>
      <c r="H316" s="133"/>
      <c r="I316" s="257"/>
    </row>
    <row r="317" spans="1:9" ht="14.65" customHeight="1" thickBot="1" x14ac:dyDescent="0.3">
      <c r="A317" s="807" t="s">
        <v>424</v>
      </c>
      <c r="B317" s="808"/>
      <c r="C317" s="808"/>
      <c r="D317" s="808"/>
      <c r="E317" s="808"/>
      <c r="F317" s="809"/>
      <c r="G317" s="237" t="s">
        <v>328</v>
      </c>
      <c r="H317" s="258" t="str">
        <f>IFERROR(H306-H315,"")</f>
        <v/>
      </c>
      <c r="I317" s="255"/>
    </row>
    <row r="318" spans="1:9" ht="14.65" customHeight="1" x14ac:dyDescent="0.25">
      <c r="A318" s="256" t="s">
        <v>402</v>
      </c>
      <c r="I318" s="5"/>
    </row>
    <row r="319" spans="1:9" ht="14.65" customHeight="1" x14ac:dyDescent="0.25">
      <c r="A319" s="810" t="s">
        <v>426</v>
      </c>
      <c r="B319" s="781"/>
      <c r="C319" s="781"/>
      <c r="D319" s="781"/>
      <c r="E319" s="781"/>
      <c r="F319" s="811"/>
      <c r="G319" s="262" t="s">
        <v>384</v>
      </c>
      <c r="H319" s="263" t="str">
        <f>IFERROR(H317/(H315/I309),"")</f>
        <v/>
      </c>
      <c r="I319" s="264"/>
    </row>
    <row r="320" spans="1:9" ht="14.65" customHeight="1" x14ac:dyDescent="0.25">
      <c r="A320" s="812" t="s">
        <v>385</v>
      </c>
      <c r="B320" s="781"/>
      <c r="C320" s="781"/>
      <c r="D320" s="781"/>
      <c r="E320" s="781"/>
      <c r="F320" s="781"/>
      <c r="G320" s="781"/>
      <c r="H320" s="781"/>
      <c r="I320" s="784"/>
    </row>
    <row r="321" spans="1:9" ht="14.65" customHeight="1" x14ac:dyDescent="0.25">
      <c r="A321" s="810" t="s">
        <v>331</v>
      </c>
      <c r="B321" s="781"/>
      <c r="C321" s="781"/>
      <c r="D321" s="781"/>
      <c r="E321" s="781"/>
      <c r="F321" s="811"/>
      <c r="G321" s="813"/>
      <c r="H321" s="814"/>
      <c r="I321" s="815"/>
    </row>
    <row r="322" spans="1:9" ht="14.65" customHeight="1" thickBot="1" x14ac:dyDescent="0.3">
      <c r="A322" s="774" t="s">
        <v>332</v>
      </c>
      <c r="B322" s="775"/>
      <c r="C322" s="775"/>
      <c r="D322" s="775"/>
      <c r="E322" s="775"/>
      <c r="F322" s="776"/>
      <c r="G322" s="777"/>
      <c r="H322" s="778"/>
      <c r="I322" s="779"/>
    </row>
    <row r="323" spans="1:9" ht="22.15" customHeight="1" x14ac:dyDescent="0.25">
      <c r="A323" s="265" t="s">
        <v>333</v>
      </c>
      <c r="B323" s="266"/>
      <c r="C323" s="266"/>
      <c r="D323" s="266"/>
      <c r="E323" s="266"/>
      <c r="F323" s="266"/>
      <c r="G323" s="266"/>
      <c r="H323" s="266"/>
      <c r="I323" s="267"/>
    </row>
    <row r="324" spans="1:9" ht="14.65" customHeight="1" thickBot="1" x14ac:dyDescent="0.3">
      <c r="A324" s="780" t="s">
        <v>115</v>
      </c>
      <c r="B324" s="781"/>
      <c r="C324" s="782"/>
      <c r="D324" s="783" t="s">
        <v>114</v>
      </c>
      <c r="E324" s="781"/>
      <c r="F324" s="781"/>
      <c r="G324" s="781"/>
      <c r="H324" s="781"/>
      <c r="I324" s="784"/>
    </row>
    <row r="325" spans="1:9" ht="17.649999999999999" customHeight="1" thickBot="1" x14ac:dyDescent="0.3">
      <c r="A325" s="785" t="s">
        <v>116</v>
      </c>
      <c r="B325" s="786"/>
      <c r="C325" s="269" t="str">
        <f ca="1">IFERROR("År "&amp;INT(YEAR(TODAY())+H306/(H304/$I298)),"N/A")</f>
        <v>N/A</v>
      </c>
      <c r="D325" s="787" t="s">
        <v>24</v>
      </c>
      <c r="E325" s="789"/>
      <c r="F325" s="790"/>
      <c r="G325" s="790"/>
      <c r="H325" s="792" t="s">
        <v>21</v>
      </c>
      <c r="I325" s="793"/>
    </row>
    <row r="326" spans="1:9" ht="17.649999999999999" customHeight="1" x14ac:dyDescent="0.25">
      <c r="A326" s="795"/>
      <c r="B326" s="796"/>
      <c r="C326" s="796"/>
      <c r="D326" s="788"/>
      <c r="E326" s="791"/>
      <c r="F326" s="791"/>
      <c r="G326" s="791"/>
      <c r="H326" s="792"/>
      <c r="I326" s="794"/>
    </row>
    <row r="327" spans="1:9" ht="17.649999999999999" customHeight="1" x14ac:dyDescent="0.25">
      <c r="A327" s="797"/>
      <c r="B327" s="796"/>
      <c r="C327" s="796"/>
      <c r="D327" s="800" t="s">
        <v>25</v>
      </c>
      <c r="E327" s="789"/>
      <c r="F327" s="802"/>
      <c r="G327" s="802"/>
      <c r="H327" s="792" t="s">
        <v>371</v>
      </c>
      <c r="I327" s="805"/>
    </row>
    <row r="328" spans="1:9" ht="21" customHeight="1" thickBot="1" x14ac:dyDescent="0.3">
      <c r="A328" s="798"/>
      <c r="B328" s="799"/>
      <c r="C328" s="799"/>
      <c r="D328" s="801"/>
      <c r="E328" s="803"/>
      <c r="F328" s="803"/>
      <c r="G328" s="803"/>
      <c r="H328" s="804"/>
      <c r="I328" s="806"/>
    </row>
    <row r="329" spans="1:9" ht="14.65" customHeight="1" thickBot="1" x14ac:dyDescent="0.3"/>
    <row r="330" spans="1:9" ht="16.149999999999999" customHeight="1" thickBot="1" x14ac:dyDescent="0.3">
      <c r="A330" s="440" t="s">
        <v>350</v>
      </c>
      <c r="B330" s="231"/>
      <c r="C330" s="231"/>
      <c r="D330" s="231"/>
      <c r="E330" s="231"/>
      <c r="F330" s="231"/>
      <c r="G330" s="231"/>
      <c r="H330" s="232" t="s">
        <v>431</v>
      </c>
      <c r="I330" s="233"/>
    </row>
    <row r="331" spans="1:9" ht="31.15" customHeight="1" thickBot="1" x14ac:dyDescent="0.3">
      <c r="A331" s="441" t="s">
        <v>633</v>
      </c>
      <c r="B331" s="841"/>
      <c r="C331" s="842"/>
      <c r="D331" s="843"/>
      <c r="E331" s="844"/>
      <c r="F331" s="845"/>
      <c r="G331" s="845"/>
      <c r="H331" s="845"/>
      <c r="I331" s="846"/>
    </row>
    <row r="332" spans="1:9" ht="25.15" customHeight="1" x14ac:dyDescent="0.25">
      <c r="A332" s="234" t="s">
        <v>0</v>
      </c>
      <c r="B332" s="835"/>
      <c r="C332" s="836"/>
      <c r="D332" s="837"/>
      <c r="E332" s="434" t="s">
        <v>37</v>
      </c>
      <c r="F332" s="835"/>
      <c r="G332" s="837"/>
      <c r="H332" s="434" t="s">
        <v>31</v>
      </c>
      <c r="I332" s="443"/>
    </row>
    <row r="333" spans="1:9" ht="25.15" customHeight="1" x14ac:dyDescent="0.25">
      <c r="A333" s="234" t="s">
        <v>906</v>
      </c>
      <c r="B333" s="835"/>
      <c r="C333" s="836"/>
      <c r="D333" s="837"/>
      <c r="E333" s="434" t="s">
        <v>32</v>
      </c>
      <c r="F333" s="835"/>
      <c r="G333" s="837"/>
      <c r="H333" s="434" t="s">
        <v>34</v>
      </c>
      <c r="I333" s="443"/>
    </row>
    <row r="334" spans="1:9" ht="25.15" customHeight="1" x14ac:dyDescent="0.25">
      <c r="A334" s="234" t="s">
        <v>1</v>
      </c>
      <c r="B334" s="835"/>
      <c r="C334" s="836"/>
      <c r="D334" s="837"/>
      <c r="E334" s="434" t="s">
        <v>33</v>
      </c>
      <c r="F334" s="835"/>
      <c r="G334" s="837"/>
      <c r="H334" s="434" t="s">
        <v>36</v>
      </c>
      <c r="I334" s="444"/>
    </row>
    <row r="335" spans="1:9" ht="25.15" customHeight="1" x14ac:dyDescent="0.25">
      <c r="A335" s="234" t="s">
        <v>406</v>
      </c>
      <c r="B335" s="835"/>
      <c r="C335" s="836"/>
      <c r="D335" s="837"/>
      <c r="E335" s="434" t="s">
        <v>35</v>
      </c>
      <c r="F335" s="835"/>
      <c r="G335" s="837"/>
      <c r="H335" s="434" t="s">
        <v>112</v>
      </c>
      <c r="I335" s="443"/>
    </row>
    <row r="336" spans="1:9" ht="25.15" customHeight="1" thickBot="1" x14ac:dyDescent="0.3">
      <c r="A336" s="270" t="s">
        <v>28</v>
      </c>
      <c r="B336" s="838"/>
      <c r="C336" s="839"/>
      <c r="D336" s="840"/>
      <c r="E336" s="271" t="s">
        <v>29</v>
      </c>
      <c r="F336" s="838"/>
      <c r="G336" s="840"/>
      <c r="H336" s="321"/>
      <c r="I336" s="442"/>
    </row>
    <row r="337" spans="1:9" ht="11.25" customHeight="1" thickBot="1" x14ac:dyDescent="0.3">
      <c r="A337" s="819"/>
      <c r="B337" s="820"/>
      <c r="C337" s="820"/>
      <c r="D337" s="820"/>
      <c r="E337" s="820"/>
      <c r="F337" s="820"/>
      <c r="G337" s="820"/>
      <c r="H337" s="820"/>
      <c r="I337" s="821"/>
    </row>
    <row r="338" spans="1:9" ht="14.65" customHeight="1" thickBot="1" x14ac:dyDescent="0.3">
      <c r="A338" s="829" t="s">
        <v>590</v>
      </c>
      <c r="B338" s="808"/>
      <c r="C338" s="808"/>
      <c r="D338" s="809"/>
      <c r="E338" s="830"/>
      <c r="F338" s="831"/>
      <c r="G338" s="235" t="s">
        <v>325</v>
      </c>
      <c r="H338" s="235" t="s">
        <v>326</v>
      </c>
      <c r="I338" s="236" t="s">
        <v>327</v>
      </c>
    </row>
    <row r="339" spans="1:9" ht="14.65" customHeight="1" x14ac:dyDescent="0.25">
      <c r="A339" s="832" t="s">
        <v>336</v>
      </c>
      <c r="B339" s="833"/>
      <c r="C339" s="833"/>
      <c r="D339" s="833"/>
      <c r="E339" s="833"/>
      <c r="F339" s="834"/>
      <c r="G339" s="308"/>
      <c r="H339" s="308"/>
      <c r="I339" s="309"/>
    </row>
    <row r="340" spans="1:9" ht="14.65" customHeight="1" x14ac:dyDescent="0.25">
      <c r="A340" s="810" t="s">
        <v>339</v>
      </c>
      <c r="B340" s="781"/>
      <c r="C340" s="781"/>
      <c r="D340" s="781"/>
      <c r="E340" s="781"/>
      <c r="F340" s="811"/>
      <c r="G340" s="310"/>
      <c r="H340" s="310"/>
      <c r="I340" s="311"/>
    </row>
    <row r="341" spans="1:9" ht="14.65" customHeight="1" thickBot="1" x14ac:dyDescent="0.3">
      <c r="A341" s="774" t="s">
        <v>340</v>
      </c>
      <c r="B341" s="775"/>
      <c r="C341" s="775"/>
      <c r="D341" s="775"/>
      <c r="E341" s="775"/>
      <c r="F341" s="776"/>
      <c r="G341" s="307"/>
      <c r="H341" s="307"/>
      <c r="I341" s="312"/>
    </row>
    <row r="342" spans="1:9" ht="10.5" customHeight="1" thickBot="1" x14ac:dyDescent="0.3">
      <c r="A342" s="826"/>
      <c r="B342" s="817"/>
      <c r="C342" s="817"/>
      <c r="D342" s="817"/>
      <c r="E342" s="817"/>
      <c r="F342" s="817"/>
      <c r="G342" s="817"/>
      <c r="H342" s="817"/>
      <c r="I342" s="818"/>
    </row>
    <row r="343" spans="1:9" ht="14.65" customHeight="1" thickBot="1" x14ac:dyDescent="0.3">
      <c r="A343" s="436" t="s">
        <v>337</v>
      </c>
      <c r="B343" s="435"/>
      <c r="C343" s="435"/>
      <c r="D343" s="435"/>
      <c r="E343" s="435"/>
      <c r="F343" s="437"/>
      <c r="G343" s="237" t="s">
        <v>328</v>
      </c>
      <c r="H343" s="238" t="str">
        <f>IFERROR(I339*(H339/F333)^3+I340*(H340/F333)^3+I341*(H341/F333)^3,"")</f>
        <v/>
      </c>
      <c r="I343" s="239"/>
    </row>
    <row r="344" spans="1:9" ht="10.15" customHeight="1" thickBot="1" x14ac:dyDescent="0.3">
      <c r="A344" s="819"/>
      <c r="B344" s="820"/>
      <c r="C344" s="820"/>
      <c r="D344" s="820"/>
      <c r="E344" s="820"/>
      <c r="F344" s="820"/>
      <c r="G344" s="820"/>
      <c r="H344" s="820"/>
      <c r="I344" s="821"/>
    </row>
    <row r="345" spans="1:9" ht="14.65" customHeight="1" thickBot="1" x14ac:dyDescent="0.3">
      <c r="A345" s="438" t="s">
        <v>425</v>
      </c>
      <c r="B345" s="435"/>
      <c r="C345" s="435"/>
      <c r="D345" s="435"/>
      <c r="E345" s="827"/>
      <c r="F345" s="828"/>
      <c r="G345" s="72" t="s">
        <v>428</v>
      </c>
      <c r="H345" s="46"/>
      <c r="I345" s="315"/>
    </row>
    <row r="346" spans="1:9" ht="35.65" customHeight="1" thickBot="1" x14ac:dyDescent="0.3">
      <c r="A346" s="240" t="s">
        <v>325</v>
      </c>
      <c r="B346" s="241" t="s">
        <v>329</v>
      </c>
      <c r="C346" s="242" t="s">
        <v>338</v>
      </c>
      <c r="D346" s="242" t="s">
        <v>382</v>
      </c>
      <c r="E346" s="242" t="s">
        <v>423</v>
      </c>
      <c r="F346" s="243" t="s">
        <v>422</v>
      </c>
      <c r="G346" s="244" t="s">
        <v>177</v>
      </c>
      <c r="H346" s="245" t="s">
        <v>327</v>
      </c>
      <c r="I346" s="246" t="s">
        <v>330</v>
      </c>
    </row>
    <row r="347" spans="1:9" ht="14.65" customHeight="1" x14ac:dyDescent="0.25">
      <c r="A347" s="247">
        <v>1</v>
      </c>
      <c r="B347" s="313"/>
      <c r="C347" s="313"/>
      <c r="D347" s="313"/>
      <c r="E347" s="313"/>
      <c r="F347" s="313"/>
      <c r="G347" s="248">
        <f>IFERROR(B347-C347,"")</f>
        <v>0</v>
      </c>
      <c r="H347" s="248">
        <f>IFERROR(D347*E347*F347*I345,"")</f>
        <v>0</v>
      </c>
      <c r="I347" s="249" t="str">
        <f>IFERROR(H347*(G347/F333)^3,"")</f>
        <v/>
      </c>
    </row>
    <row r="348" spans="1:9" ht="14.65" customHeight="1" x14ac:dyDescent="0.25">
      <c r="A348" s="439">
        <v>2</v>
      </c>
      <c r="B348" s="314"/>
      <c r="C348" s="314"/>
      <c r="D348" s="314"/>
      <c r="E348" s="314"/>
      <c r="F348" s="314"/>
      <c r="G348" s="250">
        <f>IFERROR(B348-C348,"")</f>
        <v>0</v>
      </c>
      <c r="H348" s="250">
        <f>IFERROR(D348*E348*F348*I345,"")</f>
        <v>0</v>
      </c>
      <c r="I348" s="251" t="str">
        <f>IFERROR(H348*(G348/F332)^3,"")</f>
        <v/>
      </c>
    </row>
    <row r="349" spans="1:9" ht="14.65" customHeight="1" thickBot="1" x14ac:dyDescent="0.3">
      <c r="A349" s="252">
        <v>3</v>
      </c>
      <c r="B349" s="306"/>
      <c r="C349" s="306"/>
      <c r="D349" s="306"/>
      <c r="E349" s="306"/>
      <c r="F349" s="306"/>
      <c r="G349" s="253">
        <f>IFERROR(B349-C349,"")</f>
        <v>0</v>
      </c>
      <c r="H349" s="253">
        <f>IFERROR(D349*E349*F349*I345,"")</f>
        <v>0</v>
      </c>
      <c r="I349" s="254" t="str">
        <f>IFERROR(H349*(G349/F332)^3,"")</f>
        <v/>
      </c>
    </row>
    <row r="350" spans="1:9" ht="10.15" customHeight="1" thickBot="1" x14ac:dyDescent="0.3">
      <c r="A350" s="824"/>
      <c r="B350" s="808"/>
      <c r="C350" s="808"/>
      <c r="D350" s="808"/>
      <c r="E350" s="808"/>
      <c r="F350" s="808"/>
      <c r="G350" s="808"/>
      <c r="H350" s="808"/>
      <c r="I350" s="825"/>
    </row>
    <row r="351" spans="1:9" ht="14.65" customHeight="1" thickBot="1" x14ac:dyDescent="0.3">
      <c r="A351" s="436" t="s">
        <v>378</v>
      </c>
      <c r="B351" s="435"/>
      <c r="C351" s="435"/>
      <c r="D351" s="435"/>
      <c r="E351" s="435"/>
      <c r="F351" s="437"/>
      <c r="G351" s="237" t="s">
        <v>328</v>
      </c>
      <c r="H351" s="238">
        <f>IFERROR(SUM(I347:I349),"")</f>
        <v>0</v>
      </c>
      <c r="I351" s="255"/>
    </row>
    <row r="352" spans="1:9" ht="14.65" customHeight="1" thickBot="1" x14ac:dyDescent="0.3">
      <c r="A352" s="256" t="s">
        <v>379</v>
      </c>
      <c r="G352" s="133"/>
      <c r="H352" s="133"/>
      <c r="I352" s="257"/>
    </row>
    <row r="353" spans="1:9" ht="14.65" customHeight="1" thickBot="1" x14ac:dyDescent="0.3">
      <c r="A353" s="807" t="s">
        <v>380</v>
      </c>
      <c r="B353" s="808"/>
      <c r="C353" s="808"/>
      <c r="D353" s="808"/>
      <c r="E353" s="808"/>
      <c r="F353" s="809"/>
      <c r="G353" s="237" t="s">
        <v>328</v>
      </c>
      <c r="H353" s="258" t="str">
        <f>IFERROR(H343-H351,"")</f>
        <v/>
      </c>
      <c r="I353" s="255"/>
    </row>
    <row r="354" spans="1:9" ht="14.65" customHeight="1" x14ac:dyDescent="0.25">
      <c r="A354" s="816" t="s">
        <v>381</v>
      </c>
      <c r="B354" s="817"/>
      <c r="C354" s="817"/>
      <c r="D354" s="817"/>
      <c r="E354" s="817"/>
      <c r="F354" s="817"/>
      <c r="G354" s="817"/>
      <c r="H354" s="817"/>
      <c r="I354" s="818"/>
    </row>
    <row r="355" spans="1:9" ht="9" customHeight="1" thickBot="1" x14ac:dyDescent="0.3">
      <c r="A355" s="819"/>
      <c r="B355" s="820"/>
      <c r="C355" s="820"/>
      <c r="D355" s="820"/>
      <c r="E355" s="820"/>
      <c r="F355" s="820"/>
      <c r="G355" s="820"/>
      <c r="H355" s="820"/>
      <c r="I355" s="821"/>
    </row>
    <row r="356" spans="1:9" ht="14.65" customHeight="1" thickBot="1" x14ac:dyDescent="0.3">
      <c r="A356" s="438" t="s">
        <v>694</v>
      </c>
      <c r="B356" s="259"/>
      <c r="C356" s="259"/>
      <c r="D356" s="259"/>
      <c r="E356" s="822"/>
      <c r="F356" s="823"/>
      <c r="G356" s="72" t="s">
        <v>427</v>
      </c>
      <c r="I356" s="315"/>
    </row>
    <row r="357" spans="1:9" ht="35.65" customHeight="1" thickBot="1" x14ac:dyDescent="0.3">
      <c r="A357" s="240" t="s">
        <v>325</v>
      </c>
      <c r="B357" s="241" t="s">
        <v>329</v>
      </c>
      <c r="C357" s="242" t="s">
        <v>338</v>
      </c>
      <c r="D357" s="242" t="s">
        <v>382</v>
      </c>
      <c r="E357" s="242" t="s">
        <v>423</v>
      </c>
      <c r="F357" s="243" t="s">
        <v>422</v>
      </c>
      <c r="G357" s="244" t="s">
        <v>326</v>
      </c>
      <c r="H357" s="245" t="s">
        <v>327</v>
      </c>
      <c r="I357" s="260" t="s">
        <v>330</v>
      </c>
    </row>
    <row r="358" spans="1:9" ht="14.65" customHeight="1" x14ac:dyDescent="0.25">
      <c r="A358" s="247">
        <v>1</v>
      </c>
      <c r="B358" s="313"/>
      <c r="C358" s="313"/>
      <c r="D358" s="313"/>
      <c r="E358" s="313"/>
      <c r="F358" s="313"/>
      <c r="G358" s="248">
        <f>IFERROR(B358-C358,"")</f>
        <v>0</v>
      </c>
      <c r="H358" s="248">
        <f>IFERROR(D358*E358*F358*I356,"")</f>
        <v>0</v>
      </c>
      <c r="I358" s="249" t="str">
        <f>IFERROR(H358*(G358/F332)^3,"")</f>
        <v/>
      </c>
    </row>
    <row r="359" spans="1:9" ht="14.65" customHeight="1" x14ac:dyDescent="0.25">
      <c r="A359" s="439">
        <v>2</v>
      </c>
      <c r="B359" s="314"/>
      <c r="C359" s="314"/>
      <c r="D359" s="314"/>
      <c r="E359" s="314"/>
      <c r="F359" s="314"/>
      <c r="G359" s="250">
        <f>IFERROR(B359-C359,"")</f>
        <v>0</v>
      </c>
      <c r="H359" s="250">
        <f>IFERROR(D359*E359*F359*I356,"")</f>
        <v>0</v>
      </c>
      <c r="I359" s="251" t="str">
        <f>IFERROR(H359*(G359/F332)^3,"")</f>
        <v/>
      </c>
    </row>
    <row r="360" spans="1:9" ht="14.65" customHeight="1" thickBot="1" x14ac:dyDescent="0.3">
      <c r="A360" s="252">
        <v>3</v>
      </c>
      <c r="B360" s="306"/>
      <c r="C360" s="306"/>
      <c r="D360" s="306"/>
      <c r="E360" s="306"/>
      <c r="F360" s="306"/>
      <c r="G360" s="253">
        <f>IFERROR(B360-C360,"")</f>
        <v>0</v>
      </c>
      <c r="H360" s="253">
        <f>IFERROR(D360*E360*F360*I356,"")</f>
        <v>0</v>
      </c>
      <c r="I360" s="261" t="str">
        <f>IFERROR(H360*(G360/F332)^3,"")</f>
        <v/>
      </c>
    </row>
    <row r="361" spans="1:9" ht="7.5" customHeight="1" thickBot="1" x14ac:dyDescent="0.3">
      <c r="A361" s="824"/>
      <c r="B361" s="808"/>
      <c r="C361" s="808"/>
      <c r="D361" s="808"/>
      <c r="E361" s="808"/>
      <c r="F361" s="808"/>
      <c r="G361" s="808"/>
      <c r="H361" s="808"/>
      <c r="I361" s="825"/>
    </row>
    <row r="362" spans="1:9" ht="14.65" customHeight="1" thickBot="1" x14ac:dyDescent="0.3">
      <c r="A362" s="436" t="s">
        <v>383</v>
      </c>
      <c r="B362" s="435"/>
      <c r="C362" s="435"/>
      <c r="D362" s="435"/>
      <c r="E362" s="435"/>
      <c r="F362" s="437"/>
      <c r="G362" s="237" t="s">
        <v>328</v>
      </c>
      <c r="H362" s="238">
        <f>IFERROR(SUM(I358:I360),"")</f>
        <v>0</v>
      </c>
      <c r="I362" s="255"/>
    </row>
    <row r="363" spans="1:9" ht="14.65" customHeight="1" thickBot="1" x14ac:dyDescent="0.3">
      <c r="A363" s="256" t="s">
        <v>379</v>
      </c>
      <c r="G363" s="133"/>
      <c r="H363" s="133"/>
      <c r="I363" s="257"/>
    </row>
    <row r="364" spans="1:9" ht="14.65" customHeight="1" thickBot="1" x14ac:dyDescent="0.3">
      <c r="A364" s="807" t="s">
        <v>424</v>
      </c>
      <c r="B364" s="808"/>
      <c r="C364" s="808"/>
      <c r="D364" s="808"/>
      <c r="E364" s="808"/>
      <c r="F364" s="809"/>
      <c r="G364" s="237" t="s">
        <v>328</v>
      </c>
      <c r="H364" s="258" t="str">
        <f>IFERROR(H353-H362,"")</f>
        <v/>
      </c>
      <c r="I364" s="255"/>
    </row>
    <row r="365" spans="1:9" ht="14.65" customHeight="1" x14ac:dyDescent="0.25">
      <c r="A365" s="256" t="s">
        <v>402</v>
      </c>
      <c r="I365" s="5"/>
    </row>
    <row r="366" spans="1:9" ht="14.65" customHeight="1" x14ac:dyDescent="0.25">
      <c r="A366" s="810" t="s">
        <v>426</v>
      </c>
      <c r="B366" s="781"/>
      <c r="C366" s="781"/>
      <c r="D366" s="781"/>
      <c r="E366" s="781"/>
      <c r="F366" s="811"/>
      <c r="G366" s="262" t="s">
        <v>384</v>
      </c>
      <c r="H366" s="263" t="str">
        <f>IFERROR(H364/(H362/I356),"")</f>
        <v/>
      </c>
      <c r="I366" s="264"/>
    </row>
    <row r="367" spans="1:9" ht="14.65" customHeight="1" x14ac:dyDescent="0.25">
      <c r="A367" s="812" t="s">
        <v>385</v>
      </c>
      <c r="B367" s="781"/>
      <c r="C367" s="781"/>
      <c r="D367" s="781"/>
      <c r="E367" s="781"/>
      <c r="F367" s="781"/>
      <c r="G367" s="781"/>
      <c r="H367" s="781"/>
      <c r="I367" s="784"/>
    </row>
    <row r="368" spans="1:9" ht="14.65" customHeight="1" x14ac:dyDescent="0.25">
      <c r="A368" s="810" t="s">
        <v>331</v>
      </c>
      <c r="B368" s="781"/>
      <c r="C368" s="781"/>
      <c r="D368" s="781"/>
      <c r="E368" s="781"/>
      <c r="F368" s="811"/>
      <c r="G368" s="813"/>
      <c r="H368" s="814"/>
      <c r="I368" s="815"/>
    </row>
    <row r="369" spans="1:9" ht="14.65" customHeight="1" thickBot="1" x14ac:dyDescent="0.3">
      <c r="A369" s="774" t="s">
        <v>332</v>
      </c>
      <c r="B369" s="775"/>
      <c r="C369" s="775"/>
      <c r="D369" s="775"/>
      <c r="E369" s="775"/>
      <c r="F369" s="776"/>
      <c r="G369" s="777"/>
      <c r="H369" s="778"/>
      <c r="I369" s="779"/>
    </row>
    <row r="370" spans="1:9" ht="22.15" customHeight="1" x14ac:dyDescent="0.25">
      <c r="A370" s="265" t="s">
        <v>333</v>
      </c>
      <c r="B370" s="266"/>
      <c r="C370" s="266"/>
      <c r="D370" s="266"/>
      <c r="E370" s="266"/>
      <c r="F370" s="266"/>
      <c r="G370" s="266"/>
      <c r="H370" s="266"/>
      <c r="I370" s="267"/>
    </row>
    <row r="371" spans="1:9" ht="14.65" customHeight="1" thickBot="1" x14ac:dyDescent="0.3">
      <c r="A371" s="780" t="s">
        <v>115</v>
      </c>
      <c r="B371" s="781"/>
      <c r="C371" s="782"/>
      <c r="D371" s="783" t="s">
        <v>114</v>
      </c>
      <c r="E371" s="781"/>
      <c r="F371" s="781"/>
      <c r="G371" s="781"/>
      <c r="H371" s="781"/>
      <c r="I371" s="784"/>
    </row>
    <row r="372" spans="1:9" ht="17.649999999999999" customHeight="1" thickBot="1" x14ac:dyDescent="0.3">
      <c r="A372" s="785" t="s">
        <v>116</v>
      </c>
      <c r="B372" s="786"/>
      <c r="C372" s="269" t="str">
        <f ca="1">IFERROR("År "&amp;INT(YEAR(TODAY())+H353/(H351/$I345)),"N/A")</f>
        <v>N/A</v>
      </c>
      <c r="D372" s="787" t="s">
        <v>24</v>
      </c>
      <c r="E372" s="789"/>
      <c r="F372" s="790"/>
      <c r="G372" s="790"/>
      <c r="H372" s="792" t="s">
        <v>21</v>
      </c>
      <c r="I372" s="793"/>
    </row>
    <row r="373" spans="1:9" ht="17.649999999999999" customHeight="1" x14ac:dyDescent="0.25">
      <c r="A373" s="795"/>
      <c r="B373" s="796"/>
      <c r="C373" s="796"/>
      <c r="D373" s="788"/>
      <c r="E373" s="791"/>
      <c r="F373" s="791"/>
      <c r="G373" s="791"/>
      <c r="H373" s="792"/>
      <c r="I373" s="794"/>
    </row>
    <row r="374" spans="1:9" ht="17.649999999999999" customHeight="1" x14ac:dyDescent="0.25">
      <c r="A374" s="797"/>
      <c r="B374" s="796"/>
      <c r="C374" s="796"/>
      <c r="D374" s="800" t="s">
        <v>25</v>
      </c>
      <c r="E374" s="789"/>
      <c r="F374" s="802"/>
      <c r="G374" s="802"/>
      <c r="H374" s="792" t="s">
        <v>371</v>
      </c>
      <c r="I374" s="805"/>
    </row>
    <row r="375" spans="1:9" ht="21" customHeight="1" thickBot="1" x14ac:dyDescent="0.3">
      <c r="A375" s="798"/>
      <c r="B375" s="799"/>
      <c r="C375" s="799"/>
      <c r="D375" s="801"/>
      <c r="E375" s="803"/>
      <c r="F375" s="803"/>
      <c r="G375" s="803"/>
      <c r="H375" s="804"/>
      <c r="I375" s="806"/>
    </row>
    <row r="376" spans="1:9" ht="14.65" customHeight="1" thickBot="1" x14ac:dyDescent="0.3"/>
    <row r="377" spans="1:9" ht="16.149999999999999" customHeight="1" thickBot="1" x14ac:dyDescent="0.3">
      <c r="A377" s="440" t="s">
        <v>350</v>
      </c>
      <c r="B377" s="231"/>
      <c r="C377" s="231"/>
      <c r="D377" s="231"/>
      <c r="E377" s="231"/>
      <c r="F377" s="231"/>
      <c r="G377" s="231"/>
      <c r="H377" s="232" t="s">
        <v>431</v>
      </c>
      <c r="I377" s="233"/>
    </row>
    <row r="378" spans="1:9" ht="31.15" customHeight="1" thickBot="1" x14ac:dyDescent="0.3">
      <c r="A378" s="441" t="s">
        <v>633</v>
      </c>
      <c r="B378" s="841"/>
      <c r="C378" s="842"/>
      <c r="D378" s="843"/>
      <c r="E378" s="844"/>
      <c r="F378" s="845"/>
      <c r="G378" s="845"/>
      <c r="H378" s="845"/>
      <c r="I378" s="846"/>
    </row>
    <row r="379" spans="1:9" ht="25.15" customHeight="1" x14ac:dyDescent="0.25">
      <c r="A379" s="234" t="s">
        <v>0</v>
      </c>
      <c r="B379" s="835"/>
      <c r="C379" s="836"/>
      <c r="D379" s="837"/>
      <c r="E379" s="434" t="s">
        <v>37</v>
      </c>
      <c r="F379" s="835"/>
      <c r="G379" s="837"/>
      <c r="H379" s="434" t="s">
        <v>31</v>
      </c>
      <c r="I379" s="443"/>
    </row>
    <row r="380" spans="1:9" ht="25.15" customHeight="1" x14ac:dyDescent="0.25">
      <c r="A380" s="234" t="s">
        <v>906</v>
      </c>
      <c r="B380" s="835"/>
      <c r="C380" s="836"/>
      <c r="D380" s="837"/>
      <c r="E380" s="434" t="s">
        <v>32</v>
      </c>
      <c r="F380" s="835"/>
      <c r="G380" s="837"/>
      <c r="H380" s="434" t="s">
        <v>34</v>
      </c>
      <c r="I380" s="443"/>
    </row>
    <row r="381" spans="1:9" ht="25.15" customHeight="1" x14ac:dyDescent="0.25">
      <c r="A381" s="234" t="s">
        <v>1</v>
      </c>
      <c r="B381" s="835"/>
      <c r="C381" s="836"/>
      <c r="D381" s="837"/>
      <c r="E381" s="434" t="s">
        <v>33</v>
      </c>
      <c r="F381" s="835"/>
      <c r="G381" s="837"/>
      <c r="H381" s="434" t="s">
        <v>36</v>
      </c>
      <c r="I381" s="444"/>
    </row>
    <row r="382" spans="1:9" ht="25.15" customHeight="1" x14ac:dyDescent="0.25">
      <c r="A382" s="234" t="s">
        <v>406</v>
      </c>
      <c r="B382" s="835"/>
      <c r="C382" s="836"/>
      <c r="D382" s="837"/>
      <c r="E382" s="434" t="s">
        <v>35</v>
      </c>
      <c r="F382" s="835"/>
      <c r="G382" s="837"/>
      <c r="H382" s="434" t="s">
        <v>112</v>
      </c>
      <c r="I382" s="443"/>
    </row>
    <row r="383" spans="1:9" ht="25.15" customHeight="1" thickBot="1" x14ac:dyDescent="0.3">
      <c r="A383" s="270" t="s">
        <v>28</v>
      </c>
      <c r="B383" s="838"/>
      <c r="C383" s="839"/>
      <c r="D383" s="840"/>
      <c r="E383" s="271" t="s">
        <v>29</v>
      </c>
      <c r="F383" s="838"/>
      <c r="G383" s="840"/>
      <c r="H383" s="321"/>
      <c r="I383" s="442"/>
    </row>
    <row r="384" spans="1:9" ht="11.25" customHeight="1" thickBot="1" x14ac:dyDescent="0.3">
      <c r="A384" s="819"/>
      <c r="B384" s="820"/>
      <c r="C384" s="820"/>
      <c r="D384" s="820"/>
      <c r="E384" s="820"/>
      <c r="F384" s="820"/>
      <c r="G384" s="820"/>
      <c r="H384" s="820"/>
      <c r="I384" s="821"/>
    </row>
    <row r="385" spans="1:9" ht="14.65" customHeight="1" thickBot="1" x14ac:dyDescent="0.3">
      <c r="A385" s="829" t="s">
        <v>590</v>
      </c>
      <c r="B385" s="808"/>
      <c r="C385" s="808"/>
      <c r="D385" s="809"/>
      <c r="E385" s="830"/>
      <c r="F385" s="831"/>
      <c r="G385" s="235" t="s">
        <v>325</v>
      </c>
      <c r="H385" s="235" t="s">
        <v>326</v>
      </c>
      <c r="I385" s="236" t="s">
        <v>327</v>
      </c>
    </row>
    <row r="386" spans="1:9" ht="14.65" customHeight="1" x14ac:dyDescent="0.25">
      <c r="A386" s="832" t="s">
        <v>336</v>
      </c>
      <c r="B386" s="833"/>
      <c r="C386" s="833"/>
      <c r="D386" s="833"/>
      <c r="E386" s="833"/>
      <c r="F386" s="834"/>
      <c r="G386" s="308"/>
      <c r="H386" s="308"/>
      <c r="I386" s="309"/>
    </row>
    <row r="387" spans="1:9" ht="14.65" customHeight="1" x14ac:dyDescent="0.25">
      <c r="A387" s="810" t="s">
        <v>339</v>
      </c>
      <c r="B387" s="781"/>
      <c r="C387" s="781"/>
      <c r="D387" s="781"/>
      <c r="E387" s="781"/>
      <c r="F387" s="811"/>
      <c r="G387" s="310"/>
      <c r="H387" s="310"/>
      <c r="I387" s="311"/>
    </row>
    <row r="388" spans="1:9" ht="14.65" customHeight="1" thickBot="1" x14ac:dyDescent="0.3">
      <c r="A388" s="774" t="s">
        <v>340</v>
      </c>
      <c r="B388" s="775"/>
      <c r="C388" s="775"/>
      <c r="D388" s="775"/>
      <c r="E388" s="775"/>
      <c r="F388" s="776"/>
      <c r="G388" s="307"/>
      <c r="H388" s="307"/>
      <c r="I388" s="312"/>
    </row>
    <row r="389" spans="1:9" ht="10.5" customHeight="1" thickBot="1" x14ac:dyDescent="0.3">
      <c r="A389" s="826"/>
      <c r="B389" s="817"/>
      <c r="C389" s="817"/>
      <c r="D389" s="817"/>
      <c r="E389" s="817"/>
      <c r="F389" s="817"/>
      <c r="G389" s="817"/>
      <c r="H389" s="817"/>
      <c r="I389" s="818"/>
    </row>
    <row r="390" spans="1:9" ht="14.65" customHeight="1" thickBot="1" x14ac:dyDescent="0.3">
      <c r="A390" s="436" t="s">
        <v>337</v>
      </c>
      <c r="B390" s="435"/>
      <c r="C390" s="435"/>
      <c r="D390" s="435"/>
      <c r="E390" s="435"/>
      <c r="F390" s="437"/>
      <c r="G390" s="237" t="s">
        <v>328</v>
      </c>
      <c r="H390" s="238" t="str">
        <f>IFERROR(I386*(H386/F380)^3+I387*(H387/F380)^3+I388*(H388/F380)^3,"")</f>
        <v/>
      </c>
      <c r="I390" s="239"/>
    </row>
    <row r="391" spans="1:9" ht="10.15" customHeight="1" thickBot="1" x14ac:dyDescent="0.3">
      <c r="A391" s="819"/>
      <c r="B391" s="820"/>
      <c r="C391" s="820"/>
      <c r="D391" s="820"/>
      <c r="E391" s="820"/>
      <c r="F391" s="820"/>
      <c r="G391" s="820"/>
      <c r="H391" s="820"/>
      <c r="I391" s="821"/>
    </row>
    <row r="392" spans="1:9" ht="14.65" customHeight="1" thickBot="1" x14ac:dyDescent="0.3">
      <c r="A392" s="438" t="s">
        <v>425</v>
      </c>
      <c r="B392" s="435"/>
      <c r="C392" s="435"/>
      <c r="D392" s="435"/>
      <c r="E392" s="827"/>
      <c r="F392" s="828"/>
      <c r="G392" s="72" t="s">
        <v>428</v>
      </c>
      <c r="H392" s="46"/>
      <c r="I392" s="315"/>
    </row>
    <row r="393" spans="1:9" ht="35.65" customHeight="1" thickBot="1" x14ac:dyDescent="0.3">
      <c r="A393" s="240" t="s">
        <v>325</v>
      </c>
      <c r="B393" s="241" t="s">
        <v>329</v>
      </c>
      <c r="C393" s="242" t="s">
        <v>338</v>
      </c>
      <c r="D393" s="242" t="s">
        <v>382</v>
      </c>
      <c r="E393" s="242" t="s">
        <v>423</v>
      </c>
      <c r="F393" s="243" t="s">
        <v>422</v>
      </c>
      <c r="G393" s="244" t="s">
        <v>177</v>
      </c>
      <c r="H393" s="245" t="s">
        <v>327</v>
      </c>
      <c r="I393" s="246" t="s">
        <v>330</v>
      </c>
    </row>
    <row r="394" spans="1:9" ht="14.65" customHeight="1" x14ac:dyDescent="0.25">
      <c r="A394" s="247">
        <v>1</v>
      </c>
      <c r="B394" s="313"/>
      <c r="C394" s="313"/>
      <c r="D394" s="313"/>
      <c r="E394" s="313"/>
      <c r="F394" s="313"/>
      <c r="G394" s="248">
        <f>IFERROR(B394-C394,"")</f>
        <v>0</v>
      </c>
      <c r="H394" s="248">
        <f>IFERROR(D394*E394*F394*I392,"")</f>
        <v>0</v>
      </c>
      <c r="I394" s="249" t="str">
        <f>IFERROR(H394*(G394/F380)^3,"")</f>
        <v/>
      </c>
    </row>
    <row r="395" spans="1:9" ht="14.65" customHeight="1" x14ac:dyDescent="0.25">
      <c r="A395" s="439">
        <v>2</v>
      </c>
      <c r="B395" s="314"/>
      <c r="C395" s="314"/>
      <c r="D395" s="314"/>
      <c r="E395" s="314"/>
      <c r="F395" s="314"/>
      <c r="G395" s="250">
        <f>IFERROR(B395-C395,"")</f>
        <v>0</v>
      </c>
      <c r="H395" s="250">
        <f>IFERROR(D395*E395*F395*I392,"")</f>
        <v>0</v>
      </c>
      <c r="I395" s="251" t="str">
        <f>IFERROR(H395*(G395/F379)^3,"")</f>
        <v/>
      </c>
    </row>
    <row r="396" spans="1:9" ht="14.65" customHeight="1" thickBot="1" x14ac:dyDescent="0.3">
      <c r="A396" s="252">
        <v>3</v>
      </c>
      <c r="B396" s="306"/>
      <c r="C396" s="306"/>
      <c r="D396" s="306"/>
      <c r="E396" s="306"/>
      <c r="F396" s="306"/>
      <c r="G396" s="253">
        <f>IFERROR(B396-C396,"")</f>
        <v>0</v>
      </c>
      <c r="H396" s="253">
        <f>IFERROR(D396*E396*F396*I392,"")</f>
        <v>0</v>
      </c>
      <c r="I396" s="254" t="str">
        <f>IFERROR(H396*(G396/F379)^3,"")</f>
        <v/>
      </c>
    </row>
    <row r="397" spans="1:9" ht="10.15" customHeight="1" thickBot="1" x14ac:dyDescent="0.3">
      <c r="A397" s="824"/>
      <c r="B397" s="808"/>
      <c r="C397" s="808"/>
      <c r="D397" s="808"/>
      <c r="E397" s="808"/>
      <c r="F397" s="808"/>
      <c r="G397" s="808"/>
      <c r="H397" s="808"/>
      <c r="I397" s="825"/>
    </row>
    <row r="398" spans="1:9" ht="14.65" customHeight="1" thickBot="1" x14ac:dyDescent="0.3">
      <c r="A398" s="436" t="s">
        <v>378</v>
      </c>
      <c r="B398" s="435"/>
      <c r="C398" s="435"/>
      <c r="D398" s="435"/>
      <c r="E398" s="435"/>
      <c r="F398" s="437"/>
      <c r="G398" s="237" t="s">
        <v>328</v>
      </c>
      <c r="H398" s="238">
        <f>IFERROR(SUM(I394:I396),"")</f>
        <v>0</v>
      </c>
      <c r="I398" s="255"/>
    </row>
    <row r="399" spans="1:9" ht="14.65" customHeight="1" thickBot="1" x14ac:dyDescent="0.3">
      <c r="A399" s="256" t="s">
        <v>379</v>
      </c>
      <c r="G399" s="133"/>
      <c r="H399" s="133"/>
      <c r="I399" s="257"/>
    </row>
    <row r="400" spans="1:9" ht="14.65" customHeight="1" thickBot="1" x14ac:dyDescent="0.3">
      <c r="A400" s="807" t="s">
        <v>380</v>
      </c>
      <c r="B400" s="808"/>
      <c r="C400" s="808"/>
      <c r="D400" s="808"/>
      <c r="E400" s="808"/>
      <c r="F400" s="809"/>
      <c r="G400" s="237" t="s">
        <v>328</v>
      </c>
      <c r="H400" s="258" t="str">
        <f>IFERROR(H390-H398,"")</f>
        <v/>
      </c>
      <c r="I400" s="255"/>
    </row>
    <row r="401" spans="1:9" ht="14.65" customHeight="1" x14ac:dyDescent="0.25">
      <c r="A401" s="816" t="s">
        <v>381</v>
      </c>
      <c r="B401" s="817"/>
      <c r="C401" s="817"/>
      <c r="D401" s="817"/>
      <c r="E401" s="817"/>
      <c r="F401" s="817"/>
      <c r="G401" s="817"/>
      <c r="H401" s="817"/>
      <c r="I401" s="818"/>
    </row>
    <row r="402" spans="1:9" ht="9" customHeight="1" thickBot="1" x14ac:dyDescent="0.3">
      <c r="A402" s="819"/>
      <c r="B402" s="820"/>
      <c r="C402" s="820"/>
      <c r="D402" s="820"/>
      <c r="E402" s="820"/>
      <c r="F402" s="820"/>
      <c r="G402" s="820"/>
      <c r="H402" s="820"/>
      <c r="I402" s="821"/>
    </row>
    <row r="403" spans="1:9" ht="14.65" customHeight="1" thickBot="1" x14ac:dyDescent="0.3">
      <c r="A403" s="438" t="s">
        <v>694</v>
      </c>
      <c r="B403" s="259"/>
      <c r="C403" s="259"/>
      <c r="D403" s="259"/>
      <c r="E403" s="822"/>
      <c r="F403" s="823"/>
      <c r="G403" s="72" t="s">
        <v>427</v>
      </c>
      <c r="I403" s="315"/>
    </row>
    <row r="404" spans="1:9" ht="35.65" customHeight="1" thickBot="1" x14ac:dyDescent="0.3">
      <c r="A404" s="240" t="s">
        <v>325</v>
      </c>
      <c r="B404" s="241" t="s">
        <v>329</v>
      </c>
      <c r="C404" s="242" t="s">
        <v>338</v>
      </c>
      <c r="D404" s="242" t="s">
        <v>382</v>
      </c>
      <c r="E404" s="242" t="s">
        <v>423</v>
      </c>
      <c r="F404" s="243" t="s">
        <v>422</v>
      </c>
      <c r="G404" s="244" t="s">
        <v>326</v>
      </c>
      <c r="H404" s="245" t="s">
        <v>327</v>
      </c>
      <c r="I404" s="260" t="s">
        <v>330</v>
      </c>
    </row>
    <row r="405" spans="1:9" ht="14.65" customHeight="1" x14ac:dyDescent="0.25">
      <c r="A405" s="247">
        <v>1</v>
      </c>
      <c r="B405" s="313"/>
      <c r="C405" s="313"/>
      <c r="D405" s="313"/>
      <c r="E405" s="313"/>
      <c r="F405" s="313"/>
      <c r="G405" s="248">
        <f>IFERROR(B405-C405,"")</f>
        <v>0</v>
      </c>
      <c r="H405" s="248">
        <f>IFERROR(D405*E405*F405*I403,"")</f>
        <v>0</v>
      </c>
      <c r="I405" s="249" t="str">
        <f>IFERROR(H405*(G405/F379)^3,"")</f>
        <v/>
      </c>
    </row>
    <row r="406" spans="1:9" ht="14.65" customHeight="1" x14ac:dyDescent="0.25">
      <c r="A406" s="439">
        <v>2</v>
      </c>
      <c r="B406" s="314"/>
      <c r="C406" s="314"/>
      <c r="D406" s="314"/>
      <c r="E406" s="314"/>
      <c r="F406" s="314"/>
      <c r="G406" s="250">
        <f>IFERROR(B406-C406,"")</f>
        <v>0</v>
      </c>
      <c r="H406" s="250">
        <f>IFERROR(D406*E406*F406*I403,"")</f>
        <v>0</v>
      </c>
      <c r="I406" s="251" t="str">
        <f>IFERROR(H406*(G406/F379)^3,"")</f>
        <v/>
      </c>
    </row>
    <row r="407" spans="1:9" ht="14.65" customHeight="1" thickBot="1" x14ac:dyDescent="0.3">
      <c r="A407" s="252">
        <v>3</v>
      </c>
      <c r="B407" s="306"/>
      <c r="C407" s="306"/>
      <c r="D407" s="306"/>
      <c r="E407" s="306"/>
      <c r="F407" s="306"/>
      <c r="G407" s="253">
        <f>IFERROR(B407-C407,"")</f>
        <v>0</v>
      </c>
      <c r="H407" s="253">
        <f>IFERROR(D407*E407*F407*I403,"")</f>
        <v>0</v>
      </c>
      <c r="I407" s="261" t="str">
        <f>IFERROR(H407*(G407/F379)^3,"")</f>
        <v/>
      </c>
    </row>
    <row r="408" spans="1:9" ht="7.5" customHeight="1" thickBot="1" x14ac:dyDescent="0.3">
      <c r="A408" s="824"/>
      <c r="B408" s="808"/>
      <c r="C408" s="808"/>
      <c r="D408" s="808"/>
      <c r="E408" s="808"/>
      <c r="F408" s="808"/>
      <c r="G408" s="808"/>
      <c r="H408" s="808"/>
      <c r="I408" s="825"/>
    </row>
    <row r="409" spans="1:9" ht="14.65" customHeight="1" thickBot="1" x14ac:dyDescent="0.3">
      <c r="A409" s="436" t="s">
        <v>383</v>
      </c>
      <c r="B409" s="435"/>
      <c r="C409" s="435"/>
      <c r="D409" s="435"/>
      <c r="E409" s="435"/>
      <c r="F409" s="437"/>
      <c r="G409" s="237" t="s">
        <v>328</v>
      </c>
      <c r="H409" s="238">
        <f>IFERROR(SUM(I405:I407),"")</f>
        <v>0</v>
      </c>
      <c r="I409" s="255"/>
    </row>
    <row r="410" spans="1:9" ht="14.65" customHeight="1" thickBot="1" x14ac:dyDescent="0.3">
      <c r="A410" s="256" t="s">
        <v>379</v>
      </c>
      <c r="G410" s="133"/>
      <c r="H410" s="133"/>
      <c r="I410" s="257"/>
    </row>
    <row r="411" spans="1:9" ht="14.65" customHeight="1" thickBot="1" x14ac:dyDescent="0.3">
      <c r="A411" s="807" t="s">
        <v>424</v>
      </c>
      <c r="B411" s="808"/>
      <c r="C411" s="808"/>
      <c r="D411" s="808"/>
      <c r="E411" s="808"/>
      <c r="F411" s="809"/>
      <c r="G411" s="237" t="s">
        <v>328</v>
      </c>
      <c r="H411" s="258" t="str">
        <f>IFERROR(H400-H409,"")</f>
        <v/>
      </c>
      <c r="I411" s="255"/>
    </row>
    <row r="412" spans="1:9" ht="14.65" customHeight="1" x14ac:dyDescent="0.25">
      <c r="A412" s="256" t="s">
        <v>402</v>
      </c>
      <c r="I412" s="5"/>
    </row>
    <row r="413" spans="1:9" ht="14.65" customHeight="1" x14ac:dyDescent="0.25">
      <c r="A413" s="810" t="s">
        <v>426</v>
      </c>
      <c r="B413" s="781"/>
      <c r="C413" s="781"/>
      <c r="D413" s="781"/>
      <c r="E413" s="781"/>
      <c r="F413" s="811"/>
      <c r="G413" s="262" t="s">
        <v>384</v>
      </c>
      <c r="H413" s="263" t="str">
        <f>IFERROR(H411/(H409/I403),"")</f>
        <v/>
      </c>
      <c r="I413" s="264"/>
    </row>
    <row r="414" spans="1:9" ht="14.65" customHeight="1" x14ac:dyDescent="0.25">
      <c r="A414" s="812" t="s">
        <v>385</v>
      </c>
      <c r="B414" s="781"/>
      <c r="C414" s="781"/>
      <c r="D414" s="781"/>
      <c r="E414" s="781"/>
      <c r="F414" s="781"/>
      <c r="G414" s="781"/>
      <c r="H414" s="781"/>
      <c r="I414" s="784"/>
    </row>
    <row r="415" spans="1:9" ht="14.65" customHeight="1" x14ac:dyDescent="0.25">
      <c r="A415" s="810" t="s">
        <v>331</v>
      </c>
      <c r="B415" s="781"/>
      <c r="C415" s="781"/>
      <c r="D415" s="781"/>
      <c r="E415" s="781"/>
      <c r="F415" s="811"/>
      <c r="G415" s="813"/>
      <c r="H415" s="814"/>
      <c r="I415" s="815"/>
    </row>
    <row r="416" spans="1:9" ht="14.65" customHeight="1" thickBot="1" x14ac:dyDescent="0.3">
      <c r="A416" s="774" t="s">
        <v>332</v>
      </c>
      <c r="B416" s="775"/>
      <c r="C416" s="775"/>
      <c r="D416" s="775"/>
      <c r="E416" s="775"/>
      <c r="F416" s="776"/>
      <c r="G416" s="777"/>
      <c r="H416" s="778"/>
      <c r="I416" s="779"/>
    </row>
    <row r="417" spans="1:9" ht="22.15" customHeight="1" x14ac:dyDescent="0.25">
      <c r="A417" s="265" t="s">
        <v>333</v>
      </c>
      <c r="B417" s="266"/>
      <c r="C417" s="266"/>
      <c r="D417" s="266"/>
      <c r="E417" s="266"/>
      <c r="F417" s="266"/>
      <c r="G417" s="266"/>
      <c r="H417" s="266"/>
      <c r="I417" s="267"/>
    </row>
    <row r="418" spans="1:9" ht="14.65" customHeight="1" thickBot="1" x14ac:dyDescent="0.3">
      <c r="A418" s="780" t="s">
        <v>115</v>
      </c>
      <c r="B418" s="781"/>
      <c r="C418" s="782"/>
      <c r="D418" s="783" t="s">
        <v>114</v>
      </c>
      <c r="E418" s="781"/>
      <c r="F418" s="781"/>
      <c r="G418" s="781"/>
      <c r="H418" s="781"/>
      <c r="I418" s="784"/>
    </row>
    <row r="419" spans="1:9" ht="17.649999999999999" customHeight="1" thickBot="1" x14ac:dyDescent="0.3">
      <c r="A419" s="785" t="s">
        <v>116</v>
      </c>
      <c r="B419" s="786"/>
      <c r="C419" s="269" t="str">
        <f ca="1">IFERROR("År "&amp;INT(YEAR(TODAY())+H400/(H398/$I392)),"N/A")</f>
        <v>N/A</v>
      </c>
      <c r="D419" s="787" t="s">
        <v>24</v>
      </c>
      <c r="E419" s="789"/>
      <c r="F419" s="790"/>
      <c r="G419" s="790"/>
      <c r="H419" s="792" t="s">
        <v>21</v>
      </c>
      <c r="I419" s="793"/>
    </row>
    <row r="420" spans="1:9" ht="17.649999999999999" customHeight="1" x14ac:dyDescent="0.25">
      <c r="A420" s="795"/>
      <c r="B420" s="796"/>
      <c r="C420" s="796"/>
      <c r="D420" s="788"/>
      <c r="E420" s="791"/>
      <c r="F420" s="791"/>
      <c r="G420" s="791"/>
      <c r="H420" s="792"/>
      <c r="I420" s="794"/>
    </row>
    <row r="421" spans="1:9" ht="17.649999999999999" customHeight="1" x14ac:dyDescent="0.25">
      <c r="A421" s="797"/>
      <c r="B421" s="796"/>
      <c r="C421" s="796"/>
      <c r="D421" s="800" t="s">
        <v>25</v>
      </c>
      <c r="E421" s="789"/>
      <c r="F421" s="802"/>
      <c r="G421" s="802"/>
      <c r="H421" s="792" t="s">
        <v>371</v>
      </c>
      <c r="I421" s="805"/>
    </row>
    <row r="422" spans="1:9" ht="21" customHeight="1" thickBot="1" x14ac:dyDescent="0.3">
      <c r="A422" s="798"/>
      <c r="B422" s="799"/>
      <c r="C422" s="799"/>
      <c r="D422" s="801"/>
      <c r="E422" s="803"/>
      <c r="F422" s="803"/>
      <c r="G422" s="803"/>
      <c r="H422" s="804"/>
      <c r="I422" s="806"/>
    </row>
    <row r="423" spans="1:9" ht="14.65" customHeight="1" thickBot="1" x14ac:dyDescent="0.3"/>
    <row r="424" spans="1:9" ht="16.149999999999999" customHeight="1" thickBot="1" x14ac:dyDescent="0.3">
      <c r="A424" s="440" t="s">
        <v>350</v>
      </c>
      <c r="B424" s="231"/>
      <c r="C424" s="231"/>
      <c r="D424" s="231"/>
      <c r="E424" s="231"/>
      <c r="F424" s="231"/>
      <c r="G424" s="231"/>
      <c r="H424" s="232" t="s">
        <v>431</v>
      </c>
      <c r="I424" s="233"/>
    </row>
    <row r="425" spans="1:9" ht="31.15" customHeight="1" thickBot="1" x14ac:dyDescent="0.3">
      <c r="A425" s="441" t="s">
        <v>633</v>
      </c>
      <c r="B425" s="841"/>
      <c r="C425" s="842"/>
      <c r="D425" s="843"/>
      <c r="E425" s="844"/>
      <c r="F425" s="845"/>
      <c r="G425" s="845"/>
      <c r="H425" s="845"/>
      <c r="I425" s="846"/>
    </row>
    <row r="426" spans="1:9" ht="25.15" customHeight="1" x14ac:dyDescent="0.25">
      <c r="A426" s="234" t="s">
        <v>0</v>
      </c>
      <c r="B426" s="835"/>
      <c r="C426" s="836"/>
      <c r="D426" s="837"/>
      <c r="E426" s="434" t="s">
        <v>37</v>
      </c>
      <c r="F426" s="835"/>
      <c r="G426" s="837"/>
      <c r="H426" s="434" t="s">
        <v>31</v>
      </c>
      <c r="I426" s="443"/>
    </row>
    <row r="427" spans="1:9" ht="25.15" customHeight="1" x14ac:dyDescent="0.25">
      <c r="A427" s="234" t="s">
        <v>906</v>
      </c>
      <c r="B427" s="835"/>
      <c r="C427" s="836"/>
      <c r="D427" s="837"/>
      <c r="E427" s="434" t="s">
        <v>32</v>
      </c>
      <c r="F427" s="835"/>
      <c r="G427" s="837"/>
      <c r="H427" s="434" t="s">
        <v>34</v>
      </c>
      <c r="I427" s="443"/>
    </row>
    <row r="428" spans="1:9" ht="25.15" customHeight="1" x14ac:dyDescent="0.25">
      <c r="A428" s="234" t="s">
        <v>1</v>
      </c>
      <c r="B428" s="835"/>
      <c r="C428" s="836"/>
      <c r="D428" s="837"/>
      <c r="E428" s="434" t="s">
        <v>33</v>
      </c>
      <c r="F428" s="835"/>
      <c r="G428" s="837"/>
      <c r="H428" s="434" t="s">
        <v>36</v>
      </c>
      <c r="I428" s="444"/>
    </row>
    <row r="429" spans="1:9" ht="25.15" customHeight="1" x14ac:dyDescent="0.25">
      <c r="A429" s="234" t="s">
        <v>406</v>
      </c>
      <c r="B429" s="835"/>
      <c r="C429" s="836"/>
      <c r="D429" s="837"/>
      <c r="E429" s="434" t="s">
        <v>35</v>
      </c>
      <c r="F429" s="835"/>
      <c r="G429" s="837"/>
      <c r="H429" s="434" t="s">
        <v>112</v>
      </c>
      <c r="I429" s="443"/>
    </row>
    <row r="430" spans="1:9" ht="25.15" customHeight="1" thickBot="1" x14ac:dyDescent="0.3">
      <c r="A430" s="270" t="s">
        <v>28</v>
      </c>
      <c r="B430" s="838"/>
      <c r="C430" s="839"/>
      <c r="D430" s="840"/>
      <c r="E430" s="271" t="s">
        <v>29</v>
      </c>
      <c r="F430" s="838"/>
      <c r="G430" s="840"/>
      <c r="H430" s="321"/>
      <c r="I430" s="442"/>
    </row>
    <row r="431" spans="1:9" ht="11.25" customHeight="1" thickBot="1" x14ac:dyDescent="0.3">
      <c r="A431" s="819"/>
      <c r="B431" s="820"/>
      <c r="C431" s="820"/>
      <c r="D431" s="820"/>
      <c r="E431" s="820"/>
      <c r="F431" s="820"/>
      <c r="G431" s="820"/>
      <c r="H431" s="820"/>
      <c r="I431" s="821"/>
    </row>
    <row r="432" spans="1:9" ht="14.65" customHeight="1" thickBot="1" x14ac:dyDescent="0.3">
      <c r="A432" s="829" t="s">
        <v>590</v>
      </c>
      <c r="B432" s="808"/>
      <c r="C432" s="808"/>
      <c r="D432" s="809"/>
      <c r="E432" s="830"/>
      <c r="F432" s="831"/>
      <c r="G432" s="235" t="s">
        <v>325</v>
      </c>
      <c r="H432" s="235" t="s">
        <v>326</v>
      </c>
      <c r="I432" s="236" t="s">
        <v>327</v>
      </c>
    </row>
    <row r="433" spans="1:9" ht="14.65" customHeight="1" x14ac:dyDescent="0.25">
      <c r="A433" s="832" t="s">
        <v>336</v>
      </c>
      <c r="B433" s="833"/>
      <c r="C433" s="833"/>
      <c r="D433" s="833"/>
      <c r="E433" s="833"/>
      <c r="F433" s="834"/>
      <c r="G433" s="308"/>
      <c r="H433" s="308"/>
      <c r="I433" s="309"/>
    </row>
    <row r="434" spans="1:9" ht="14.65" customHeight="1" x14ac:dyDescent="0.25">
      <c r="A434" s="810" t="s">
        <v>339</v>
      </c>
      <c r="B434" s="781"/>
      <c r="C434" s="781"/>
      <c r="D434" s="781"/>
      <c r="E434" s="781"/>
      <c r="F434" s="811"/>
      <c r="G434" s="310"/>
      <c r="H434" s="310"/>
      <c r="I434" s="311"/>
    </row>
    <row r="435" spans="1:9" ht="14.65" customHeight="1" thickBot="1" x14ac:dyDescent="0.3">
      <c r="A435" s="774" t="s">
        <v>340</v>
      </c>
      <c r="B435" s="775"/>
      <c r="C435" s="775"/>
      <c r="D435" s="775"/>
      <c r="E435" s="775"/>
      <c r="F435" s="776"/>
      <c r="G435" s="307"/>
      <c r="H435" s="307"/>
      <c r="I435" s="312"/>
    </row>
    <row r="436" spans="1:9" ht="10.5" customHeight="1" thickBot="1" x14ac:dyDescent="0.3">
      <c r="A436" s="826"/>
      <c r="B436" s="817"/>
      <c r="C436" s="817"/>
      <c r="D436" s="817"/>
      <c r="E436" s="817"/>
      <c r="F436" s="817"/>
      <c r="G436" s="817"/>
      <c r="H436" s="817"/>
      <c r="I436" s="818"/>
    </row>
    <row r="437" spans="1:9" ht="14.65" customHeight="1" thickBot="1" x14ac:dyDescent="0.3">
      <c r="A437" s="436" t="s">
        <v>337</v>
      </c>
      <c r="B437" s="435"/>
      <c r="C437" s="435"/>
      <c r="D437" s="435"/>
      <c r="E437" s="435"/>
      <c r="F437" s="437"/>
      <c r="G437" s="237" t="s">
        <v>328</v>
      </c>
      <c r="H437" s="238" t="str">
        <f>IFERROR(I433*(H433/F427)^3+I434*(H434/F427)^3+I435*(H435/F427)^3,"")</f>
        <v/>
      </c>
      <c r="I437" s="239"/>
    </row>
    <row r="438" spans="1:9" ht="10.15" customHeight="1" thickBot="1" x14ac:dyDescent="0.3">
      <c r="A438" s="819"/>
      <c r="B438" s="820"/>
      <c r="C438" s="820"/>
      <c r="D438" s="820"/>
      <c r="E438" s="820"/>
      <c r="F438" s="820"/>
      <c r="G438" s="820"/>
      <c r="H438" s="820"/>
      <c r="I438" s="821"/>
    </row>
    <row r="439" spans="1:9" ht="14.65" customHeight="1" thickBot="1" x14ac:dyDescent="0.3">
      <c r="A439" s="438" t="s">
        <v>425</v>
      </c>
      <c r="B439" s="435"/>
      <c r="C439" s="435"/>
      <c r="D439" s="435"/>
      <c r="E439" s="827"/>
      <c r="F439" s="828"/>
      <c r="G439" s="72" t="s">
        <v>428</v>
      </c>
      <c r="H439" s="46"/>
      <c r="I439" s="315"/>
    </row>
    <row r="440" spans="1:9" ht="35.65" customHeight="1" thickBot="1" x14ac:dyDescent="0.3">
      <c r="A440" s="240" t="s">
        <v>325</v>
      </c>
      <c r="B440" s="241" t="s">
        <v>329</v>
      </c>
      <c r="C440" s="242" t="s">
        <v>338</v>
      </c>
      <c r="D440" s="242" t="s">
        <v>382</v>
      </c>
      <c r="E440" s="242" t="s">
        <v>423</v>
      </c>
      <c r="F440" s="243" t="s">
        <v>422</v>
      </c>
      <c r="G440" s="244" t="s">
        <v>177</v>
      </c>
      <c r="H440" s="245" t="s">
        <v>327</v>
      </c>
      <c r="I440" s="246" t="s">
        <v>330</v>
      </c>
    </row>
    <row r="441" spans="1:9" ht="14.65" customHeight="1" x14ac:dyDescent="0.25">
      <c r="A441" s="247">
        <v>1</v>
      </c>
      <c r="B441" s="313"/>
      <c r="C441" s="313"/>
      <c r="D441" s="313"/>
      <c r="E441" s="313"/>
      <c r="F441" s="313"/>
      <c r="G441" s="248">
        <f>IFERROR(B441-C441,"")</f>
        <v>0</v>
      </c>
      <c r="H441" s="248">
        <f>IFERROR(D441*E441*F441*I439,"")</f>
        <v>0</v>
      </c>
      <c r="I441" s="249" t="str">
        <f>IFERROR(H441*(G441/F427)^3,"")</f>
        <v/>
      </c>
    </row>
    <row r="442" spans="1:9" ht="14.65" customHeight="1" x14ac:dyDescent="0.25">
      <c r="A442" s="439">
        <v>2</v>
      </c>
      <c r="B442" s="314"/>
      <c r="C442" s="314"/>
      <c r="D442" s="314"/>
      <c r="E442" s="314"/>
      <c r="F442" s="314"/>
      <c r="G442" s="250">
        <f>IFERROR(B442-C442,"")</f>
        <v>0</v>
      </c>
      <c r="H442" s="250">
        <f>IFERROR(D442*E442*F442*I439,"")</f>
        <v>0</v>
      </c>
      <c r="I442" s="251" t="str">
        <f>IFERROR(H442*(G442/F426)^3,"")</f>
        <v/>
      </c>
    </row>
    <row r="443" spans="1:9" ht="14.65" customHeight="1" thickBot="1" x14ac:dyDescent="0.3">
      <c r="A443" s="252">
        <v>3</v>
      </c>
      <c r="B443" s="306"/>
      <c r="C443" s="306"/>
      <c r="D443" s="306"/>
      <c r="E443" s="306"/>
      <c r="F443" s="306"/>
      <c r="G443" s="253">
        <f>IFERROR(B443-C443,"")</f>
        <v>0</v>
      </c>
      <c r="H443" s="253">
        <f>IFERROR(D443*E443*F443*I439,"")</f>
        <v>0</v>
      </c>
      <c r="I443" s="254" t="str">
        <f>IFERROR(H443*(G443/F426)^3,"")</f>
        <v/>
      </c>
    </row>
    <row r="444" spans="1:9" ht="10.15" customHeight="1" thickBot="1" x14ac:dyDescent="0.3">
      <c r="A444" s="824"/>
      <c r="B444" s="808"/>
      <c r="C444" s="808"/>
      <c r="D444" s="808"/>
      <c r="E444" s="808"/>
      <c r="F444" s="808"/>
      <c r="G444" s="808"/>
      <c r="H444" s="808"/>
      <c r="I444" s="825"/>
    </row>
    <row r="445" spans="1:9" ht="14.65" customHeight="1" thickBot="1" x14ac:dyDescent="0.3">
      <c r="A445" s="436" t="s">
        <v>378</v>
      </c>
      <c r="B445" s="435"/>
      <c r="C445" s="435"/>
      <c r="D445" s="435"/>
      <c r="E445" s="435"/>
      <c r="F445" s="437"/>
      <c r="G445" s="237" t="s">
        <v>328</v>
      </c>
      <c r="H445" s="238">
        <f>IFERROR(SUM(I441:I443),"")</f>
        <v>0</v>
      </c>
      <c r="I445" s="255"/>
    </row>
    <row r="446" spans="1:9" ht="14.65" customHeight="1" thickBot="1" x14ac:dyDescent="0.3">
      <c r="A446" s="256" t="s">
        <v>379</v>
      </c>
      <c r="G446" s="133"/>
      <c r="H446" s="133"/>
      <c r="I446" s="257"/>
    </row>
    <row r="447" spans="1:9" ht="14.65" customHeight="1" thickBot="1" x14ac:dyDescent="0.3">
      <c r="A447" s="807" t="s">
        <v>380</v>
      </c>
      <c r="B447" s="808"/>
      <c r="C447" s="808"/>
      <c r="D447" s="808"/>
      <c r="E447" s="808"/>
      <c r="F447" s="809"/>
      <c r="G447" s="237" t="s">
        <v>328</v>
      </c>
      <c r="H447" s="258" t="str">
        <f>IFERROR(H437-H445,"")</f>
        <v/>
      </c>
      <c r="I447" s="255"/>
    </row>
    <row r="448" spans="1:9" ht="14.65" customHeight="1" x14ac:dyDescent="0.25">
      <c r="A448" s="816" t="s">
        <v>381</v>
      </c>
      <c r="B448" s="817"/>
      <c r="C448" s="817"/>
      <c r="D448" s="817"/>
      <c r="E448" s="817"/>
      <c r="F448" s="817"/>
      <c r="G448" s="817"/>
      <c r="H448" s="817"/>
      <c r="I448" s="818"/>
    </row>
    <row r="449" spans="1:9" ht="9" customHeight="1" thickBot="1" x14ac:dyDescent="0.3">
      <c r="A449" s="819"/>
      <c r="B449" s="820"/>
      <c r="C449" s="820"/>
      <c r="D449" s="820"/>
      <c r="E449" s="820"/>
      <c r="F449" s="820"/>
      <c r="G449" s="820"/>
      <c r="H449" s="820"/>
      <c r="I449" s="821"/>
    </row>
    <row r="450" spans="1:9" ht="14.65" customHeight="1" thickBot="1" x14ac:dyDescent="0.3">
      <c r="A450" s="438" t="s">
        <v>694</v>
      </c>
      <c r="B450" s="259"/>
      <c r="C450" s="259"/>
      <c r="D450" s="259"/>
      <c r="E450" s="822"/>
      <c r="F450" s="823"/>
      <c r="G450" s="72" t="s">
        <v>427</v>
      </c>
      <c r="I450" s="315"/>
    </row>
    <row r="451" spans="1:9" ht="35.65" customHeight="1" thickBot="1" x14ac:dyDescent="0.3">
      <c r="A451" s="240" t="s">
        <v>325</v>
      </c>
      <c r="B451" s="241" t="s">
        <v>329</v>
      </c>
      <c r="C451" s="242" t="s">
        <v>338</v>
      </c>
      <c r="D451" s="242" t="s">
        <v>382</v>
      </c>
      <c r="E451" s="242" t="s">
        <v>423</v>
      </c>
      <c r="F451" s="243" t="s">
        <v>422</v>
      </c>
      <c r="G451" s="244" t="s">
        <v>326</v>
      </c>
      <c r="H451" s="245" t="s">
        <v>327</v>
      </c>
      <c r="I451" s="260" t="s">
        <v>330</v>
      </c>
    </row>
    <row r="452" spans="1:9" ht="14.65" customHeight="1" x14ac:dyDescent="0.25">
      <c r="A452" s="247">
        <v>1</v>
      </c>
      <c r="B452" s="313"/>
      <c r="C452" s="313"/>
      <c r="D452" s="313"/>
      <c r="E452" s="313"/>
      <c r="F452" s="313"/>
      <c r="G452" s="248">
        <f>IFERROR(B452-C452,"")</f>
        <v>0</v>
      </c>
      <c r="H452" s="248">
        <f>IFERROR(D452*E452*F452*I450,"")</f>
        <v>0</v>
      </c>
      <c r="I452" s="249" t="str">
        <f>IFERROR(H452*(G452/F426)^3,"")</f>
        <v/>
      </c>
    </row>
    <row r="453" spans="1:9" ht="14.65" customHeight="1" x14ac:dyDescent="0.25">
      <c r="A453" s="439">
        <v>2</v>
      </c>
      <c r="B453" s="314"/>
      <c r="C453" s="314"/>
      <c r="D453" s="314"/>
      <c r="E453" s="314"/>
      <c r="F453" s="314"/>
      <c r="G453" s="250">
        <f>IFERROR(B453-C453,"")</f>
        <v>0</v>
      </c>
      <c r="H453" s="250">
        <f>IFERROR(D453*E453*F453*I450,"")</f>
        <v>0</v>
      </c>
      <c r="I453" s="251" t="str">
        <f>IFERROR(H453*(G453/F426)^3,"")</f>
        <v/>
      </c>
    </row>
    <row r="454" spans="1:9" ht="14.65" customHeight="1" thickBot="1" x14ac:dyDescent="0.3">
      <c r="A454" s="252">
        <v>3</v>
      </c>
      <c r="B454" s="306"/>
      <c r="C454" s="306"/>
      <c r="D454" s="306"/>
      <c r="E454" s="306"/>
      <c r="F454" s="306"/>
      <c r="G454" s="253">
        <f>IFERROR(B454-C454,"")</f>
        <v>0</v>
      </c>
      <c r="H454" s="253">
        <f>IFERROR(D454*E454*F454*I450,"")</f>
        <v>0</v>
      </c>
      <c r="I454" s="261" t="str">
        <f>IFERROR(H454*(G454/F426)^3,"")</f>
        <v/>
      </c>
    </row>
    <row r="455" spans="1:9" ht="7.5" customHeight="1" thickBot="1" x14ac:dyDescent="0.3">
      <c r="A455" s="824"/>
      <c r="B455" s="808"/>
      <c r="C455" s="808"/>
      <c r="D455" s="808"/>
      <c r="E455" s="808"/>
      <c r="F455" s="808"/>
      <c r="G455" s="808"/>
      <c r="H455" s="808"/>
      <c r="I455" s="825"/>
    </row>
    <row r="456" spans="1:9" ht="14.65" customHeight="1" thickBot="1" x14ac:dyDescent="0.3">
      <c r="A456" s="436" t="s">
        <v>383</v>
      </c>
      <c r="B456" s="435"/>
      <c r="C456" s="435"/>
      <c r="D456" s="435"/>
      <c r="E456" s="435"/>
      <c r="F456" s="437"/>
      <c r="G456" s="237" t="s">
        <v>328</v>
      </c>
      <c r="H456" s="238">
        <f>IFERROR(SUM(I452:I454),"")</f>
        <v>0</v>
      </c>
      <c r="I456" s="255"/>
    </row>
    <row r="457" spans="1:9" ht="14.65" customHeight="1" thickBot="1" x14ac:dyDescent="0.3">
      <c r="A457" s="256" t="s">
        <v>379</v>
      </c>
      <c r="G457" s="133"/>
      <c r="H457" s="133"/>
      <c r="I457" s="257"/>
    </row>
    <row r="458" spans="1:9" ht="14.65" customHeight="1" thickBot="1" x14ac:dyDescent="0.3">
      <c r="A458" s="807" t="s">
        <v>424</v>
      </c>
      <c r="B458" s="808"/>
      <c r="C458" s="808"/>
      <c r="D458" s="808"/>
      <c r="E458" s="808"/>
      <c r="F458" s="809"/>
      <c r="G458" s="237" t="s">
        <v>328</v>
      </c>
      <c r="H458" s="258" t="str">
        <f>IFERROR(H447-H456,"")</f>
        <v/>
      </c>
      <c r="I458" s="255"/>
    </row>
    <row r="459" spans="1:9" ht="14.65" customHeight="1" x14ac:dyDescent="0.25">
      <c r="A459" s="256" t="s">
        <v>402</v>
      </c>
      <c r="I459" s="5"/>
    </row>
    <row r="460" spans="1:9" ht="14.65" customHeight="1" x14ac:dyDescent="0.25">
      <c r="A460" s="810" t="s">
        <v>426</v>
      </c>
      <c r="B460" s="781"/>
      <c r="C460" s="781"/>
      <c r="D460" s="781"/>
      <c r="E460" s="781"/>
      <c r="F460" s="811"/>
      <c r="G460" s="262" t="s">
        <v>384</v>
      </c>
      <c r="H460" s="263" t="str">
        <f>IFERROR(H458/(H456/I450),"")</f>
        <v/>
      </c>
      <c r="I460" s="264"/>
    </row>
    <row r="461" spans="1:9" ht="14.65" customHeight="1" x14ac:dyDescent="0.25">
      <c r="A461" s="812" t="s">
        <v>385</v>
      </c>
      <c r="B461" s="781"/>
      <c r="C461" s="781"/>
      <c r="D461" s="781"/>
      <c r="E461" s="781"/>
      <c r="F461" s="781"/>
      <c r="G461" s="781"/>
      <c r="H461" s="781"/>
      <c r="I461" s="784"/>
    </row>
    <row r="462" spans="1:9" ht="14.65" customHeight="1" x14ac:dyDescent="0.25">
      <c r="A462" s="810" t="s">
        <v>331</v>
      </c>
      <c r="B462" s="781"/>
      <c r="C462" s="781"/>
      <c r="D462" s="781"/>
      <c r="E462" s="781"/>
      <c r="F462" s="811"/>
      <c r="G462" s="813"/>
      <c r="H462" s="814"/>
      <c r="I462" s="815"/>
    </row>
    <row r="463" spans="1:9" ht="14.65" customHeight="1" thickBot="1" x14ac:dyDescent="0.3">
      <c r="A463" s="774" t="s">
        <v>332</v>
      </c>
      <c r="B463" s="775"/>
      <c r="C463" s="775"/>
      <c r="D463" s="775"/>
      <c r="E463" s="775"/>
      <c r="F463" s="776"/>
      <c r="G463" s="777"/>
      <c r="H463" s="778"/>
      <c r="I463" s="779"/>
    </row>
    <row r="464" spans="1:9" ht="22.15" customHeight="1" x14ac:dyDescent="0.25">
      <c r="A464" s="265" t="s">
        <v>333</v>
      </c>
      <c r="B464" s="266"/>
      <c r="C464" s="266"/>
      <c r="D464" s="266"/>
      <c r="E464" s="266"/>
      <c r="F464" s="266"/>
      <c r="G464" s="266"/>
      <c r="H464" s="266"/>
      <c r="I464" s="267"/>
    </row>
    <row r="465" spans="1:9" ht="14.65" customHeight="1" thickBot="1" x14ac:dyDescent="0.3">
      <c r="A465" s="780" t="s">
        <v>115</v>
      </c>
      <c r="B465" s="781"/>
      <c r="C465" s="782"/>
      <c r="D465" s="783" t="s">
        <v>114</v>
      </c>
      <c r="E465" s="781"/>
      <c r="F465" s="781"/>
      <c r="G465" s="781"/>
      <c r="H465" s="781"/>
      <c r="I465" s="784"/>
    </row>
    <row r="466" spans="1:9" ht="17.649999999999999" customHeight="1" thickBot="1" x14ac:dyDescent="0.3">
      <c r="A466" s="785" t="s">
        <v>116</v>
      </c>
      <c r="B466" s="786"/>
      <c r="C466" s="269" t="str">
        <f ca="1">IFERROR("År "&amp;INT(YEAR(TODAY())+H447/(H445/$I439)),"N/A")</f>
        <v>N/A</v>
      </c>
      <c r="D466" s="787" t="s">
        <v>24</v>
      </c>
      <c r="E466" s="789"/>
      <c r="F466" s="790"/>
      <c r="G466" s="790"/>
      <c r="H466" s="792" t="s">
        <v>21</v>
      </c>
      <c r="I466" s="793"/>
    </row>
    <row r="467" spans="1:9" ht="17.649999999999999" customHeight="1" x14ac:dyDescent="0.25">
      <c r="A467" s="795"/>
      <c r="B467" s="796"/>
      <c r="C467" s="796"/>
      <c r="D467" s="788"/>
      <c r="E467" s="791"/>
      <c r="F467" s="791"/>
      <c r="G467" s="791"/>
      <c r="H467" s="792"/>
      <c r="I467" s="794"/>
    </row>
    <row r="468" spans="1:9" ht="17.649999999999999" customHeight="1" x14ac:dyDescent="0.25">
      <c r="A468" s="797"/>
      <c r="B468" s="796"/>
      <c r="C468" s="796"/>
      <c r="D468" s="800" t="s">
        <v>25</v>
      </c>
      <c r="E468" s="789"/>
      <c r="F468" s="802"/>
      <c r="G468" s="802"/>
      <c r="H468" s="792" t="s">
        <v>371</v>
      </c>
      <c r="I468" s="805"/>
    </row>
    <row r="469" spans="1:9" ht="21" customHeight="1" thickBot="1" x14ac:dyDescent="0.3">
      <c r="A469" s="798"/>
      <c r="B469" s="799"/>
      <c r="C469" s="799"/>
      <c r="D469" s="801"/>
      <c r="E469" s="803"/>
      <c r="F469" s="803"/>
      <c r="G469" s="803"/>
      <c r="H469" s="804"/>
      <c r="I469" s="806"/>
    </row>
    <row r="470" spans="1:9" ht="14.65" customHeight="1" thickBot="1" x14ac:dyDescent="0.3"/>
    <row r="471" spans="1:9" ht="16.149999999999999" customHeight="1" thickBot="1" x14ac:dyDescent="0.3">
      <c r="A471" s="440" t="s">
        <v>350</v>
      </c>
      <c r="B471" s="231"/>
      <c r="C471" s="231"/>
      <c r="D471" s="231"/>
      <c r="E471" s="231"/>
      <c r="F471" s="231"/>
      <c r="G471" s="231"/>
      <c r="H471" s="232" t="s">
        <v>431</v>
      </c>
      <c r="I471" s="233"/>
    </row>
    <row r="472" spans="1:9" ht="31.15" customHeight="1" thickBot="1" x14ac:dyDescent="0.3">
      <c r="A472" s="441" t="s">
        <v>633</v>
      </c>
      <c r="B472" s="841"/>
      <c r="C472" s="842"/>
      <c r="D472" s="843"/>
      <c r="E472" s="844"/>
      <c r="F472" s="845"/>
      <c r="G472" s="845"/>
      <c r="H472" s="845"/>
      <c r="I472" s="846"/>
    </row>
    <row r="473" spans="1:9" ht="25.15" customHeight="1" x14ac:dyDescent="0.25">
      <c r="A473" s="234" t="s">
        <v>0</v>
      </c>
      <c r="B473" s="835"/>
      <c r="C473" s="836"/>
      <c r="D473" s="837"/>
      <c r="E473" s="434" t="s">
        <v>37</v>
      </c>
      <c r="F473" s="835"/>
      <c r="G473" s="837"/>
      <c r="H473" s="434" t="s">
        <v>31</v>
      </c>
      <c r="I473" s="443"/>
    </row>
    <row r="474" spans="1:9" ht="25.15" customHeight="1" x14ac:dyDescent="0.25">
      <c r="A474" s="234" t="s">
        <v>906</v>
      </c>
      <c r="B474" s="835"/>
      <c r="C474" s="836"/>
      <c r="D474" s="837"/>
      <c r="E474" s="434" t="s">
        <v>32</v>
      </c>
      <c r="F474" s="835"/>
      <c r="G474" s="837"/>
      <c r="H474" s="434" t="s">
        <v>34</v>
      </c>
      <c r="I474" s="443"/>
    </row>
    <row r="475" spans="1:9" ht="25.15" customHeight="1" x14ac:dyDescent="0.25">
      <c r="A475" s="234" t="s">
        <v>1</v>
      </c>
      <c r="B475" s="835"/>
      <c r="C475" s="836"/>
      <c r="D475" s="837"/>
      <c r="E475" s="434" t="s">
        <v>33</v>
      </c>
      <c r="F475" s="835"/>
      <c r="G475" s="837"/>
      <c r="H475" s="434" t="s">
        <v>36</v>
      </c>
      <c r="I475" s="444"/>
    </row>
    <row r="476" spans="1:9" ht="25.15" customHeight="1" x14ac:dyDescent="0.25">
      <c r="A476" s="234" t="s">
        <v>406</v>
      </c>
      <c r="B476" s="835"/>
      <c r="C476" s="836"/>
      <c r="D476" s="837"/>
      <c r="E476" s="434" t="s">
        <v>35</v>
      </c>
      <c r="F476" s="835"/>
      <c r="G476" s="837"/>
      <c r="H476" s="434" t="s">
        <v>112</v>
      </c>
      <c r="I476" s="443"/>
    </row>
    <row r="477" spans="1:9" ht="25.15" customHeight="1" thickBot="1" x14ac:dyDescent="0.3">
      <c r="A477" s="270" t="s">
        <v>28</v>
      </c>
      <c r="B477" s="838"/>
      <c r="C477" s="839"/>
      <c r="D477" s="840"/>
      <c r="E477" s="271" t="s">
        <v>29</v>
      </c>
      <c r="F477" s="838"/>
      <c r="G477" s="840"/>
      <c r="H477" s="321"/>
      <c r="I477" s="442"/>
    </row>
    <row r="478" spans="1:9" ht="11.25" customHeight="1" thickBot="1" x14ac:dyDescent="0.3">
      <c r="A478" s="819"/>
      <c r="B478" s="820"/>
      <c r="C478" s="820"/>
      <c r="D478" s="820"/>
      <c r="E478" s="820"/>
      <c r="F478" s="820"/>
      <c r="G478" s="820"/>
      <c r="H478" s="820"/>
      <c r="I478" s="821"/>
    </row>
    <row r="479" spans="1:9" ht="14.65" customHeight="1" thickBot="1" x14ac:dyDescent="0.3">
      <c r="A479" s="829" t="s">
        <v>590</v>
      </c>
      <c r="B479" s="808"/>
      <c r="C479" s="808"/>
      <c r="D479" s="809"/>
      <c r="E479" s="830"/>
      <c r="F479" s="831"/>
      <c r="G479" s="235" t="s">
        <v>325</v>
      </c>
      <c r="H479" s="235" t="s">
        <v>326</v>
      </c>
      <c r="I479" s="236" t="s">
        <v>327</v>
      </c>
    </row>
    <row r="480" spans="1:9" ht="14.65" customHeight="1" x14ac:dyDescent="0.25">
      <c r="A480" s="832" t="s">
        <v>336</v>
      </c>
      <c r="B480" s="833"/>
      <c r="C480" s="833"/>
      <c r="D480" s="833"/>
      <c r="E480" s="833"/>
      <c r="F480" s="834"/>
      <c r="G480" s="308"/>
      <c r="H480" s="308"/>
      <c r="I480" s="309"/>
    </row>
    <row r="481" spans="1:9" ht="14.65" customHeight="1" x14ac:dyDescent="0.25">
      <c r="A481" s="810" t="s">
        <v>339</v>
      </c>
      <c r="B481" s="781"/>
      <c r="C481" s="781"/>
      <c r="D481" s="781"/>
      <c r="E481" s="781"/>
      <c r="F481" s="811"/>
      <c r="G481" s="310"/>
      <c r="H481" s="310"/>
      <c r="I481" s="311"/>
    </row>
    <row r="482" spans="1:9" ht="14.65" customHeight="1" thickBot="1" x14ac:dyDescent="0.3">
      <c r="A482" s="774" t="s">
        <v>340</v>
      </c>
      <c r="B482" s="775"/>
      <c r="C482" s="775"/>
      <c r="D482" s="775"/>
      <c r="E482" s="775"/>
      <c r="F482" s="776"/>
      <c r="G482" s="307"/>
      <c r="H482" s="307"/>
      <c r="I482" s="312"/>
    </row>
    <row r="483" spans="1:9" ht="10.5" customHeight="1" thickBot="1" x14ac:dyDescent="0.3">
      <c r="A483" s="826"/>
      <c r="B483" s="817"/>
      <c r="C483" s="817"/>
      <c r="D483" s="817"/>
      <c r="E483" s="817"/>
      <c r="F483" s="817"/>
      <c r="G483" s="817"/>
      <c r="H483" s="817"/>
      <c r="I483" s="818"/>
    </row>
    <row r="484" spans="1:9" ht="14.65" customHeight="1" thickBot="1" x14ac:dyDescent="0.3">
      <c r="A484" s="436" t="s">
        <v>337</v>
      </c>
      <c r="B484" s="435"/>
      <c r="C484" s="435"/>
      <c r="D484" s="435"/>
      <c r="E484" s="435"/>
      <c r="F484" s="437"/>
      <c r="G484" s="237" t="s">
        <v>328</v>
      </c>
      <c r="H484" s="238" t="str">
        <f>IFERROR(I480*(H480/F474)^3+I481*(H481/F474)^3+I482*(H482/F474)^3,"")</f>
        <v/>
      </c>
      <c r="I484" s="239"/>
    </row>
    <row r="485" spans="1:9" ht="10.15" customHeight="1" thickBot="1" x14ac:dyDescent="0.3">
      <c r="A485" s="819"/>
      <c r="B485" s="820"/>
      <c r="C485" s="820"/>
      <c r="D485" s="820"/>
      <c r="E485" s="820"/>
      <c r="F485" s="820"/>
      <c r="G485" s="820"/>
      <c r="H485" s="820"/>
      <c r="I485" s="821"/>
    </row>
    <row r="486" spans="1:9" ht="14.65" customHeight="1" thickBot="1" x14ac:dyDescent="0.3">
      <c r="A486" s="438" t="s">
        <v>425</v>
      </c>
      <c r="B486" s="435"/>
      <c r="C486" s="435"/>
      <c r="D486" s="435"/>
      <c r="E486" s="827"/>
      <c r="F486" s="828"/>
      <c r="G486" s="72" t="s">
        <v>428</v>
      </c>
      <c r="H486" s="46"/>
      <c r="I486" s="315"/>
    </row>
    <row r="487" spans="1:9" ht="35.65" customHeight="1" thickBot="1" x14ac:dyDescent="0.3">
      <c r="A487" s="240" t="s">
        <v>325</v>
      </c>
      <c r="B487" s="241" t="s">
        <v>329</v>
      </c>
      <c r="C487" s="242" t="s">
        <v>338</v>
      </c>
      <c r="D487" s="242" t="s">
        <v>382</v>
      </c>
      <c r="E487" s="242" t="s">
        <v>423</v>
      </c>
      <c r="F487" s="243" t="s">
        <v>422</v>
      </c>
      <c r="G487" s="244" t="s">
        <v>177</v>
      </c>
      <c r="H487" s="245" t="s">
        <v>327</v>
      </c>
      <c r="I487" s="246" t="s">
        <v>330</v>
      </c>
    </row>
    <row r="488" spans="1:9" ht="14.65" customHeight="1" x14ac:dyDescent="0.25">
      <c r="A488" s="247">
        <v>1</v>
      </c>
      <c r="B488" s="313"/>
      <c r="C488" s="313"/>
      <c r="D488" s="313"/>
      <c r="E488" s="313"/>
      <c r="F488" s="313"/>
      <c r="G488" s="248">
        <f>IFERROR(B488-C488,"")</f>
        <v>0</v>
      </c>
      <c r="H488" s="248">
        <f>IFERROR(D488*E488*F488*I486,"")</f>
        <v>0</v>
      </c>
      <c r="I488" s="249" t="str">
        <f>IFERROR(H488*(G488/F474)^3,"")</f>
        <v/>
      </c>
    </row>
    <row r="489" spans="1:9" ht="14.65" customHeight="1" x14ac:dyDescent="0.25">
      <c r="A489" s="439">
        <v>2</v>
      </c>
      <c r="B489" s="314"/>
      <c r="C489" s="314"/>
      <c r="D489" s="314"/>
      <c r="E489" s="314"/>
      <c r="F489" s="314"/>
      <c r="G489" s="250">
        <f>IFERROR(B489-C489,"")</f>
        <v>0</v>
      </c>
      <c r="H489" s="250">
        <f>IFERROR(D489*E489*F489*I486,"")</f>
        <v>0</v>
      </c>
      <c r="I489" s="251" t="str">
        <f>IFERROR(H489*(G489/F473)^3,"")</f>
        <v/>
      </c>
    </row>
    <row r="490" spans="1:9" ht="14.65" customHeight="1" thickBot="1" x14ac:dyDescent="0.3">
      <c r="A490" s="252">
        <v>3</v>
      </c>
      <c r="B490" s="306"/>
      <c r="C490" s="306"/>
      <c r="D490" s="306"/>
      <c r="E490" s="306"/>
      <c r="F490" s="306"/>
      <c r="G490" s="253">
        <f>IFERROR(B490-C490,"")</f>
        <v>0</v>
      </c>
      <c r="H490" s="253">
        <f>IFERROR(D490*E490*F490*I486,"")</f>
        <v>0</v>
      </c>
      <c r="I490" s="254" t="str">
        <f>IFERROR(H490*(G490/F473)^3,"")</f>
        <v/>
      </c>
    </row>
    <row r="491" spans="1:9" ht="10.15" customHeight="1" thickBot="1" x14ac:dyDescent="0.3">
      <c r="A491" s="824"/>
      <c r="B491" s="808"/>
      <c r="C491" s="808"/>
      <c r="D491" s="808"/>
      <c r="E491" s="808"/>
      <c r="F491" s="808"/>
      <c r="G491" s="808"/>
      <c r="H491" s="808"/>
      <c r="I491" s="825"/>
    </row>
    <row r="492" spans="1:9" ht="14.65" customHeight="1" thickBot="1" x14ac:dyDescent="0.3">
      <c r="A492" s="436" t="s">
        <v>378</v>
      </c>
      <c r="B492" s="435"/>
      <c r="C492" s="435"/>
      <c r="D492" s="435"/>
      <c r="E492" s="435"/>
      <c r="F492" s="437"/>
      <c r="G492" s="237" t="s">
        <v>328</v>
      </c>
      <c r="H492" s="238">
        <f>IFERROR(SUM(I488:I490),"")</f>
        <v>0</v>
      </c>
      <c r="I492" s="255"/>
    </row>
    <row r="493" spans="1:9" ht="14.65" customHeight="1" thickBot="1" x14ac:dyDescent="0.3">
      <c r="A493" s="256" t="s">
        <v>379</v>
      </c>
      <c r="G493" s="133"/>
      <c r="H493" s="133"/>
      <c r="I493" s="257"/>
    </row>
    <row r="494" spans="1:9" ht="14.65" customHeight="1" thickBot="1" x14ac:dyDescent="0.3">
      <c r="A494" s="807" t="s">
        <v>380</v>
      </c>
      <c r="B494" s="808"/>
      <c r="C494" s="808"/>
      <c r="D494" s="808"/>
      <c r="E494" s="808"/>
      <c r="F494" s="809"/>
      <c r="G494" s="237" t="s">
        <v>328</v>
      </c>
      <c r="H494" s="258" t="str">
        <f>IFERROR(H484-H492,"")</f>
        <v/>
      </c>
      <c r="I494" s="255"/>
    </row>
    <row r="495" spans="1:9" ht="14.65" customHeight="1" x14ac:dyDescent="0.25">
      <c r="A495" s="816" t="s">
        <v>381</v>
      </c>
      <c r="B495" s="817"/>
      <c r="C495" s="817"/>
      <c r="D495" s="817"/>
      <c r="E495" s="817"/>
      <c r="F495" s="817"/>
      <c r="G495" s="817"/>
      <c r="H495" s="817"/>
      <c r="I495" s="818"/>
    </row>
    <row r="496" spans="1:9" ht="9" customHeight="1" thickBot="1" x14ac:dyDescent="0.3">
      <c r="A496" s="819"/>
      <c r="B496" s="820"/>
      <c r="C496" s="820"/>
      <c r="D496" s="820"/>
      <c r="E496" s="820"/>
      <c r="F496" s="820"/>
      <c r="G496" s="820"/>
      <c r="H496" s="820"/>
      <c r="I496" s="821"/>
    </row>
    <row r="497" spans="1:9" ht="14.65" customHeight="1" thickBot="1" x14ac:dyDescent="0.3">
      <c r="A497" s="438" t="s">
        <v>694</v>
      </c>
      <c r="B497" s="259"/>
      <c r="C497" s="259"/>
      <c r="D497" s="259"/>
      <c r="E497" s="822"/>
      <c r="F497" s="823"/>
      <c r="G497" s="72" t="s">
        <v>427</v>
      </c>
      <c r="I497" s="315"/>
    </row>
    <row r="498" spans="1:9" ht="35.65" customHeight="1" thickBot="1" x14ac:dyDescent="0.3">
      <c r="A498" s="240" t="s">
        <v>325</v>
      </c>
      <c r="B498" s="241" t="s">
        <v>329</v>
      </c>
      <c r="C498" s="242" t="s">
        <v>338</v>
      </c>
      <c r="D498" s="242" t="s">
        <v>382</v>
      </c>
      <c r="E498" s="242" t="s">
        <v>423</v>
      </c>
      <c r="F498" s="243" t="s">
        <v>422</v>
      </c>
      <c r="G498" s="244" t="s">
        <v>326</v>
      </c>
      <c r="H498" s="245" t="s">
        <v>327</v>
      </c>
      <c r="I498" s="260" t="s">
        <v>330</v>
      </c>
    </row>
    <row r="499" spans="1:9" ht="14.65" customHeight="1" x14ac:dyDescent="0.25">
      <c r="A499" s="247">
        <v>1</v>
      </c>
      <c r="B499" s="313"/>
      <c r="C499" s="313"/>
      <c r="D499" s="313"/>
      <c r="E499" s="313"/>
      <c r="F499" s="313"/>
      <c r="G499" s="248">
        <f>IFERROR(B499-C499,"")</f>
        <v>0</v>
      </c>
      <c r="H499" s="248">
        <f>IFERROR(D499*E499*F499*I497,"")</f>
        <v>0</v>
      </c>
      <c r="I499" s="249" t="str">
        <f>IFERROR(H499*(G499/F473)^3,"")</f>
        <v/>
      </c>
    </row>
    <row r="500" spans="1:9" ht="14.65" customHeight="1" x14ac:dyDescent="0.25">
      <c r="A500" s="439">
        <v>2</v>
      </c>
      <c r="B500" s="314"/>
      <c r="C500" s="314"/>
      <c r="D500" s="314"/>
      <c r="E500" s="314"/>
      <c r="F500" s="314"/>
      <c r="G500" s="250">
        <f>IFERROR(B500-C500,"")</f>
        <v>0</v>
      </c>
      <c r="H500" s="250">
        <f>IFERROR(D500*E500*F500*I497,"")</f>
        <v>0</v>
      </c>
      <c r="I500" s="251" t="str">
        <f>IFERROR(H500*(G500/F473)^3,"")</f>
        <v/>
      </c>
    </row>
    <row r="501" spans="1:9" ht="14.65" customHeight="1" thickBot="1" x14ac:dyDescent="0.3">
      <c r="A501" s="252">
        <v>3</v>
      </c>
      <c r="B501" s="306"/>
      <c r="C501" s="306"/>
      <c r="D501" s="306"/>
      <c r="E501" s="306"/>
      <c r="F501" s="306"/>
      <c r="G501" s="253">
        <f>IFERROR(B501-C501,"")</f>
        <v>0</v>
      </c>
      <c r="H501" s="253">
        <f>IFERROR(D501*E501*F501*I497,"")</f>
        <v>0</v>
      </c>
      <c r="I501" s="261" t="str">
        <f>IFERROR(H501*(G501/F473)^3,"")</f>
        <v/>
      </c>
    </row>
    <row r="502" spans="1:9" ht="7.5" customHeight="1" thickBot="1" x14ac:dyDescent="0.3">
      <c r="A502" s="824"/>
      <c r="B502" s="808"/>
      <c r="C502" s="808"/>
      <c r="D502" s="808"/>
      <c r="E502" s="808"/>
      <c r="F502" s="808"/>
      <c r="G502" s="808"/>
      <c r="H502" s="808"/>
      <c r="I502" s="825"/>
    </row>
    <row r="503" spans="1:9" ht="14.65" customHeight="1" thickBot="1" x14ac:dyDescent="0.3">
      <c r="A503" s="436" t="s">
        <v>383</v>
      </c>
      <c r="B503" s="435"/>
      <c r="C503" s="435"/>
      <c r="D503" s="435"/>
      <c r="E503" s="435"/>
      <c r="F503" s="437"/>
      <c r="G503" s="237" t="s">
        <v>328</v>
      </c>
      <c r="H503" s="238">
        <f>IFERROR(SUM(I499:I501),"")</f>
        <v>0</v>
      </c>
      <c r="I503" s="255"/>
    </row>
    <row r="504" spans="1:9" ht="14.65" customHeight="1" thickBot="1" x14ac:dyDescent="0.3">
      <c r="A504" s="256" t="s">
        <v>379</v>
      </c>
      <c r="G504" s="133"/>
      <c r="H504" s="133"/>
      <c r="I504" s="257"/>
    </row>
    <row r="505" spans="1:9" ht="14.65" customHeight="1" thickBot="1" x14ac:dyDescent="0.3">
      <c r="A505" s="807" t="s">
        <v>424</v>
      </c>
      <c r="B505" s="808"/>
      <c r="C505" s="808"/>
      <c r="D505" s="808"/>
      <c r="E505" s="808"/>
      <c r="F505" s="809"/>
      <c r="G505" s="237" t="s">
        <v>328</v>
      </c>
      <c r="H505" s="258" t="str">
        <f>IFERROR(H494-H503,"")</f>
        <v/>
      </c>
      <c r="I505" s="255"/>
    </row>
    <row r="506" spans="1:9" ht="14.65" customHeight="1" x14ac:dyDescent="0.25">
      <c r="A506" s="256" t="s">
        <v>402</v>
      </c>
      <c r="I506" s="5"/>
    </row>
    <row r="507" spans="1:9" ht="14.65" customHeight="1" x14ac:dyDescent="0.25">
      <c r="A507" s="810" t="s">
        <v>426</v>
      </c>
      <c r="B507" s="781"/>
      <c r="C507" s="781"/>
      <c r="D507" s="781"/>
      <c r="E507" s="781"/>
      <c r="F507" s="811"/>
      <c r="G507" s="262" t="s">
        <v>384</v>
      </c>
      <c r="H507" s="263" t="str">
        <f>IFERROR(H505/(H503/I497),"")</f>
        <v/>
      </c>
      <c r="I507" s="264"/>
    </row>
    <row r="508" spans="1:9" ht="14.65" customHeight="1" x14ac:dyDescent="0.25">
      <c r="A508" s="812" t="s">
        <v>385</v>
      </c>
      <c r="B508" s="781"/>
      <c r="C508" s="781"/>
      <c r="D508" s="781"/>
      <c r="E508" s="781"/>
      <c r="F508" s="781"/>
      <c r="G508" s="781"/>
      <c r="H508" s="781"/>
      <c r="I508" s="784"/>
    </row>
    <row r="509" spans="1:9" ht="14.65" customHeight="1" x14ac:dyDescent="0.25">
      <c r="A509" s="810" t="s">
        <v>331</v>
      </c>
      <c r="B509" s="781"/>
      <c r="C509" s="781"/>
      <c r="D509" s="781"/>
      <c r="E509" s="781"/>
      <c r="F509" s="811"/>
      <c r="G509" s="813"/>
      <c r="H509" s="814"/>
      <c r="I509" s="815"/>
    </row>
    <row r="510" spans="1:9" ht="14.65" customHeight="1" thickBot="1" x14ac:dyDescent="0.3">
      <c r="A510" s="774" t="s">
        <v>332</v>
      </c>
      <c r="B510" s="775"/>
      <c r="C510" s="775"/>
      <c r="D510" s="775"/>
      <c r="E510" s="775"/>
      <c r="F510" s="776"/>
      <c r="G510" s="777"/>
      <c r="H510" s="778"/>
      <c r="I510" s="779"/>
    </row>
    <row r="511" spans="1:9" ht="22.15" customHeight="1" x14ac:dyDescent="0.25">
      <c r="A511" s="265" t="s">
        <v>333</v>
      </c>
      <c r="B511" s="266"/>
      <c r="C511" s="266"/>
      <c r="D511" s="266"/>
      <c r="E511" s="266"/>
      <c r="F511" s="266"/>
      <c r="G511" s="266"/>
      <c r="H511" s="266"/>
      <c r="I511" s="267"/>
    </row>
    <row r="512" spans="1:9" ht="14.65" customHeight="1" thickBot="1" x14ac:dyDescent="0.3">
      <c r="A512" s="780" t="s">
        <v>115</v>
      </c>
      <c r="B512" s="781"/>
      <c r="C512" s="782"/>
      <c r="D512" s="783" t="s">
        <v>114</v>
      </c>
      <c r="E512" s="781"/>
      <c r="F512" s="781"/>
      <c r="G512" s="781"/>
      <c r="H512" s="781"/>
      <c r="I512" s="784"/>
    </row>
    <row r="513" spans="1:9" ht="17.649999999999999" customHeight="1" thickBot="1" x14ac:dyDescent="0.3">
      <c r="A513" s="785" t="s">
        <v>116</v>
      </c>
      <c r="B513" s="786"/>
      <c r="C513" s="269" t="str">
        <f ca="1">IFERROR("År "&amp;INT(YEAR(TODAY())+H494/(H492/$I486)),"N/A")</f>
        <v>N/A</v>
      </c>
      <c r="D513" s="787" t="s">
        <v>24</v>
      </c>
      <c r="E513" s="789"/>
      <c r="F513" s="790"/>
      <c r="G513" s="790"/>
      <c r="H513" s="792" t="s">
        <v>21</v>
      </c>
      <c r="I513" s="793"/>
    </row>
    <row r="514" spans="1:9" ht="17.649999999999999" customHeight="1" x14ac:dyDescent="0.25">
      <c r="A514" s="795"/>
      <c r="B514" s="796"/>
      <c r="C514" s="796"/>
      <c r="D514" s="788"/>
      <c r="E514" s="791"/>
      <c r="F514" s="791"/>
      <c r="G514" s="791"/>
      <c r="H514" s="792"/>
      <c r="I514" s="794"/>
    </row>
    <row r="515" spans="1:9" ht="17.649999999999999" customHeight="1" x14ac:dyDescent="0.25">
      <c r="A515" s="797"/>
      <c r="B515" s="796"/>
      <c r="C515" s="796"/>
      <c r="D515" s="800" t="s">
        <v>25</v>
      </c>
      <c r="E515" s="789"/>
      <c r="F515" s="802"/>
      <c r="G515" s="802"/>
      <c r="H515" s="792" t="s">
        <v>371</v>
      </c>
      <c r="I515" s="805"/>
    </row>
    <row r="516" spans="1:9" ht="21" customHeight="1" thickBot="1" x14ac:dyDescent="0.3">
      <c r="A516" s="798"/>
      <c r="B516" s="799"/>
      <c r="C516" s="799"/>
      <c r="D516" s="801"/>
      <c r="E516" s="803"/>
      <c r="F516" s="803"/>
      <c r="G516" s="803"/>
      <c r="H516" s="804"/>
      <c r="I516" s="806"/>
    </row>
    <row r="517" spans="1:9" ht="14.65" customHeight="1" thickBot="1" x14ac:dyDescent="0.3"/>
    <row r="518" spans="1:9" ht="16.149999999999999" customHeight="1" thickBot="1" x14ac:dyDescent="0.3">
      <c r="A518" s="440" t="s">
        <v>350</v>
      </c>
      <c r="B518" s="231"/>
      <c r="C518" s="231"/>
      <c r="D518" s="231"/>
      <c r="E518" s="231"/>
      <c r="F518" s="231"/>
      <c r="G518" s="231"/>
      <c r="H518" s="232" t="s">
        <v>431</v>
      </c>
      <c r="I518" s="233"/>
    </row>
    <row r="519" spans="1:9" ht="31.15" customHeight="1" thickBot="1" x14ac:dyDescent="0.3">
      <c r="A519" s="441" t="s">
        <v>633</v>
      </c>
      <c r="B519" s="841"/>
      <c r="C519" s="842"/>
      <c r="D519" s="843"/>
      <c r="E519" s="844"/>
      <c r="F519" s="845"/>
      <c r="G519" s="845"/>
      <c r="H519" s="845"/>
      <c r="I519" s="846"/>
    </row>
    <row r="520" spans="1:9" ht="25.15" customHeight="1" x14ac:dyDescent="0.25">
      <c r="A520" s="234" t="s">
        <v>0</v>
      </c>
      <c r="B520" s="835"/>
      <c r="C520" s="836"/>
      <c r="D520" s="837"/>
      <c r="E520" s="434" t="s">
        <v>37</v>
      </c>
      <c r="F520" s="835"/>
      <c r="G520" s="837"/>
      <c r="H520" s="434" t="s">
        <v>31</v>
      </c>
      <c r="I520" s="443"/>
    </row>
    <row r="521" spans="1:9" ht="25.15" customHeight="1" x14ac:dyDescent="0.25">
      <c r="A521" s="234" t="s">
        <v>906</v>
      </c>
      <c r="B521" s="835"/>
      <c r="C521" s="836"/>
      <c r="D521" s="837"/>
      <c r="E521" s="434" t="s">
        <v>32</v>
      </c>
      <c r="F521" s="835"/>
      <c r="G521" s="837"/>
      <c r="H521" s="434" t="s">
        <v>34</v>
      </c>
      <c r="I521" s="443"/>
    </row>
    <row r="522" spans="1:9" ht="25.15" customHeight="1" x14ac:dyDescent="0.25">
      <c r="A522" s="234" t="s">
        <v>1</v>
      </c>
      <c r="B522" s="835"/>
      <c r="C522" s="836"/>
      <c r="D522" s="837"/>
      <c r="E522" s="434" t="s">
        <v>33</v>
      </c>
      <c r="F522" s="835"/>
      <c r="G522" s="837"/>
      <c r="H522" s="434" t="s">
        <v>36</v>
      </c>
      <c r="I522" s="444"/>
    </row>
    <row r="523" spans="1:9" ht="25.15" customHeight="1" x14ac:dyDescent="0.25">
      <c r="A523" s="234" t="s">
        <v>406</v>
      </c>
      <c r="B523" s="835"/>
      <c r="C523" s="836"/>
      <c r="D523" s="837"/>
      <c r="E523" s="434" t="s">
        <v>35</v>
      </c>
      <c r="F523" s="835"/>
      <c r="G523" s="837"/>
      <c r="H523" s="434" t="s">
        <v>112</v>
      </c>
      <c r="I523" s="443"/>
    </row>
    <row r="524" spans="1:9" ht="25.15" customHeight="1" thickBot="1" x14ac:dyDescent="0.3">
      <c r="A524" s="270" t="s">
        <v>28</v>
      </c>
      <c r="B524" s="838"/>
      <c r="C524" s="839"/>
      <c r="D524" s="840"/>
      <c r="E524" s="271" t="s">
        <v>29</v>
      </c>
      <c r="F524" s="838"/>
      <c r="G524" s="840"/>
      <c r="H524" s="321"/>
      <c r="I524" s="442"/>
    </row>
    <row r="525" spans="1:9" ht="11.25" customHeight="1" thickBot="1" x14ac:dyDescent="0.3">
      <c r="A525" s="819"/>
      <c r="B525" s="820"/>
      <c r="C525" s="820"/>
      <c r="D525" s="820"/>
      <c r="E525" s="820"/>
      <c r="F525" s="820"/>
      <c r="G525" s="820"/>
      <c r="H525" s="820"/>
      <c r="I525" s="821"/>
    </row>
    <row r="526" spans="1:9" ht="14.65" customHeight="1" thickBot="1" x14ac:dyDescent="0.3">
      <c r="A526" s="829" t="s">
        <v>590</v>
      </c>
      <c r="B526" s="808"/>
      <c r="C526" s="808"/>
      <c r="D526" s="809"/>
      <c r="E526" s="830"/>
      <c r="F526" s="831"/>
      <c r="G526" s="235" t="s">
        <v>325</v>
      </c>
      <c r="H526" s="235" t="s">
        <v>326</v>
      </c>
      <c r="I526" s="236" t="s">
        <v>327</v>
      </c>
    </row>
    <row r="527" spans="1:9" ht="14.65" customHeight="1" x14ac:dyDescent="0.25">
      <c r="A527" s="832" t="s">
        <v>336</v>
      </c>
      <c r="B527" s="833"/>
      <c r="C527" s="833"/>
      <c r="D527" s="833"/>
      <c r="E527" s="833"/>
      <c r="F527" s="834"/>
      <c r="G527" s="308"/>
      <c r="H527" s="308"/>
      <c r="I527" s="309"/>
    </row>
    <row r="528" spans="1:9" ht="14.65" customHeight="1" x14ac:dyDescent="0.25">
      <c r="A528" s="810" t="s">
        <v>339</v>
      </c>
      <c r="B528" s="781"/>
      <c r="C528" s="781"/>
      <c r="D528" s="781"/>
      <c r="E528" s="781"/>
      <c r="F528" s="811"/>
      <c r="G528" s="310"/>
      <c r="H528" s="310"/>
      <c r="I528" s="311"/>
    </row>
    <row r="529" spans="1:9" ht="14.65" customHeight="1" thickBot="1" x14ac:dyDescent="0.3">
      <c r="A529" s="774" t="s">
        <v>340</v>
      </c>
      <c r="B529" s="775"/>
      <c r="C529" s="775"/>
      <c r="D529" s="775"/>
      <c r="E529" s="775"/>
      <c r="F529" s="776"/>
      <c r="G529" s="307"/>
      <c r="H529" s="307"/>
      <c r="I529" s="312"/>
    </row>
    <row r="530" spans="1:9" ht="10.5" customHeight="1" thickBot="1" x14ac:dyDescent="0.3">
      <c r="A530" s="826"/>
      <c r="B530" s="817"/>
      <c r="C530" s="817"/>
      <c r="D530" s="817"/>
      <c r="E530" s="817"/>
      <c r="F530" s="817"/>
      <c r="G530" s="817"/>
      <c r="H530" s="817"/>
      <c r="I530" s="818"/>
    </row>
    <row r="531" spans="1:9" ht="14.65" customHeight="1" thickBot="1" x14ac:dyDescent="0.3">
      <c r="A531" s="436" t="s">
        <v>337</v>
      </c>
      <c r="B531" s="435"/>
      <c r="C531" s="435"/>
      <c r="D531" s="435"/>
      <c r="E531" s="435"/>
      <c r="F531" s="437"/>
      <c r="G531" s="237" t="s">
        <v>328</v>
      </c>
      <c r="H531" s="238" t="str">
        <f>IFERROR(I527*(H527/F521)^3+I528*(H528/F521)^3+I529*(H529/F521)^3,"")</f>
        <v/>
      </c>
      <c r="I531" s="239"/>
    </row>
    <row r="532" spans="1:9" ht="10.15" customHeight="1" thickBot="1" x14ac:dyDescent="0.3">
      <c r="A532" s="819"/>
      <c r="B532" s="820"/>
      <c r="C532" s="820"/>
      <c r="D532" s="820"/>
      <c r="E532" s="820"/>
      <c r="F532" s="820"/>
      <c r="G532" s="820"/>
      <c r="H532" s="820"/>
      <c r="I532" s="821"/>
    </row>
    <row r="533" spans="1:9" ht="14.65" customHeight="1" thickBot="1" x14ac:dyDescent="0.3">
      <c r="A533" s="438" t="s">
        <v>425</v>
      </c>
      <c r="B533" s="435"/>
      <c r="C533" s="435"/>
      <c r="D533" s="435"/>
      <c r="E533" s="827"/>
      <c r="F533" s="828"/>
      <c r="G533" s="72" t="s">
        <v>428</v>
      </c>
      <c r="H533" s="46"/>
      <c r="I533" s="315"/>
    </row>
    <row r="534" spans="1:9" ht="35.65" customHeight="1" thickBot="1" x14ac:dyDescent="0.3">
      <c r="A534" s="240" t="s">
        <v>325</v>
      </c>
      <c r="B534" s="241" t="s">
        <v>329</v>
      </c>
      <c r="C534" s="242" t="s">
        <v>338</v>
      </c>
      <c r="D534" s="242" t="s">
        <v>382</v>
      </c>
      <c r="E534" s="242" t="s">
        <v>423</v>
      </c>
      <c r="F534" s="243" t="s">
        <v>422</v>
      </c>
      <c r="G534" s="244" t="s">
        <v>177</v>
      </c>
      <c r="H534" s="245" t="s">
        <v>327</v>
      </c>
      <c r="I534" s="246" t="s">
        <v>330</v>
      </c>
    </row>
    <row r="535" spans="1:9" ht="14.65" customHeight="1" x14ac:dyDescent="0.25">
      <c r="A535" s="247">
        <v>1</v>
      </c>
      <c r="B535" s="313"/>
      <c r="C535" s="313"/>
      <c r="D535" s="313"/>
      <c r="E535" s="313"/>
      <c r="F535" s="313"/>
      <c r="G535" s="248">
        <f>IFERROR(B535-C535,"")</f>
        <v>0</v>
      </c>
      <c r="H535" s="248">
        <f>IFERROR(D535*E535*F535*I533,"")</f>
        <v>0</v>
      </c>
      <c r="I535" s="249" t="str">
        <f>IFERROR(H535*(G535/F521)^3,"")</f>
        <v/>
      </c>
    </row>
    <row r="536" spans="1:9" ht="14.65" customHeight="1" x14ac:dyDescent="0.25">
      <c r="A536" s="439">
        <v>2</v>
      </c>
      <c r="B536" s="314"/>
      <c r="C536" s="314"/>
      <c r="D536" s="314"/>
      <c r="E536" s="314"/>
      <c r="F536" s="314"/>
      <c r="G536" s="250">
        <f>IFERROR(B536-C536,"")</f>
        <v>0</v>
      </c>
      <c r="H536" s="250">
        <f>IFERROR(D536*E536*F536*I533,"")</f>
        <v>0</v>
      </c>
      <c r="I536" s="251" t="str">
        <f>IFERROR(H536*(G536/F520)^3,"")</f>
        <v/>
      </c>
    </row>
    <row r="537" spans="1:9" ht="14.65" customHeight="1" thickBot="1" x14ac:dyDescent="0.3">
      <c r="A537" s="252">
        <v>3</v>
      </c>
      <c r="B537" s="306"/>
      <c r="C537" s="306"/>
      <c r="D537" s="306"/>
      <c r="E537" s="306"/>
      <c r="F537" s="306"/>
      <c r="G537" s="253">
        <f>IFERROR(B537-C537,"")</f>
        <v>0</v>
      </c>
      <c r="H537" s="253">
        <f>IFERROR(D537*E537*F537*I533,"")</f>
        <v>0</v>
      </c>
      <c r="I537" s="254" t="str">
        <f>IFERROR(H537*(G537/F520)^3,"")</f>
        <v/>
      </c>
    </row>
    <row r="538" spans="1:9" ht="10.15" customHeight="1" thickBot="1" x14ac:dyDescent="0.3">
      <c r="A538" s="824"/>
      <c r="B538" s="808"/>
      <c r="C538" s="808"/>
      <c r="D538" s="808"/>
      <c r="E538" s="808"/>
      <c r="F538" s="808"/>
      <c r="G538" s="808"/>
      <c r="H538" s="808"/>
      <c r="I538" s="825"/>
    </row>
    <row r="539" spans="1:9" ht="14.65" customHeight="1" thickBot="1" x14ac:dyDescent="0.3">
      <c r="A539" s="436" t="s">
        <v>378</v>
      </c>
      <c r="B539" s="435"/>
      <c r="C539" s="435"/>
      <c r="D539" s="435"/>
      <c r="E539" s="435"/>
      <c r="F539" s="437"/>
      <c r="G539" s="237" t="s">
        <v>328</v>
      </c>
      <c r="H539" s="238">
        <f>IFERROR(SUM(I535:I537),"")</f>
        <v>0</v>
      </c>
      <c r="I539" s="255"/>
    </row>
    <row r="540" spans="1:9" ht="14.65" customHeight="1" thickBot="1" x14ac:dyDescent="0.3">
      <c r="A540" s="256" t="s">
        <v>379</v>
      </c>
      <c r="G540" s="133"/>
      <c r="H540" s="133"/>
      <c r="I540" s="257"/>
    </row>
    <row r="541" spans="1:9" ht="14.65" customHeight="1" thickBot="1" x14ac:dyDescent="0.3">
      <c r="A541" s="807" t="s">
        <v>380</v>
      </c>
      <c r="B541" s="808"/>
      <c r="C541" s="808"/>
      <c r="D541" s="808"/>
      <c r="E541" s="808"/>
      <c r="F541" s="809"/>
      <c r="G541" s="237" t="s">
        <v>328</v>
      </c>
      <c r="H541" s="258" t="str">
        <f>IFERROR(H531-H539,"")</f>
        <v/>
      </c>
      <c r="I541" s="255"/>
    </row>
    <row r="542" spans="1:9" ht="14.65" customHeight="1" x14ac:dyDescent="0.25">
      <c r="A542" s="816" t="s">
        <v>381</v>
      </c>
      <c r="B542" s="817"/>
      <c r="C542" s="817"/>
      <c r="D542" s="817"/>
      <c r="E542" s="817"/>
      <c r="F542" s="817"/>
      <c r="G542" s="817"/>
      <c r="H542" s="817"/>
      <c r="I542" s="818"/>
    </row>
    <row r="543" spans="1:9" ht="9" customHeight="1" thickBot="1" x14ac:dyDescent="0.3">
      <c r="A543" s="819"/>
      <c r="B543" s="820"/>
      <c r="C543" s="820"/>
      <c r="D543" s="820"/>
      <c r="E543" s="820"/>
      <c r="F543" s="820"/>
      <c r="G543" s="820"/>
      <c r="H543" s="820"/>
      <c r="I543" s="821"/>
    </row>
    <row r="544" spans="1:9" ht="14.65" customHeight="1" thickBot="1" x14ac:dyDescent="0.3">
      <c r="A544" s="438" t="s">
        <v>694</v>
      </c>
      <c r="B544" s="259"/>
      <c r="C544" s="259"/>
      <c r="D544" s="259"/>
      <c r="E544" s="822"/>
      <c r="F544" s="823"/>
      <c r="G544" s="72" t="s">
        <v>427</v>
      </c>
      <c r="I544" s="315"/>
    </row>
    <row r="545" spans="1:9" ht="35.65" customHeight="1" thickBot="1" x14ac:dyDescent="0.3">
      <c r="A545" s="240" t="s">
        <v>325</v>
      </c>
      <c r="B545" s="241" t="s">
        <v>329</v>
      </c>
      <c r="C545" s="242" t="s">
        <v>338</v>
      </c>
      <c r="D545" s="242" t="s">
        <v>382</v>
      </c>
      <c r="E545" s="242" t="s">
        <v>423</v>
      </c>
      <c r="F545" s="243" t="s">
        <v>422</v>
      </c>
      <c r="G545" s="244" t="s">
        <v>326</v>
      </c>
      <c r="H545" s="245" t="s">
        <v>327</v>
      </c>
      <c r="I545" s="260" t="s">
        <v>330</v>
      </c>
    </row>
    <row r="546" spans="1:9" ht="14.65" customHeight="1" x14ac:dyDescent="0.25">
      <c r="A546" s="247">
        <v>1</v>
      </c>
      <c r="B546" s="313"/>
      <c r="C546" s="313"/>
      <c r="D546" s="313"/>
      <c r="E546" s="313"/>
      <c r="F546" s="313"/>
      <c r="G546" s="248">
        <f>IFERROR(B546-C546,"")</f>
        <v>0</v>
      </c>
      <c r="H546" s="248">
        <f>IFERROR(D546*E546*F546*I544,"")</f>
        <v>0</v>
      </c>
      <c r="I546" s="249" t="str">
        <f>IFERROR(H546*(G546/F520)^3,"")</f>
        <v/>
      </c>
    </row>
    <row r="547" spans="1:9" ht="14.65" customHeight="1" x14ac:dyDescent="0.25">
      <c r="A547" s="439">
        <v>2</v>
      </c>
      <c r="B547" s="314"/>
      <c r="C547" s="314"/>
      <c r="D547" s="314"/>
      <c r="E547" s="314"/>
      <c r="F547" s="314"/>
      <c r="G547" s="250">
        <f>IFERROR(B547-C547,"")</f>
        <v>0</v>
      </c>
      <c r="H547" s="250">
        <f>IFERROR(D547*E547*F547*I544,"")</f>
        <v>0</v>
      </c>
      <c r="I547" s="251" t="str">
        <f>IFERROR(H547*(G547/F520)^3,"")</f>
        <v/>
      </c>
    </row>
    <row r="548" spans="1:9" ht="14.65" customHeight="1" thickBot="1" x14ac:dyDescent="0.3">
      <c r="A548" s="252">
        <v>3</v>
      </c>
      <c r="B548" s="306"/>
      <c r="C548" s="306"/>
      <c r="D548" s="306"/>
      <c r="E548" s="306"/>
      <c r="F548" s="306"/>
      <c r="G548" s="253">
        <f>IFERROR(B548-C548,"")</f>
        <v>0</v>
      </c>
      <c r="H548" s="253">
        <f>IFERROR(D548*E548*F548*I544,"")</f>
        <v>0</v>
      </c>
      <c r="I548" s="261" t="str">
        <f>IFERROR(H548*(G548/F520)^3,"")</f>
        <v/>
      </c>
    </row>
    <row r="549" spans="1:9" ht="7.5" customHeight="1" thickBot="1" x14ac:dyDescent="0.3">
      <c r="A549" s="824"/>
      <c r="B549" s="808"/>
      <c r="C549" s="808"/>
      <c r="D549" s="808"/>
      <c r="E549" s="808"/>
      <c r="F549" s="808"/>
      <c r="G549" s="808"/>
      <c r="H549" s="808"/>
      <c r="I549" s="825"/>
    </row>
    <row r="550" spans="1:9" ht="14.65" customHeight="1" thickBot="1" x14ac:dyDescent="0.3">
      <c r="A550" s="436" t="s">
        <v>383</v>
      </c>
      <c r="B550" s="435"/>
      <c r="C550" s="435"/>
      <c r="D550" s="435"/>
      <c r="E550" s="435"/>
      <c r="F550" s="437"/>
      <c r="G550" s="237" t="s">
        <v>328</v>
      </c>
      <c r="H550" s="238">
        <f>IFERROR(SUM(I546:I548),"")</f>
        <v>0</v>
      </c>
      <c r="I550" s="255"/>
    </row>
    <row r="551" spans="1:9" ht="14.65" customHeight="1" thickBot="1" x14ac:dyDescent="0.3">
      <c r="A551" s="256" t="s">
        <v>379</v>
      </c>
      <c r="G551" s="133"/>
      <c r="H551" s="133"/>
      <c r="I551" s="257"/>
    </row>
    <row r="552" spans="1:9" ht="14.65" customHeight="1" thickBot="1" x14ac:dyDescent="0.3">
      <c r="A552" s="807" t="s">
        <v>424</v>
      </c>
      <c r="B552" s="808"/>
      <c r="C552" s="808"/>
      <c r="D552" s="808"/>
      <c r="E552" s="808"/>
      <c r="F552" s="809"/>
      <c r="G552" s="237" t="s">
        <v>328</v>
      </c>
      <c r="H552" s="258" t="str">
        <f>IFERROR(H541-H550,"")</f>
        <v/>
      </c>
      <c r="I552" s="255"/>
    </row>
    <row r="553" spans="1:9" ht="14.65" customHeight="1" x14ac:dyDescent="0.25">
      <c r="A553" s="256" t="s">
        <v>402</v>
      </c>
      <c r="I553" s="5"/>
    </row>
    <row r="554" spans="1:9" ht="14.65" customHeight="1" x14ac:dyDescent="0.25">
      <c r="A554" s="810" t="s">
        <v>426</v>
      </c>
      <c r="B554" s="781"/>
      <c r="C554" s="781"/>
      <c r="D554" s="781"/>
      <c r="E554" s="781"/>
      <c r="F554" s="811"/>
      <c r="G554" s="262" t="s">
        <v>384</v>
      </c>
      <c r="H554" s="263" t="str">
        <f>IFERROR(H552/(H550/I544),"")</f>
        <v/>
      </c>
      <c r="I554" s="264"/>
    </row>
    <row r="555" spans="1:9" ht="14.65" customHeight="1" x14ac:dyDescent="0.25">
      <c r="A555" s="812" t="s">
        <v>385</v>
      </c>
      <c r="B555" s="781"/>
      <c r="C555" s="781"/>
      <c r="D555" s="781"/>
      <c r="E555" s="781"/>
      <c r="F555" s="781"/>
      <c r="G555" s="781"/>
      <c r="H555" s="781"/>
      <c r="I555" s="784"/>
    </row>
    <row r="556" spans="1:9" ht="14.65" customHeight="1" x14ac:dyDescent="0.25">
      <c r="A556" s="810" t="s">
        <v>331</v>
      </c>
      <c r="B556" s="781"/>
      <c r="C556" s="781"/>
      <c r="D556" s="781"/>
      <c r="E556" s="781"/>
      <c r="F556" s="811"/>
      <c r="G556" s="813"/>
      <c r="H556" s="814"/>
      <c r="I556" s="815"/>
    </row>
    <row r="557" spans="1:9" ht="14.65" customHeight="1" thickBot="1" x14ac:dyDescent="0.3">
      <c r="A557" s="774" t="s">
        <v>332</v>
      </c>
      <c r="B557" s="775"/>
      <c r="C557" s="775"/>
      <c r="D557" s="775"/>
      <c r="E557" s="775"/>
      <c r="F557" s="776"/>
      <c r="G557" s="777"/>
      <c r="H557" s="778"/>
      <c r="I557" s="779"/>
    </row>
    <row r="558" spans="1:9" ht="22.15" customHeight="1" x14ac:dyDescent="0.25">
      <c r="A558" s="265" t="s">
        <v>333</v>
      </c>
      <c r="B558" s="266"/>
      <c r="C558" s="266"/>
      <c r="D558" s="266"/>
      <c r="E558" s="266"/>
      <c r="F558" s="266"/>
      <c r="G558" s="266"/>
      <c r="H558" s="266"/>
      <c r="I558" s="267"/>
    </row>
    <row r="559" spans="1:9" ht="14.65" customHeight="1" thickBot="1" x14ac:dyDescent="0.3">
      <c r="A559" s="780" t="s">
        <v>115</v>
      </c>
      <c r="B559" s="781"/>
      <c r="C559" s="782"/>
      <c r="D559" s="783" t="s">
        <v>114</v>
      </c>
      <c r="E559" s="781"/>
      <c r="F559" s="781"/>
      <c r="G559" s="781"/>
      <c r="H559" s="781"/>
      <c r="I559" s="784"/>
    </row>
    <row r="560" spans="1:9" ht="17.649999999999999" customHeight="1" thickBot="1" x14ac:dyDescent="0.3">
      <c r="A560" s="785" t="s">
        <v>116</v>
      </c>
      <c r="B560" s="786"/>
      <c r="C560" s="269" t="str">
        <f ca="1">IFERROR("År "&amp;INT(YEAR(TODAY())+H541/(H539/$I533)),"N/A")</f>
        <v>N/A</v>
      </c>
      <c r="D560" s="787" t="s">
        <v>24</v>
      </c>
      <c r="E560" s="789"/>
      <c r="F560" s="790"/>
      <c r="G560" s="790"/>
      <c r="H560" s="792" t="s">
        <v>21</v>
      </c>
      <c r="I560" s="793"/>
    </row>
    <row r="561" spans="1:9" ht="17.649999999999999" customHeight="1" x14ac:dyDescent="0.25">
      <c r="A561" s="795"/>
      <c r="B561" s="796"/>
      <c r="C561" s="796"/>
      <c r="D561" s="788"/>
      <c r="E561" s="791"/>
      <c r="F561" s="791"/>
      <c r="G561" s="791"/>
      <c r="H561" s="792"/>
      <c r="I561" s="794"/>
    </row>
    <row r="562" spans="1:9" ht="17.649999999999999" customHeight="1" x14ac:dyDescent="0.25">
      <c r="A562" s="797"/>
      <c r="B562" s="796"/>
      <c r="C562" s="796"/>
      <c r="D562" s="800" t="s">
        <v>25</v>
      </c>
      <c r="E562" s="789"/>
      <c r="F562" s="802"/>
      <c r="G562" s="802"/>
      <c r="H562" s="792" t="s">
        <v>371</v>
      </c>
      <c r="I562" s="805"/>
    </row>
    <row r="563" spans="1:9" ht="21" customHeight="1" thickBot="1" x14ac:dyDescent="0.3">
      <c r="A563" s="798"/>
      <c r="B563" s="799"/>
      <c r="C563" s="799"/>
      <c r="D563" s="801"/>
      <c r="E563" s="803"/>
      <c r="F563" s="803"/>
      <c r="G563" s="803"/>
      <c r="H563" s="804"/>
      <c r="I563" s="806"/>
    </row>
    <row r="564" spans="1:9" ht="14.65" customHeight="1" thickBot="1" x14ac:dyDescent="0.3"/>
    <row r="565" spans="1:9" ht="16.149999999999999" customHeight="1" thickBot="1" x14ac:dyDescent="0.3">
      <c r="A565" s="440" t="s">
        <v>350</v>
      </c>
      <c r="B565" s="231"/>
      <c r="C565" s="231"/>
      <c r="D565" s="231"/>
      <c r="E565" s="231"/>
      <c r="F565" s="231"/>
      <c r="G565" s="231"/>
      <c r="H565" s="232" t="s">
        <v>431</v>
      </c>
      <c r="I565" s="233"/>
    </row>
    <row r="566" spans="1:9" ht="31.15" customHeight="1" thickBot="1" x14ac:dyDescent="0.3">
      <c r="A566" s="441" t="s">
        <v>633</v>
      </c>
      <c r="B566" s="841"/>
      <c r="C566" s="842"/>
      <c r="D566" s="843"/>
      <c r="E566" s="844"/>
      <c r="F566" s="845"/>
      <c r="G566" s="845"/>
      <c r="H566" s="845"/>
      <c r="I566" s="846"/>
    </row>
    <row r="567" spans="1:9" ht="25.15" customHeight="1" x14ac:dyDescent="0.25">
      <c r="A567" s="234" t="s">
        <v>0</v>
      </c>
      <c r="B567" s="835"/>
      <c r="C567" s="836"/>
      <c r="D567" s="837"/>
      <c r="E567" s="434" t="s">
        <v>37</v>
      </c>
      <c r="F567" s="835"/>
      <c r="G567" s="837"/>
      <c r="H567" s="434" t="s">
        <v>31</v>
      </c>
      <c r="I567" s="443"/>
    </row>
    <row r="568" spans="1:9" ht="25.15" customHeight="1" x14ac:dyDescent="0.25">
      <c r="A568" s="234" t="s">
        <v>906</v>
      </c>
      <c r="B568" s="835"/>
      <c r="C568" s="836"/>
      <c r="D568" s="837"/>
      <c r="E568" s="434" t="s">
        <v>32</v>
      </c>
      <c r="F568" s="835"/>
      <c r="G568" s="837"/>
      <c r="H568" s="434" t="s">
        <v>34</v>
      </c>
      <c r="I568" s="443"/>
    </row>
    <row r="569" spans="1:9" ht="25.15" customHeight="1" x14ac:dyDescent="0.25">
      <c r="A569" s="234" t="s">
        <v>1</v>
      </c>
      <c r="B569" s="835"/>
      <c r="C569" s="836"/>
      <c r="D569" s="837"/>
      <c r="E569" s="434" t="s">
        <v>33</v>
      </c>
      <c r="F569" s="835"/>
      <c r="G569" s="837"/>
      <c r="H569" s="434" t="s">
        <v>36</v>
      </c>
      <c r="I569" s="444"/>
    </row>
    <row r="570" spans="1:9" ht="25.15" customHeight="1" x14ac:dyDescent="0.25">
      <c r="A570" s="234" t="s">
        <v>406</v>
      </c>
      <c r="B570" s="835"/>
      <c r="C570" s="836"/>
      <c r="D570" s="837"/>
      <c r="E570" s="434" t="s">
        <v>35</v>
      </c>
      <c r="F570" s="835"/>
      <c r="G570" s="837"/>
      <c r="H570" s="434" t="s">
        <v>112</v>
      </c>
      <c r="I570" s="443"/>
    </row>
    <row r="571" spans="1:9" ht="25.15" customHeight="1" thickBot="1" x14ac:dyDescent="0.3">
      <c r="A571" s="270" t="s">
        <v>28</v>
      </c>
      <c r="B571" s="838"/>
      <c r="C571" s="839"/>
      <c r="D571" s="840"/>
      <c r="E571" s="271" t="s">
        <v>29</v>
      </c>
      <c r="F571" s="838"/>
      <c r="G571" s="840"/>
      <c r="H571" s="321"/>
      <c r="I571" s="442"/>
    </row>
    <row r="572" spans="1:9" ht="11.25" customHeight="1" thickBot="1" x14ac:dyDescent="0.3">
      <c r="A572" s="819"/>
      <c r="B572" s="820"/>
      <c r="C572" s="820"/>
      <c r="D572" s="820"/>
      <c r="E572" s="820"/>
      <c r="F572" s="820"/>
      <c r="G572" s="820"/>
      <c r="H572" s="820"/>
      <c r="I572" s="821"/>
    </row>
    <row r="573" spans="1:9" ht="14.65" customHeight="1" thickBot="1" x14ac:dyDescent="0.3">
      <c r="A573" s="829" t="s">
        <v>590</v>
      </c>
      <c r="B573" s="808"/>
      <c r="C573" s="808"/>
      <c r="D573" s="809"/>
      <c r="E573" s="830"/>
      <c r="F573" s="831"/>
      <c r="G573" s="235" t="s">
        <v>325</v>
      </c>
      <c r="H573" s="235" t="s">
        <v>326</v>
      </c>
      <c r="I573" s="236" t="s">
        <v>327</v>
      </c>
    </row>
    <row r="574" spans="1:9" ht="14.65" customHeight="1" x14ac:dyDescent="0.25">
      <c r="A574" s="832" t="s">
        <v>336</v>
      </c>
      <c r="B574" s="833"/>
      <c r="C574" s="833"/>
      <c r="D574" s="833"/>
      <c r="E574" s="833"/>
      <c r="F574" s="834"/>
      <c r="G574" s="308"/>
      <c r="H574" s="308"/>
      <c r="I574" s="309"/>
    </row>
    <row r="575" spans="1:9" ht="14.65" customHeight="1" x14ac:dyDescent="0.25">
      <c r="A575" s="810" t="s">
        <v>339</v>
      </c>
      <c r="B575" s="781"/>
      <c r="C575" s="781"/>
      <c r="D575" s="781"/>
      <c r="E575" s="781"/>
      <c r="F575" s="811"/>
      <c r="G575" s="310"/>
      <c r="H575" s="310"/>
      <c r="I575" s="311"/>
    </row>
    <row r="576" spans="1:9" ht="14.65" customHeight="1" thickBot="1" x14ac:dyDescent="0.3">
      <c r="A576" s="774" t="s">
        <v>340</v>
      </c>
      <c r="B576" s="775"/>
      <c r="C576" s="775"/>
      <c r="D576" s="775"/>
      <c r="E576" s="775"/>
      <c r="F576" s="776"/>
      <c r="G576" s="307"/>
      <c r="H576" s="307"/>
      <c r="I576" s="312"/>
    </row>
    <row r="577" spans="1:9" ht="10.5" customHeight="1" thickBot="1" x14ac:dyDescent="0.3">
      <c r="A577" s="826"/>
      <c r="B577" s="817"/>
      <c r="C577" s="817"/>
      <c r="D577" s="817"/>
      <c r="E577" s="817"/>
      <c r="F577" s="817"/>
      <c r="G577" s="817"/>
      <c r="H577" s="817"/>
      <c r="I577" s="818"/>
    </row>
    <row r="578" spans="1:9" ht="14.65" customHeight="1" thickBot="1" x14ac:dyDescent="0.3">
      <c r="A578" s="436" t="s">
        <v>337</v>
      </c>
      <c r="B578" s="435"/>
      <c r="C578" s="435"/>
      <c r="D578" s="435"/>
      <c r="E578" s="435"/>
      <c r="F578" s="437"/>
      <c r="G578" s="237" t="s">
        <v>328</v>
      </c>
      <c r="H578" s="238" t="str">
        <f>IFERROR(I574*(H574/F568)^3+I575*(H575/F568)^3+I576*(H576/F568)^3,"")</f>
        <v/>
      </c>
      <c r="I578" s="239"/>
    </row>
    <row r="579" spans="1:9" ht="10.15" customHeight="1" thickBot="1" x14ac:dyDescent="0.3">
      <c r="A579" s="819"/>
      <c r="B579" s="820"/>
      <c r="C579" s="820"/>
      <c r="D579" s="820"/>
      <c r="E579" s="820"/>
      <c r="F579" s="820"/>
      <c r="G579" s="820"/>
      <c r="H579" s="820"/>
      <c r="I579" s="821"/>
    </row>
    <row r="580" spans="1:9" ht="14.65" customHeight="1" thickBot="1" x14ac:dyDescent="0.3">
      <c r="A580" s="438" t="s">
        <v>425</v>
      </c>
      <c r="B580" s="435"/>
      <c r="C580" s="435"/>
      <c r="D580" s="435"/>
      <c r="E580" s="827"/>
      <c r="F580" s="828"/>
      <c r="G580" s="72" t="s">
        <v>428</v>
      </c>
      <c r="H580" s="46"/>
      <c r="I580" s="315"/>
    </row>
    <row r="581" spans="1:9" ht="35.65" customHeight="1" thickBot="1" x14ac:dyDescent="0.3">
      <c r="A581" s="240" t="s">
        <v>325</v>
      </c>
      <c r="B581" s="241" t="s">
        <v>329</v>
      </c>
      <c r="C581" s="242" t="s">
        <v>338</v>
      </c>
      <c r="D581" s="242" t="s">
        <v>382</v>
      </c>
      <c r="E581" s="242" t="s">
        <v>423</v>
      </c>
      <c r="F581" s="243" t="s">
        <v>422</v>
      </c>
      <c r="G581" s="244" t="s">
        <v>177</v>
      </c>
      <c r="H581" s="245" t="s">
        <v>327</v>
      </c>
      <c r="I581" s="246" t="s">
        <v>330</v>
      </c>
    </row>
    <row r="582" spans="1:9" ht="14.65" customHeight="1" x14ac:dyDescent="0.25">
      <c r="A582" s="247">
        <v>1</v>
      </c>
      <c r="B582" s="313"/>
      <c r="C582" s="313"/>
      <c r="D582" s="313"/>
      <c r="E582" s="313"/>
      <c r="F582" s="313"/>
      <c r="G582" s="248">
        <f>IFERROR(B582-C582,"")</f>
        <v>0</v>
      </c>
      <c r="H582" s="248">
        <f>IFERROR(D582*E582*F582*I580,"")</f>
        <v>0</v>
      </c>
      <c r="I582" s="249" t="str">
        <f>IFERROR(H582*(G582/F568)^3,"")</f>
        <v/>
      </c>
    </row>
    <row r="583" spans="1:9" ht="14.65" customHeight="1" x14ac:dyDescent="0.25">
      <c r="A583" s="439">
        <v>2</v>
      </c>
      <c r="B583" s="314"/>
      <c r="C583" s="314"/>
      <c r="D583" s="314"/>
      <c r="E583" s="314"/>
      <c r="F583" s="314"/>
      <c r="G583" s="250">
        <f>IFERROR(B583-C583,"")</f>
        <v>0</v>
      </c>
      <c r="H583" s="250">
        <f>IFERROR(D583*E583*F583*I580,"")</f>
        <v>0</v>
      </c>
      <c r="I583" s="251" t="str">
        <f>IFERROR(H583*(G583/F567)^3,"")</f>
        <v/>
      </c>
    </row>
    <row r="584" spans="1:9" ht="14.65" customHeight="1" thickBot="1" x14ac:dyDescent="0.3">
      <c r="A584" s="252">
        <v>3</v>
      </c>
      <c r="B584" s="306"/>
      <c r="C584" s="306"/>
      <c r="D584" s="306"/>
      <c r="E584" s="306"/>
      <c r="F584" s="306"/>
      <c r="G584" s="253">
        <f>IFERROR(B584-C584,"")</f>
        <v>0</v>
      </c>
      <c r="H584" s="253">
        <f>IFERROR(D584*E584*F584*I580,"")</f>
        <v>0</v>
      </c>
      <c r="I584" s="254" t="str">
        <f>IFERROR(H584*(G584/F567)^3,"")</f>
        <v/>
      </c>
    </row>
    <row r="585" spans="1:9" ht="10.15" customHeight="1" thickBot="1" x14ac:dyDescent="0.3">
      <c r="A585" s="824"/>
      <c r="B585" s="808"/>
      <c r="C585" s="808"/>
      <c r="D585" s="808"/>
      <c r="E585" s="808"/>
      <c r="F585" s="808"/>
      <c r="G585" s="808"/>
      <c r="H585" s="808"/>
      <c r="I585" s="825"/>
    </row>
    <row r="586" spans="1:9" ht="14.65" customHeight="1" thickBot="1" x14ac:dyDescent="0.3">
      <c r="A586" s="436" t="s">
        <v>378</v>
      </c>
      <c r="B586" s="435"/>
      <c r="C586" s="435"/>
      <c r="D586" s="435"/>
      <c r="E586" s="435"/>
      <c r="F586" s="437"/>
      <c r="G586" s="237" t="s">
        <v>328</v>
      </c>
      <c r="H586" s="238">
        <f>IFERROR(SUM(I582:I584),"")</f>
        <v>0</v>
      </c>
      <c r="I586" s="255"/>
    </row>
    <row r="587" spans="1:9" ht="14.65" customHeight="1" thickBot="1" x14ac:dyDescent="0.3">
      <c r="A587" s="256" t="s">
        <v>379</v>
      </c>
      <c r="G587" s="133"/>
      <c r="H587" s="133"/>
      <c r="I587" s="257"/>
    </row>
    <row r="588" spans="1:9" ht="14.65" customHeight="1" thickBot="1" x14ac:dyDescent="0.3">
      <c r="A588" s="807" t="s">
        <v>380</v>
      </c>
      <c r="B588" s="808"/>
      <c r="C588" s="808"/>
      <c r="D588" s="808"/>
      <c r="E588" s="808"/>
      <c r="F588" s="809"/>
      <c r="G588" s="237" t="s">
        <v>328</v>
      </c>
      <c r="H588" s="258" t="str">
        <f>IFERROR(H578-H586,"")</f>
        <v/>
      </c>
      <c r="I588" s="255"/>
    </row>
    <row r="589" spans="1:9" ht="14.65" customHeight="1" x14ac:dyDescent="0.25">
      <c r="A589" s="816" t="s">
        <v>381</v>
      </c>
      <c r="B589" s="817"/>
      <c r="C589" s="817"/>
      <c r="D589" s="817"/>
      <c r="E589" s="817"/>
      <c r="F589" s="817"/>
      <c r="G589" s="817"/>
      <c r="H589" s="817"/>
      <c r="I589" s="818"/>
    </row>
    <row r="590" spans="1:9" ht="9" customHeight="1" thickBot="1" x14ac:dyDescent="0.3">
      <c r="A590" s="819"/>
      <c r="B590" s="820"/>
      <c r="C590" s="820"/>
      <c r="D590" s="820"/>
      <c r="E590" s="820"/>
      <c r="F590" s="820"/>
      <c r="G590" s="820"/>
      <c r="H590" s="820"/>
      <c r="I590" s="821"/>
    </row>
    <row r="591" spans="1:9" ht="14.65" customHeight="1" thickBot="1" x14ac:dyDescent="0.3">
      <c r="A591" s="438" t="s">
        <v>694</v>
      </c>
      <c r="B591" s="259"/>
      <c r="C591" s="259"/>
      <c r="D591" s="259"/>
      <c r="E591" s="822"/>
      <c r="F591" s="823"/>
      <c r="G591" s="72" t="s">
        <v>427</v>
      </c>
      <c r="I591" s="315"/>
    </row>
    <row r="592" spans="1:9" ht="35.65" customHeight="1" thickBot="1" x14ac:dyDescent="0.3">
      <c r="A592" s="240" t="s">
        <v>325</v>
      </c>
      <c r="B592" s="241" t="s">
        <v>329</v>
      </c>
      <c r="C592" s="242" t="s">
        <v>338</v>
      </c>
      <c r="D592" s="242" t="s">
        <v>382</v>
      </c>
      <c r="E592" s="242" t="s">
        <v>423</v>
      </c>
      <c r="F592" s="243" t="s">
        <v>422</v>
      </c>
      <c r="G592" s="244" t="s">
        <v>326</v>
      </c>
      <c r="H592" s="245" t="s">
        <v>327</v>
      </c>
      <c r="I592" s="260" t="s">
        <v>330</v>
      </c>
    </row>
    <row r="593" spans="1:9" ht="14.65" customHeight="1" x14ac:dyDescent="0.25">
      <c r="A593" s="247">
        <v>1</v>
      </c>
      <c r="B593" s="313"/>
      <c r="C593" s="313"/>
      <c r="D593" s="313"/>
      <c r="E593" s="313"/>
      <c r="F593" s="313"/>
      <c r="G593" s="248">
        <f>IFERROR(B593-C593,"")</f>
        <v>0</v>
      </c>
      <c r="H593" s="248">
        <f>IFERROR(D593*E593*F593*I591,"")</f>
        <v>0</v>
      </c>
      <c r="I593" s="249" t="str">
        <f>IFERROR(H593*(G593/F567)^3,"")</f>
        <v/>
      </c>
    </row>
    <row r="594" spans="1:9" ht="14.65" customHeight="1" x14ac:dyDescent="0.25">
      <c r="A594" s="439">
        <v>2</v>
      </c>
      <c r="B594" s="314"/>
      <c r="C594" s="314"/>
      <c r="D594" s="314"/>
      <c r="E594" s="314"/>
      <c r="F594" s="314"/>
      <c r="G594" s="250">
        <f>IFERROR(B594-C594,"")</f>
        <v>0</v>
      </c>
      <c r="H594" s="250">
        <f>IFERROR(D594*E594*F594*I591,"")</f>
        <v>0</v>
      </c>
      <c r="I594" s="251" t="str">
        <f>IFERROR(H594*(G594/F567)^3,"")</f>
        <v/>
      </c>
    </row>
    <row r="595" spans="1:9" ht="14.65" customHeight="1" thickBot="1" x14ac:dyDescent="0.3">
      <c r="A595" s="252">
        <v>3</v>
      </c>
      <c r="B595" s="306"/>
      <c r="C595" s="306"/>
      <c r="D595" s="306"/>
      <c r="E595" s="306"/>
      <c r="F595" s="306"/>
      <c r="G595" s="253">
        <f>IFERROR(B595-C595,"")</f>
        <v>0</v>
      </c>
      <c r="H595" s="253">
        <f>IFERROR(D595*E595*F595*I591,"")</f>
        <v>0</v>
      </c>
      <c r="I595" s="261" t="str">
        <f>IFERROR(H595*(G595/F567)^3,"")</f>
        <v/>
      </c>
    </row>
    <row r="596" spans="1:9" ht="7.5" customHeight="1" thickBot="1" x14ac:dyDescent="0.3">
      <c r="A596" s="824"/>
      <c r="B596" s="808"/>
      <c r="C596" s="808"/>
      <c r="D596" s="808"/>
      <c r="E596" s="808"/>
      <c r="F596" s="808"/>
      <c r="G596" s="808"/>
      <c r="H596" s="808"/>
      <c r="I596" s="825"/>
    </row>
    <row r="597" spans="1:9" ht="14.65" customHeight="1" thickBot="1" x14ac:dyDescent="0.3">
      <c r="A597" s="436" t="s">
        <v>383</v>
      </c>
      <c r="B597" s="435"/>
      <c r="C597" s="435"/>
      <c r="D597" s="435"/>
      <c r="E597" s="435"/>
      <c r="F597" s="437"/>
      <c r="G597" s="237" t="s">
        <v>328</v>
      </c>
      <c r="H597" s="238">
        <f>IFERROR(SUM(I593:I595),"")</f>
        <v>0</v>
      </c>
      <c r="I597" s="255"/>
    </row>
    <row r="598" spans="1:9" ht="14.65" customHeight="1" thickBot="1" x14ac:dyDescent="0.3">
      <c r="A598" s="256" t="s">
        <v>379</v>
      </c>
      <c r="G598" s="133"/>
      <c r="H598" s="133"/>
      <c r="I598" s="257"/>
    </row>
    <row r="599" spans="1:9" ht="14.65" customHeight="1" thickBot="1" x14ac:dyDescent="0.3">
      <c r="A599" s="807" t="s">
        <v>424</v>
      </c>
      <c r="B599" s="808"/>
      <c r="C599" s="808"/>
      <c r="D599" s="808"/>
      <c r="E599" s="808"/>
      <c r="F599" s="809"/>
      <c r="G599" s="237" t="s">
        <v>328</v>
      </c>
      <c r="H599" s="258" t="str">
        <f>IFERROR(H588-H597,"")</f>
        <v/>
      </c>
      <c r="I599" s="255"/>
    </row>
    <row r="600" spans="1:9" ht="14.65" customHeight="1" x14ac:dyDescent="0.25">
      <c r="A600" s="256" t="s">
        <v>402</v>
      </c>
      <c r="I600" s="5"/>
    </row>
    <row r="601" spans="1:9" ht="14.65" customHeight="1" x14ac:dyDescent="0.25">
      <c r="A601" s="810" t="s">
        <v>426</v>
      </c>
      <c r="B601" s="781"/>
      <c r="C601" s="781"/>
      <c r="D601" s="781"/>
      <c r="E601" s="781"/>
      <c r="F601" s="811"/>
      <c r="G601" s="262" t="s">
        <v>384</v>
      </c>
      <c r="H601" s="263" t="str">
        <f>IFERROR(H599/(H597/I591),"")</f>
        <v/>
      </c>
      <c r="I601" s="264"/>
    </row>
    <row r="602" spans="1:9" ht="14.65" customHeight="1" x14ac:dyDescent="0.25">
      <c r="A602" s="812" t="s">
        <v>385</v>
      </c>
      <c r="B602" s="781"/>
      <c r="C602" s="781"/>
      <c r="D602" s="781"/>
      <c r="E602" s="781"/>
      <c r="F602" s="781"/>
      <c r="G602" s="781"/>
      <c r="H602" s="781"/>
      <c r="I602" s="784"/>
    </row>
    <row r="603" spans="1:9" ht="14.65" customHeight="1" x14ac:dyDescent="0.25">
      <c r="A603" s="810" t="s">
        <v>331</v>
      </c>
      <c r="B603" s="781"/>
      <c r="C603" s="781"/>
      <c r="D603" s="781"/>
      <c r="E603" s="781"/>
      <c r="F603" s="811"/>
      <c r="G603" s="813"/>
      <c r="H603" s="814"/>
      <c r="I603" s="815"/>
    </row>
    <row r="604" spans="1:9" ht="14.65" customHeight="1" thickBot="1" x14ac:dyDescent="0.3">
      <c r="A604" s="774" t="s">
        <v>332</v>
      </c>
      <c r="B604" s="775"/>
      <c r="C604" s="775"/>
      <c r="D604" s="775"/>
      <c r="E604" s="775"/>
      <c r="F604" s="776"/>
      <c r="G604" s="777"/>
      <c r="H604" s="778"/>
      <c r="I604" s="779"/>
    </row>
    <row r="605" spans="1:9" ht="22.15" customHeight="1" x14ac:dyDescent="0.25">
      <c r="A605" s="265" t="s">
        <v>333</v>
      </c>
      <c r="B605" s="266"/>
      <c r="C605" s="266"/>
      <c r="D605" s="266"/>
      <c r="E605" s="266"/>
      <c r="F605" s="266"/>
      <c r="G605" s="266"/>
      <c r="H605" s="266"/>
      <c r="I605" s="267"/>
    </row>
    <row r="606" spans="1:9" ht="14.65" customHeight="1" thickBot="1" x14ac:dyDescent="0.3">
      <c r="A606" s="780" t="s">
        <v>115</v>
      </c>
      <c r="B606" s="781"/>
      <c r="C606" s="782"/>
      <c r="D606" s="783" t="s">
        <v>114</v>
      </c>
      <c r="E606" s="781"/>
      <c r="F606" s="781"/>
      <c r="G606" s="781"/>
      <c r="H606" s="781"/>
      <c r="I606" s="784"/>
    </row>
    <row r="607" spans="1:9" ht="17.649999999999999" customHeight="1" thickBot="1" x14ac:dyDescent="0.3">
      <c r="A607" s="785" t="s">
        <v>116</v>
      </c>
      <c r="B607" s="786"/>
      <c r="C607" s="269" t="str">
        <f ca="1">IFERROR("År "&amp;INT(YEAR(TODAY())+H588/(H586/$I580)),"N/A")</f>
        <v>N/A</v>
      </c>
      <c r="D607" s="787" t="s">
        <v>24</v>
      </c>
      <c r="E607" s="789"/>
      <c r="F607" s="790"/>
      <c r="G607" s="790"/>
      <c r="H607" s="792" t="s">
        <v>21</v>
      </c>
      <c r="I607" s="793"/>
    </row>
    <row r="608" spans="1:9" ht="17.649999999999999" customHeight="1" x14ac:dyDescent="0.25">
      <c r="A608" s="795"/>
      <c r="B608" s="796"/>
      <c r="C608" s="796"/>
      <c r="D608" s="788"/>
      <c r="E608" s="791"/>
      <c r="F608" s="791"/>
      <c r="G608" s="791"/>
      <c r="H608" s="792"/>
      <c r="I608" s="794"/>
    </row>
    <row r="609" spans="1:9" ht="17.649999999999999" customHeight="1" x14ac:dyDescent="0.25">
      <c r="A609" s="797"/>
      <c r="B609" s="796"/>
      <c r="C609" s="796"/>
      <c r="D609" s="800" t="s">
        <v>25</v>
      </c>
      <c r="E609" s="789"/>
      <c r="F609" s="802"/>
      <c r="G609" s="802"/>
      <c r="H609" s="792" t="s">
        <v>371</v>
      </c>
      <c r="I609" s="805"/>
    </row>
    <row r="610" spans="1:9" ht="21" customHeight="1" thickBot="1" x14ac:dyDescent="0.3">
      <c r="A610" s="798"/>
      <c r="B610" s="799"/>
      <c r="C610" s="799"/>
      <c r="D610" s="801"/>
      <c r="E610" s="803"/>
      <c r="F610" s="803"/>
      <c r="G610" s="803"/>
      <c r="H610" s="804"/>
      <c r="I610" s="806"/>
    </row>
    <row r="611" spans="1:9" ht="14.65" customHeight="1" thickBot="1" x14ac:dyDescent="0.3"/>
    <row r="612" spans="1:9" ht="16.149999999999999" customHeight="1" thickBot="1" x14ac:dyDescent="0.3">
      <c r="A612" s="440" t="s">
        <v>350</v>
      </c>
      <c r="B612" s="231"/>
      <c r="C612" s="231"/>
      <c r="D612" s="231"/>
      <c r="E612" s="231"/>
      <c r="F612" s="231"/>
      <c r="G612" s="231"/>
      <c r="H612" s="232" t="s">
        <v>431</v>
      </c>
      <c r="I612" s="233"/>
    </row>
    <row r="613" spans="1:9" ht="31.15" customHeight="1" thickBot="1" x14ac:dyDescent="0.3">
      <c r="A613" s="441" t="s">
        <v>633</v>
      </c>
      <c r="B613" s="841"/>
      <c r="C613" s="842"/>
      <c r="D613" s="843"/>
      <c r="E613" s="844"/>
      <c r="F613" s="845"/>
      <c r="G613" s="845"/>
      <c r="H613" s="845"/>
      <c r="I613" s="846"/>
    </row>
    <row r="614" spans="1:9" ht="25.15" customHeight="1" x14ac:dyDescent="0.25">
      <c r="A614" s="234" t="s">
        <v>0</v>
      </c>
      <c r="B614" s="835"/>
      <c r="C614" s="836"/>
      <c r="D614" s="837"/>
      <c r="E614" s="434" t="s">
        <v>37</v>
      </c>
      <c r="F614" s="835"/>
      <c r="G614" s="837"/>
      <c r="H614" s="434" t="s">
        <v>31</v>
      </c>
      <c r="I614" s="443"/>
    </row>
    <row r="615" spans="1:9" ht="25.15" customHeight="1" x14ac:dyDescent="0.25">
      <c r="A615" s="234" t="s">
        <v>906</v>
      </c>
      <c r="B615" s="835"/>
      <c r="C615" s="836"/>
      <c r="D615" s="837"/>
      <c r="E615" s="434" t="s">
        <v>32</v>
      </c>
      <c r="F615" s="835"/>
      <c r="G615" s="837"/>
      <c r="H615" s="434" t="s">
        <v>34</v>
      </c>
      <c r="I615" s="443"/>
    </row>
    <row r="616" spans="1:9" ht="25.15" customHeight="1" x14ac:dyDescent="0.25">
      <c r="A616" s="234" t="s">
        <v>1</v>
      </c>
      <c r="B616" s="835"/>
      <c r="C616" s="836"/>
      <c r="D616" s="837"/>
      <c r="E616" s="434" t="s">
        <v>33</v>
      </c>
      <c r="F616" s="835"/>
      <c r="G616" s="837"/>
      <c r="H616" s="434" t="s">
        <v>36</v>
      </c>
      <c r="I616" s="444"/>
    </row>
    <row r="617" spans="1:9" ht="25.15" customHeight="1" x14ac:dyDescent="0.25">
      <c r="A617" s="234" t="s">
        <v>406</v>
      </c>
      <c r="B617" s="835"/>
      <c r="C617" s="836"/>
      <c r="D617" s="837"/>
      <c r="E617" s="434" t="s">
        <v>35</v>
      </c>
      <c r="F617" s="835"/>
      <c r="G617" s="837"/>
      <c r="H617" s="434" t="s">
        <v>112</v>
      </c>
      <c r="I617" s="443"/>
    </row>
    <row r="618" spans="1:9" ht="25.15" customHeight="1" thickBot="1" x14ac:dyDescent="0.3">
      <c r="A618" s="270" t="s">
        <v>28</v>
      </c>
      <c r="B618" s="838"/>
      <c r="C618" s="839"/>
      <c r="D618" s="840"/>
      <c r="E618" s="271" t="s">
        <v>29</v>
      </c>
      <c r="F618" s="838"/>
      <c r="G618" s="840"/>
      <c r="H618" s="321"/>
      <c r="I618" s="442"/>
    </row>
    <row r="619" spans="1:9" ht="11.25" customHeight="1" thickBot="1" x14ac:dyDescent="0.3">
      <c r="A619" s="819"/>
      <c r="B619" s="820"/>
      <c r="C619" s="820"/>
      <c r="D619" s="820"/>
      <c r="E619" s="820"/>
      <c r="F619" s="820"/>
      <c r="G619" s="820"/>
      <c r="H619" s="820"/>
      <c r="I619" s="821"/>
    </row>
    <row r="620" spans="1:9" ht="14.65" customHeight="1" thickBot="1" x14ac:dyDescent="0.3">
      <c r="A620" s="829" t="s">
        <v>590</v>
      </c>
      <c r="B620" s="808"/>
      <c r="C620" s="808"/>
      <c r="D620" s="809"/>
      <c r="E620" s="830"/>
      <c r="F620" s="831"/>
      <c r="G620" s="235" t="s">
        <v>325</v>
      </c>
      <c r="H620" s="235" t="s">
        <v>326</v>
      </c>
      <c r="I620" s="236" t="s">
        <v>327</v>
      </c>
    </row>
    <row r="621" spans="1:9" ht="14.65" customHeight="1" x14ac:dyDescent="0.25">
      <c r="A621" s="832" t="s">
        <v>336</v>
      </c>
      <c r="B621" s="833"/>
      <c r="C621" s="833"/>
      <c r="D621" s="833"/>
      <c r="E621" s="833"/>
      <c r="F621" s="834"/>
      <c r="G621" s="308"/>
      <c r="H621" s="308"/>
      <c r="I621" s="309"/>
    </row>
    <row r="622" spans="1:9" ht="14.65" customHeight="1" x14ac:dyDescent="0.25">
      <c r="A622" s="810" t="s">
        <v>339</v>
      </c>
      <c r="B622" s="781"/>
      <c r="C622" s="781"/>
      <c r="D622" s="781"/>
      <c r="E622" s="781"/>
      <c r="F622" s="811"/>
      <c r="G622" s="310"/>
      <c r="H622" s="310"/>
      <c r="I622" s="311"/>
    </row>
    <row r="623" spans="1:9" ht="14.65" customHeight="1" thickBot="1" x14ac:dyDescent="0.3">
      <c r="A623" s="774" t="s">
        <v>340</v>
      </c>
      <c r="B623" s="775"/>
      <c r="C623" s="775"/>
      <c r="D623" s="775"/>
      <c r="E623" s="775"/>
      <c r="F623" s="776"/>
      <c r="G623" s="307"/>
      <c r="H623" s="307"/>
      <c r="I623" s="312"/>
    </row>
    <row r="624" spans="1:9" ht="10.5" customHeight="1" thickBot="1" x14ac:dyDescent="0.3">
      <c r="A624" s="826"/>
      <c r="B624" s="817"/>
      <c r="C624" s="817"/>
      <c r="D624" s="817"/>
      <c r="E624" s="817"/>
      <c r="F624" s="817"/>
      <c r="G624" s="817"/>
      <c r="H624" s="817"/>
      <c r="I624" s="818"/>
    </row>
    <row r="625" spans="1:9" ht="14.65" customHeight="1" thickBot="1" x14ac:dyDescent="0.3">
      <c r="A625" s="436" t="s">
        <v>337</v>
      </c>
      <c r="B625" s="435"/>
      <c r="C625" s="435"/>
      <c r="D625" s="435"/>
      <c r="E625" s="435"/>
      <c r="F625" s="437"/>
      <c r="G625" s="237" t="s">
        <v>328</v>
      </c>
      <c r="H625" s="238" t="str">
        <f>IFERROR(I621*(H621/F615)^3+I622*(H622/F615)^3+I623*(H623/F615)^3,"")</f>
        <v/>
      </c>
      <c r="I625" s="239"/>
    </row>
    <row r="626" spans="1:9" ht="10.15" customHeight="1" thickBot="1" x14ac:dyDescent="0.3">
      <c r="A626" s="819"/>
      <c r="B626" s="820"/>
      <c r="C626" s="820"/>
      <c r="D626" s="820"/>
      <c r="E626" s="820"/>
      <c r="F626" s="820"/>
      <c r="G626" s="820"/>
      <c r="H626" s="820"/>
      <c r="I626" s="821"/>
    </row>
    <row r="627" spans="1:9" ht="14.65" customHeight="1" thickBot="1" x14ac:dyDescent="0.3">
      <c r="A627" s="438" t="s">
        <v>425</v>
      </c>
      <c r="B627" s="435"/>
      <c r="C627" s="435"/>
      <c r="D627" s="435"/>
      <c r="E627" s="827"/>
      <c r="F627" s="828"/>
      <c r="G627" s="72" t="s">
        <v>428</v>
      </c>
      <c r="H627" s="46"/>
      <c r="I627" s="315"/>
    </row>
    <row r="628" spans="1:9" ht="35.65" customHeight="1" thickBot="1" x14ac:dyDescent="0.3">
      <c r="A628" s="240" t="s">
        <v>325</v>
      </c>
      <c r="B628" s="241" t="s">
        <v>329</v>
      </c>
      <c r="C628" s="242" t="s">
        <v>338</v>
      </c>
      <c r="D628" s="242" t="s">
        <v>382</v>
      </c>
      <c r="E628" s="242" t="s">
        <v>423</v>
      </c>
      <c r="F628" s="243" t="s">
        <v>422</v>
      </c>
      <c r="G628" s="244" t="s">
        <v>177</v>
      </c>
      <c r="H628" s="245" t="s">
        <v>327</v>
      </c>
      <c r="I628" s="246" t="s">
        <v>330</v>
      </c>
    </row>
    <row r="629" spans="1:9" ht="14.65" customHeight="1" x14ac:dyDescent="0.25">
      <c r="A629" s="247">
        <v>1</v>
      </c>
      <c r="B629" s="313"/>
      <c r="C629" s="313"/>
      <c r="D629" s="313"/>
      <c r="E629" s="313"/>
      <c r="F629" s="313"/>
      <c r="G629" s="248">
        <f>IFERROR(B629-C629,"")</f>
        <v>0</v>
      </c>
      <c r="H629" s="248">
        <f>IFERROR(D629*E629*F629*I627,"")</f>
        <v>0</v>
      </c>
      <c r="I629" s="249" t="str">
        <f>IFERROR(H629*(G629/F615)^3,"")</f>
        <v/>
      </c>
    </row>
    <row r="630" spans="1:9" ht="14.65" customHeight="1" x14ac:dyDescent="0.25">
      <c r="A630" s="439">
        <v>2</v>
      </c>
      <c r="B630" s="314"/>
      <c r="C630" s="314"/>
      <c r="D630" s="314"/>
      <c r="E630" s="314"/>
      <c r="F630" s="314"/>
      <c r="G630" s="250">
        <f>IFERROR(B630-C630,"")</f>
        <v>0</v>
      </c>
      <c r="H630" s="250">
        <f>IFERROR(D630*E630*F630*I627,"")</f>
        <v>0</v>
      </c>
      <c r="I630" s="251" t="str">
        <f>IFERROR(H630*(G630/F614)^3,"")</f>
        <v/>
      </c>
    </row>
    <row r="631" spans="1:9" ht="14.65" customHeight="1" thickBot="1" x14ac:dyDescent="0.3">
      <c r="A631" s="252">
        <v>3</v>
      </c>
      <c r="B631" s="306"/>
      <c r="C631" s="306"/>
      <c r="D631" s="306"/>
      <c r="E631" s="306"/>
      <c r="F631" s="306"/>
      <c r="G631" s="253">
        <f>IFERROR(B631-C631,"")</f>
        <v>0</v>
      </c>
      <c r="H631" s="253">
        <f>IFERROR(D631*E631*F631*I627,"")</f>
        <v>0</v>
      </c>
      <c r="I631" s="254" t="str">
        <f>IFERROR(H631*(G631/F614)^3,"")</f>
        <v/>
      </c>
    </row>
    <row r="632" spans="1:9" ht="10.15" customHeight="1" thickBot="1" x14ac:dyDescent="0.3">
      <c r="A632" s="824"/>
      <c r="B632" s="808"/>
      <c r="C632" s="808"/>
      <c r="D632" s="808"/>
      <c r="E632" s="808"/>
      <c r="F632" s="808"/>
      <c r="G632" s="808"/>
      <c r="H632" s="808"/>
      <c r="I632" s="825"/>
    </row>
    <row r="633" spans="1:9" ht="14.65" customHeight="1" thickBot="1" x14ac:dyDescent="0.3">
      <c r="A633" s="436" t="s">
        <v>378</v>
      </c>
      <c r="B633" s="435"/>
      <c r="C633" s="435"/>
      <c r="D633" s="435"/>
      <c r="E633" s="435"/>
      <c r="F633" s="437"/>
      <c r="G633" s="237" t="s">
        <v>328</v>
      </c>
      <c r="H633" s="238">
        <f>IFERROR(SUM(I629:I631),"")</f>
        <v>0</v>
      </c>
      <c r="I633" s="255"/>
    </row>
    <row r="634" spans="1:9" ht="14.65" customHeight="1" thickBot="1" x14ac:dyDescent="0.3">
      <c r="A634" s="256" t="s">
        <v>379</v>
      </c>
      <c r="G634" s="133"/>
      <c r="H634" s="133"/>
      <c r="I634" s="257"/>
    </row>
    <row r="635" spans="1:9" ht="14.65" customHeight="1" thickBot="1" x14ac:dyDescent="0.3">
      <c r="A635" s="807" t="s">
        <v>380</v>
      </c>
      <c r="B635" s="808"/>
      <c r="C635" s="808"/>
      <c r="D635" s="808"/>
      <c r="E635" s="808"/>
      <c r="F635" s="809"/>
      <c r="G635" s="237" t="s">
        <v>328</v>
      </c>
      <c r="H635" s="258" t="str">
        <f>IFERROR(H625-H633,"")</f>
        <v/>
      </c>
      <c r="I635" s="255"/>
    </row>
    <row r="636" spans="1:9" ht="14.65" customHeight="1" x14ac:dyDescent="0.25">
      <c r="A636" s="816" t="s">
        <v>381</v>
      </c>
      <c r="B636" s="817"/>
      <c r="C636" s="817"/>
      <c r="D636" s="817"/>
      <c r="E636" s="817"/>
      <c r="F636" s="817"/>
      <c r="G636" s="817"/>
      <c r="H636" s="817"/>
      <c r="I636" s="818"/>
    </row>
    <row r="637" spans="1:9" ht="9" customHeight="1" thickBot="1" x14ac:dyDescent="0.3">
      <c r="A637" s="819"/>
      <c r="B637" s="820"/>
      <c r="C637" s="820"/>
      <c r="D637" s="820"/>
      <c r="E637" s="820"/>
      <c r="F637" s="820"/>
      <c r="G637" s="820"/>
      <c r="H637" s="820"/>
      <c r="I637" s="821"/>
    </row>
    <row r="638" spans="1:9" ht="14.65" customHeight="1" thickBot="1" x14ac:dyDescent="0.3">
      <c r="A638" s="438" t="s">
        <v>694</v>
      </c>
      <c r="B638" s="259"/>
      <c r="C638" s="259"/>
      <c r="D638" s="259"/>
      <c r="E638" s="822"/>
      <c r="F638" s="823"/>
      <c r="G638" s="72" t="s">
        <v>427</v>
      </c>
      <c r="I638" s="315"/>
    </row>
    <row r="639" spans="1:9" ht="35.65" customHeight="1" thickBot="1" x14ac:dyDescent="0.3">
      <c r="A639" s="240" t="s">
        <v>325</v>
      </c>
      <c r="B639" s="241" t="s">
        <v>329</v>
      </c>
      <c r="C639" s="242" t="s">
        <v>338</v>
      </c>
      <c r="D639" s="242" t="s">
        <v>382</v>
      </c>
      <c r="E639" s="242" t="s">
        <v>423</v>
      </c>
      <c r="F639" s="243" t="s">
        <v>422</v>
      </c>
      <c r="G639" s="244" t="s">
        <v>326</v>
      </c>
      <c r="H639" s="245" t="s">
        <v>327</v>
      </c>
      <c r="I639" s="260" t="s">
        <v>330</v>
      </c>
    </row>
    <row r="640" spans="1:9" ht="14.65" customHeight="1" x14ac:dyDescent="0.25">
      <c r="A640" s="247">
        <v>1</v>
      </c>
      <c r="B640" s="313"/>
      <c r="C640" s="313"/>
      <c r="D640" s="313"/>
      <c r="E640" s="313"/>
      <c r="F640" s="313"/>
      <c r="G640" s="248">
        <f>IFERROR(B640-C640,"")</f>
        <v>0</v>
      </c>
      <c r="H640" s="248">
        <f>IFERROR(D640*E640*F640*I638,"")</f>
        <v>0</v>
      </c>
      <c r="I640" s="249" t="str">
        <f>IFERROR(H640*(G640/F614)^3,"")</f>
        <v/>
      </c>
    </row>
    <row r="641" spans="1:9" ht="14.65" customHeight="1" x14ac:dyDescent="0.25">
      <c r="A641" s="439">
        <v>2</v>
      </c>
      <c r="B641" s="314"/>
      <c r="C641" s="314"/>
      <c r="D641" s="314"/>
      <c r="E641" s="314"/>
      <c r="F641" s="314"/>
      <c r="G641" s="250">
        <f>IFERROR(B641-C641,"")</f>
        <v>0</v>
      </c>
      <c r="H641" s="250">
        <f>IFERROR(D641*E641*F641*I638,"")</f>
        <v>0</v>
      </c>
      <c r="I641" s="251" t="str">
        <f>IFERROR(H641*(G641/F614)^3,"")</f>
        <v/>
      </c>
    </row>
    <row r="642" spans="1:9" ht="14.65" customHeight="1" thickBot="1" x14ac:dyDescent="0.3">
      <c r="A642" s="252">
        <v>3</v>
      </c>
      <c r="B642" s="306"/>
      <c r="C642" s="306"/>
      <c r="D642" s="306"/>
      <c r="E642" s="306"/>
      <c r="F642" s="306"/>
      <c r="G642" s="253">
        <f>IFERROR(B642-C642,"")</f>
        <v>0</v>
      </c>
      <c r="H642" s="253">
        <f>IFERROR(D642*E642*F642*I638,"")</f>
        <v>0</v>
      </c>
      <c r="I642" s="261" t="str">
        <f>IFERROR(H642*(G642/F614)^3,"")</f>
        <v/>
      </c>
    </row>
    <row r="643" spans="1:9" ht="7.5" customHeight="1" thickBot="1" x14ac:dyDescent="0.3">
      <c r="A643" s="824"/>
      <c r="B643" s="808"/>
      <c r="C643" s="808"/>
      <c r="D643" s="808"/>
      <c r="E643" s="808"/>
      <c r="F643" s="808"/>
      <c r="G643" s="808"/>
      <c r="H643" s="808"/>
      <c r="I643" s="825"/>
    </row>
    <row r="644" spans="1:9" ht="14.65" customHeight="1" thickBot="1" x14ac:dyDescent="0.3">
      <c r="A644" s="436" t="s">
        <v>383</v>
      </c>
      <c r="B644" s="435"/>
      <c r="C644" s="435"/>
      <c r="D644" s="435"/>
      <c r="E644" s="435"/>
      <c r="F644" s="437"/>
      <c r="G644" s="237" t="s">
        <v>328</v>
      </c>
      <c r="H644" s="238">
        <f>IFERROR(SUM(I640:I642),"")</f>
        <v>0</v>
      </c>
      <c r="I644" s="255"/>
    </row>
    <row r="645" spans="1:9" ht="14.65" customHeight="1" thickBot="1" x14ac:dyDescent="0.3">
      <c r="A645" s="256" t="s">
        <v>379</v>
      </c>
      <c r="G645" s="133"/>
      <c r="H645" s="133"/>
      <c r="I645" s="257"/>
    </row>
    <row r="646" spans="1:9" ht="14.65" customHeight="1" thickBot="1" x14ac:dyDescent="0.3">
      <c r="A646" s="807" t="s">
        <v>424</v>
      </c>
      <c r="B646" s="808"/>
      <c r="C646" s="808"/>
      <c r="D646" s="808"/>
      <c r="E646" s="808"/>
      <c r="F646" s="809"/>
      <c r="G646" s="237" t="s">
        <v>328</v>
      </c>
      <c r="H646" s="258" t="str">
        <f>IFERROR(H635-H644,"")</f>
        <v/>
      </c>
      <c r="I646" s="255"/>
    </row>
    <row r="647" spans="1:9" ht="14.65" customHeight="1" x14ac:dyDescent="0.25">
      <c r="A647" s="256" t="s">
        <v>402</v>
      </c>
      <c r="I647" s="5"/>
    </row>
    <row r="648" spans="1:9" ht="14.65" customHeight="1" x14ac:dyDescent="0.25">
      <c r="A648" s="810" t="s">
        <v>426</v>
      </c>
      <c r="B648" s="781"/>
      <c r="C648" s="781"/>
      <c r="D648" s="781"/>
      <c r="E648" s="781"/>
      <c r="F648" s="811"/>
      <c r="G648" s="262" t="s">
        <v>384</v>
      </c>
      <c r="H648" s="263" t="str">
        <f>IFERROR(H646/(H644/I638),"")</f>
        <v/>
      </c>
      <c r="I648" s="264"/>
    </row>
    <row r="649" spans="1:9" ht="14.65" customHeight="1" x14ac:dyDescent="0.25">
      <c r="A649" s="812" t="s">
        <v>385</v>
      </c>
      <c r="B649" s="781"/>
      <c r="C649" s="781"/>
      <c r="D649" s="781"/>
      <c r="E649" s="781"/>
      <c r="F649" s="781"/>
      <c r="G649" s="781"/>
      <c r="H649" s="781"/>
      <c r="I649" s="784"/>
    </row>
    <row r="650" spans="1:9" ht="14.65" customHeight="1" x14ac:dyDescent="0.25">
      <c r="A650" s="810" t="s">
        <v>331</v>
      </c>
      <c r="B650" s="781"/>
      <c r="C650" s="781"/>
      <c r="D650" s="781"/>
      <c r="E650" s="781"/>
      <c r="F650" s="811"/>
      <c r="G650" s="813"/>
      <c r="H650" s="814"/>
      <c r="I650" s="815"/>
    </row>
    <row r="651" spans="1:9" ht="14.65" customHeight="1" thickBot="1" x14ac:dyDescent="0.3">
      <c r="A651" s="774" t="s">
        <v>332</v>
      </c>
      <c r="B651" s="775"/>
      <c r="C651" s="775"/>
      <c r="D651" s="775"/>
      <c r="E651" s="775"/>
      <c r="F651" s="776"/>
      <c r="G651" s="777"/>
      <c r="H651" s="778"/>
      <c r="I651" s="779"/>
    </row>
    <row r="652" spans="1:9" ht="22.15" customHeight="1" x14ac:dyDescent="0.25">
      <c r="A652" s="265" t="s">
        <v>333</v>
      </c>
      <c r="B652" s="266"/>
      <c r="C652" s="266"/>
      <c r="D652" s="266"/>
      <c r="E652" s="266"/>
      <c r="F652" s="266"/>
      <c r="G652" s="266"/>
      <c r="H652" s="266"/>
      <c r="I652" s="267"/>
    </row>
    <row r="653" spans="1:9" ht="14.65" customHeight="1" thickBot="1" x14ac:dyDescent="0.3">
      <c r="A653" s="780" t="s">
        <v>115</v>
      </c>
      <c r="B653" s="781"/>
      <c r="C653" s="782"/>
      <c r="D653" s="783" t="s">
        <v>114</v>
      </c>
      <c r="E653" s="781"/>
      <c r="F653" s="781"/>
      <c r="G653" s="781"/>
      <c r="H653" s="781"/>
      <c r="I653" s="784"/>
    </row>
    <row r="654" spans="1:9" ht="17.649999999999999" customHeight="1" thickBot="1" x14ac:dyDescent="0.3">
      <c r="A654" s="785" t="s">
        <v>116</v>
      </c>
      <c r="B654" s="786"/>
      <c r="C654" s="269" t="str">
        <f ca="1">IFERROR("År "&amp;INT(YEAR(TODAY())+H635/(H633/$I627)),"N/A")</f>
        <v>N/A</v>
      </c>
      <c r="D654" s="787" t="s">
        <v>24</v>
      </c>
      <c r="E654" s="789"/>
      <c r="F654" s="790"/>
      <c r="G654" s="790"/>
      <c r="H654" s="792" t="s">
        <v>21</v>
      </c>
      <c r="I654" s="793"/>
    </row>
    <row r="655" spans="1:9" ht="17.649999999999999" customHeight="1" x14ac:dyDescent="0.25">
      <c r="A655" s="795"/>
      <c r="B655" s="796"/>
      <c r="C655" s="796"/>
      <c r="D655" s="788"/>
      <c r="E655" s="791"/>
      <c r="F655" s="791"/>
      <c r="G655" s="791"/>
      <c r="H655" s="792"/>
      <c r="I655" s="794"/>
    </row>
    <row r="656" spans="1:9" ht="17.649999999999999" customHeight="1" x14ac:dyDescent="0.25">
      <c r="A656" s="797"/>
      <c r="B656" s="796"/>
      <c r="C656" s="796"/>
      <c r="D656" s="800" t="s">
        <v>25</v>
      </c>
      <c r="E656" s="789"/>
      <c r="F656" s="802"/>
      <c r="G656" s="802"/>
      <c r="H656" s="792" t="s">
        <v>371</v>
      </c>
      <c r="I656" s="805"/>
    </row>
    <row r="657" spans="1:9" ht="21" customHeight="1" thickBot="1" x14ac:dyDescent="0.3">
      <c r="A657" s="798"/>
      <c r="B657" s="799"/>
      <c r="C657" s="799"/>
      <c r="D657" s="801"/>
      <c r="E657" s="803"/>
      <c r="F657" s="803"/>
      <c r="G657" s="803"/>
      <c r="H657" s="804"/>
      <c r="I657" s="806"/>
    </row>
    <row r="658" spans="1:9" ht="14.65" customHeight="1" thickBot="1" x14ac:dyDescent="0.3"/>
    <row r="659" spans="1:9" ht="16.149999999999999" customHeight="1" thickBot="1" x14ac:dyDescent="0.3">
      <c r="A659" s="440" t="s">
        <v>350</v>
      </c>
      <c r="B659" s="231"/>
      <c r="C659" s="231"/>
      <c r="D659" s="231"/>
      <c r="E659" s="231"/>
      <c r="F659" s="231"/>
      <c r="G659" s="231"/>
      <c r="H659" s="232" t="s">
        <v>431</v>
      </c>
      <c r="I659" s="233"/>
    </row>
    <row r="660" spans="1:9" ht="31.15" customHeight="1" thickBot="1" x14ac:dyDescent="0.3">
      <c r="A660" s="441" t="s">
        <v>633</v>
      </c>
      <c r="B660" s="841"/>
      <c r="C660" s="842"/>
      <c r="D660" s="843"/>
      <c r="E660" s="844"/>
      <c r="F660" s="845"/>
      <c r="G660" s="845"/>
      <c r="H660" s="845"/>
      <c r="I660" s="846"/>
    </row>
    <row r="661" spans="1:9" ht="25.15" customHeight="1" x14ac:dyDescent="0.25">
      <c r="A661" s="234" t="s">
        <v>0</v>
      </c>
      <c r="B661" s="835"/>
      <c r="C661" s="836"/>
      <c r="D661" s="837"/>
      <c r="E661" s="434" t="s">
        <v>37</v>
      </c>
      <c r="F661" s="835"/>
      <c r="G661" s="837"/>
      <c r="H661" s="434" t="s">
        <v>31</v>
      </c>
      <c r="I661" s="443"/>
    </row>
    <row r="662" spans="1:9" ht="25.15" customHeight="1" x14ac:dyDescent="0.25">
      <c r="A662" s="234" t="s">
        <v>906</v>
      </c>
      <c r="B662" s="835"/>
      <c r="C662" s="836"/>
      <c r="D662" s="837"/>
      <c r="E662" s="434" t="s">
        <v>32</v>
      </c>
      <c r="F662" s="835"/>
      <c r="G662" s="837"/>
      <c r="H662" s="434" t="s">
        <v>34</v>
      </c>
      <c r="I662" s="443"/>
    </row>
    <row r="663" spans="1:9" ht="25.15" customHeight="1" x14ac:dyDescent="0.25">
      <c r="A663" s="234" t="s">
        <v>1</v>
      </c>
      <c r="B663" s="835"/>
      <c r="C663" s="836"/>
      <c r="D663" s="837"/>
      <c r="E663" s="434" t="s">
        <v>33</v>
      </c>
      <c r="F663" s="835"/>
      <c r="G663" s="837"/>
      <c r="H663" s="434" t="s">
        <v>36</v>
      </c>
      <c r="I663" s="444"/>
    </row>
    <row r="664" spans="1:9" ht="25.15" customHeight="1" x14ac:dyDescent="0.25">
      <c r="A664" s="234" t="s">
        <v>406</v>
      </c>
      <c r="B664" s="835"/>
      <c r="C664" s="836"/>
      <c r="D664" s="837"/>
      <c r="E664" s="434" t="s">
        <v>35</v>
      </c>
      <c r="F664" s="835"/>
      <c r="G664" s="837"/>
      <c r="H664" s="434" t="s">
        <v>112</v>
      </c>
      <c r="I664" s="443"/>
    </row>
    <row r="665" spans="1:9" ht="25.15" customHeight="1" thickBot="1" x14ac:dyDescent="0.3">
      <c r="A665" s="270" t="s">
        <v>28</v>
      </c>
      <c r="B665" s="838"/>
      <c r="C665" s="839"/>
      <c r="D665" s="840"/>
      <c r="E665" s="271" t="s">
        <v>29</v>
      </c>
      <c r="F665" s="838"/>
      <c r="G665" s="840"/>
      <c r="H665" s="321"/>
      <c r="I665" s="442"/>
    </row>
    <row r="666" spans="1:9" ht="11.25" customHeight="1" thickBot="1" x14ac:dyDescent="0.3">
      <c r="A666" s="819"/>
      <c r="B666" s="820"/>
      <c r="C666" s="820"/>
      <c r="D666" s="820"/>
      <c r="E666" s="820"/>
      <c r="F666" s="820"/>
      <c r="G666" s="820"/>
      <c r="H666" s="820"/>
      <c r="I666" s="821"/>
    </row>
    <row r="667" spans="1:9" ht="14.65" customHeight="1" thickBot="1" x14ac:dyDescent="0.3">
      <c r="A667" s="829" t="s">
        <v>590</v>
      </c>
      <c r="B667" s="808"/>
      <c r="C667" s="808"/>
      <c r="D667" s="809"/>
      <c r="E667" s="830"/>
      <c r="F667" s="831"/>
      <c r="G667" s="235" t="s">
        <v>325</v>
      </c>
      <c r="H667" s="235" t="s">
        <v>326</v>
      </c>
      <c r="I667" s="236" t="s">
        <v>327</v>
      </c>
    </row>
    <row r="668" spans="1:9" ht="14.65" customHeight="1" x14ac:dyDescent="0.25">
      <c r="A668" s="832" t="s">
        <v>336</v>
      </c>
      <c r="B668" s="833"/>
      <c r="C668" s="833"/>
      <c r="D668" s="833"/>
      <c r="E668" s="833"/>
      <c r="F668" s="834"/>
      <c r="G668" s="308"/>
      <c r="H668" s="308"/>
      <c r="I668" s="309"/>
    </row>
    <row r="669" spans="1:9" ht="14.65" customHeight="1" x14ac:dyDescent="0.25">
      <c r="A669" s="810" t="s">
        <v>339</v>
      </c>
      <c r="B669" s="781"/>
      <c r="C669" s="781"/>
      <c r="D669" s="781"/>
      <c r="E669" s="781"/>
      <c r="F669" s="811"/>
      <c r="G669" s="310"/>
      <c r="H669" s="310"/>
      <c r="I669" s="311"/>
    </row>
    <row r="670" spans="1:9" ht="14.65" customHeight="1" thickBot="1" x14ac:dyDescent="0.3">
      <c r="A670" s="774" t="s">
        <v>340</v>
      </c>
      <c r="B670" s="775"/>
      <c r="C670" s="775"/>
      <c r="D670" s="775"/>
      <c r="E670" s="775"/>
      <c r="F670" s="776"/>
      <c r="G670" s="307"/>
      <c r="H670" s="307"/>
      <c r="I670" s="312"/>
    </row>
    <row r="671" spans="1:9" ht="10.5" customHeight="1" thickBot="1" x14ac:dyDescent="0.3">
      <c r="A671" s="826"/>
      <c r="B671" s="817"/>
      <c r="C671" s="817"/>
      <c r="D671" s="817"/>
      <c r="E671" s="817"/>
      <c r="F671" s="817"/>
      <c r="G671" s="817"/>
      <c r="H671" s="817"/>
      <c r="I671" s="818"/>
    </row>
    <row r="672" spans="1:9" ht="14.65" customHeight="1" thickBot="1" x14ac:dyDescent="0.3">
      <c r="A672" s="436" t="s">
        <v>337</v>
      </c>
      <c r="B672" s="435"/>
      <c r="C672" s="435"/>
      <c r="D672" s="435"/>
      <c r="E672" s="435"/>
      <c r="F672" s="437"/>
      <c r="G672" s="237" t="s">
        <v>328</v>
      </c>
      <c r="H672" s="238" t="str">
        <f>IFERROR(I668*(H668/F662)^3+I669*(H669/F662)^3+I670*(H670/F662)^3,"")</f>
        <v/>
      </c>
      <c r="I672" s="239"/>
    </row>
    <row r="673" spans="1:9" ht="10.15" customHeight="1" thickBot="1" x14ac:dyDescent="0.3">
      <c r="A673" s="819"/>
      <c r="B673" s="820"/>
      <c r="C673" s="820"/>
      <c r="D673" s="820"/>
      <c r="E673" s="820"/>
      <c r="F673" s="820"/>
      <c r="G673" s="820"/>
      <c r="H673" s="820"/>
      <c r="I673" s="821"/>
    </row>
    <row r="674" spans="1:9" ht="14.65" customHeight="1" thickBot="1" x14ac:dyDescent="0.3">
      <c r="A674" s="438" t="s">
        <v>425</v>
      </c>
      <c r="B674" s="435"/>
      <c r="C674" s="435"/>
      <c r="D674" s="435"/>
      <c r="E674" s="827"/>
      <c r="F674" s="828"/>
      <c r="G674" s="72" t="s">
        <v>428</v>
      </c>
      <c r="H674" s="46"/>
      <c r="I674" s="315"/>
    </row>
    <row r="675" spans="1:9" ht="35.65" customHeight="1" thickBot="1" x14ac:dyDescent="0.3">
      <c r="A675" s="240" t="s">
        <v>325</v>
      </c>
      <c r="B675" s="241" t="s">
        <v>329</v>
      </c>
      <c r="C675" s="242" t="s">
        <v>338</v>
      </c>
      <c r="D675" s="242" t="s">
        <v>382</v>
      </c>
      <c r="E675" s="242" t="s">
        <v>423</v>
      </c>
      <c r="F675" s="243" t="s">
        <v>422</v>
      </c>
      <c r="G675" s="244" t="s">
        <v>177</v>
      </c>
      <c r="H675" s="245" t="s">
        <v>327</v>
      </c>
      <c r="I675" s="246" t="s">
        <v>330</v>
      </c>
    </row>
    <row r="676" spans="1:9" ht="14.65" customHeight="1" x14ac:dyDescent="0.25">
      <c r="A676" s="247">
        <v>1</v>
      </c>
      <c r="B676" s="313"/>
      <c r="C676" s="313"/>
      <c r="D676" s="313"/>
      <c r="E676" s="313"/>
      <c r="F676" s="313"/>
      <c r="G676" s="248">
        <f>IFERROR(B676-C676,"")</f>
        <v>0</v>
      </c>
      <c r="H676" s="248">
        <f>IFERROR(D676*E676*F676*I674,"")</f>
        <v>0</v>
      </c>
      <c r="I676" s="249" t="str">
        <f>IFERROR(H676*(G676/F662)^3,"")</f>
        <v/>
      </c>
    </row>
    <row r="677" spans="1:9" ht="14.65" customHeight="1" x14ac:dyDescent="0.25">
      <c r="A677" s="439">
        <v>2</v>
      </c>
      <c r="B677" s="314"/>
      <c r="C677" s="314"/>
      <c r="D677" s="314"/>
      <c r="E677" s="314"/>
      <c r="F677" s="314"/>
      <c r="G677" s="250">
        <f>IFERROR(B677-C677,"")</f>
        <v>0</v>
      </c>
      <c r="H677" s="250">
        <f>IFERROR(D677*E677*F677*I674,"")</f>
        <v>0</v>
      </c>
      <c r="I677" s="251" t="str">
        <f>IFERROR(H677*(G677/F661)^3,"")</f>
        <v/>
      </c>
    </row>
    <row r="678" spans="1:9" ht="14.65" customHeight="1" thickBot="1" x14ac:dyDescent="0.3">
      <c r="A678" s="252">
        <v>3</v>
      </c>
      <c r="B678" s="306"/>
      <c r="C678" s="306"/>
      <c r="D678" s="306"/>
      <c r="E678" s="306"/>
      <c r="F678" s="306"/>
      <c r="G678" s="253">
        <f>IFERROR(B678-C678,"")</f>
        <v>0</v>
      </c>
      <c r="H678" s="253">
        <f>IFERROR(D678*E678*F678*I674,"")</f>
        <v>0</v>
      </c>
      <c r="I678" s="254" t="str">
        <f>IFERROR(H678*(G678/F661)^3,"")</f>
        <v/>
      </c>
    </row>
    <row r="679" spans="1:9" ht="10.15" customHeight="1" thickBot="1" x14ac:dyDescent="0.3">
      <c r="A679" s="824"/>
      <c r="B679" s="808"/>
      <c r="C679" s="808"/>
      <c r="D679" s="808"/>
      <c r="E679" s="808"/>
      <c r="F679" s="808"/>
      <c r="G679" s="808"/>
      <c r="H679" s="808"/>
      <c r="I679" s="825"/>
    </row>
    <row r="680" spans="1:9" ht="14.65" customHeight="1" thickBot="1" x14ac:dyDescent="0.3">
      <c r="A680" s="436" t="s">
        <v>378</v>
      </c>
      <c r="B680" s="435"/>
      <c r="C680" s="435"/>
      <c r="D680" s="435"/>
      <c r="E680" s="435"/>
      <c r="F680" s="437"/>
      <c r="G680" s="237" t="s">
        <v>328</v>
      </c>
      <c r="H680" s="238">
        <f>IFERROR(SUM(I676:I678),"")</f>
        <v>0</v>
      </c>
      <c r="I680" s="255"/>
    </row>
    <row r="681" spans="1:9" ht="14.65" customHeight="1" thickBot="1" x14ac:dyDescent="0.3">
      <c r="A681" s="256" t="s">
        <v>379</v>
      </c>
      <c r="G681" s="133"/>
      <c r="H681" s="133"/>
      <c r="I681" s="257"/>
    </row>
    <row r="682" spans="1:9" ht="14.65" customHeight="1" thickBot="1" x14ac:dyDescent="0.3">
      <c r="A682" s="807" t="s">
        <v>380</v>
      </c>
      <c r="B682" s="808"/>
      <c r="C682" s="808"/>
      <c r="D682" s="808"/>
      <c r="E682" s="808"/>
      <c r="F682" s="809"/>
      <c r="G682" s="237" t="s">
        <v>328</v>
      </c>
      <c r="H682" s="258" t="str">
        <f>IFERROR(H672-H680,"")</f>
        <v/>
      </c>
      <c r="I682" s="255"/>
    </row>
    <row r="683" spans="1:9" ht="14.65" customHeight="1" x14ac:dyDescent="0.25">
      <c r="A683" s="816" t="s">
        <v>381</v>
      </c>
      <c r="B683" s="817"/>
      <c r="C683" s="817"/>
      <c r="D683" s="817"/>
      <c r="E683" s="817"/>
      <c r="F683" s="817"/>
      <c r="G683" s="817"/>
      <c r="H683" s="817"/>
      <c r="I683" s="818"/>
    </row>
    <row r="684" spans="1:9" ht="9" customHeight="1" thickBot="1" x14ac:dyDescent="0.3">
      <c r="A684" s="819"/>
      <c r="B684" s="820"/>
      <c r="C684" s="820"/>
      <c r="D684" s="820"/>
      <c r="E684" s="820"/>
      <c r="F684" s="820"/>
      <c r="G684" s="820"/>
      <c r="H684" s="820"/>
      <c r="I684" s="821"/>
    </row>
    <row r="685" spans="1:9" ht="14.65" customHeight="1" thickBot="1" x14ac:dyDescent="0.3">
      <c r="A685" s="438" t="s">
        <v>694</v>
      </c>
      <c r="B685" s="259"/>
      <c r="C685" s="259"/>
      <c r="D685" s="259"/>
      <c r="E685" s="822"/>
      <c r="F685" s="823"/>
      <c r="G685" s="72" t="s">
        <v>427</v>
      </c>
      <c r="I685" s="315"/>
    </row>
    <row r="686" spans="1:9" ht="35.65" customHeight="1" thickBot="1" x14ac:dyDescent="0.3">
      <c r="A686" s="240" t="s">
        <v>325</v>
      </c>
      <c r="B686" s="241" t="s">
        <v>329</v>
      </c>
      <c r="C686" s="242" t="s">
        <v>338</v>
      </c>
      <c r="D686" s="242" t="s">
        <v>382</v>
      </c>
      <c r="E686" s="242" t="s">
        <v>423</v>
      </c>
      <c r="F686" s="243" t="s">
        <v>422</v>
      </c>
      <c r="G686" s="244" t="s">
        <v>326</v>
      </c>
      <c r="H686" s="245" t="s">
        <v>327</v>
      </c>
      <c r="I686" s="260" t="s">
        <v>330</v>
      </c>
    </row>
    <row r="687" spans="1:9" ht="14.65" customHeight="1" x14ac:dyDescent="0.25">
      <c r="A687" s="247">
        <v>1</v>
      </c>
      <c r="B687" s="313"/>
      <c r="C687" s="313"/>
      <c r="D687" s="313"/>
      <c r="E687" s="313"/>
      <c r="F687" s="313"/>
      <c r="G687" s="248">
        <f>IFERROR(B687-C687,"")</f>
        <v>0</v>
      </c>
      <c r="H687" s="248">
        <f>IFERROR(D687*E687*F687*I685,"")</f>
        <v>0</v>
      </c>
      <c r="I687" s="249" t="str">
        <f>IFERROR(H687*(G687/F661)^3,"")</f>
        <v/>
      </c>
    </row>
    <row r="688" spans="1:9" ht="14.65" customHeight="1" x14ac:dyDescent="0.25">
      <c r="A688" s="439">
        <v>2</v>
      </c>
      <c r="B688" s="314"/>
      <c r="C688" s="314"/>
      <c r="D688" s="314"/>
      <c r="E688" s="314"/>
      <c r="F688" s="314"/>
      <c r="G688" s="250">
        <f>IFERROR(B688-C688,"")</f>
        <v>0</v>
      </c>
      <c r="H688" s="250">
        <f>IFERROR(D688*E688*F688*I685,"")</f>
        <v>0</v>
      </c>
      <c r="I688" s="251" t="str">
        <f>IFERROR(H688*(G688/F661)^3,"")</f>
        <v/>
      </c>
    </row>
    <row r="689" spans="1:9" ht="14.65" customHeight="1" thickBot="1" x14ac:dyDescent="0.3">
      <c r="A689" s="252">
        <v>3</v>
      </c>
      <c r="B689" s="306"/>
      <c r="C689" s="306"/>
      <c r="D689" s="306"/>
      <c r="E689" s="306"/>
      <c r="F689" s="306"/>
      <c r="G689" s="253">
        <f>IFERROR(B689-C689,"")</f>
        <v>0</v>
      </c>
      <c r="H689" s="253">
        <f>IFERROR(D689*E689*F689*I685,"")</f>
        <v>0</v>
      </c>
      <c r="I689" s="261" t="str">
        <f>IFERROR(H689*(G689/F661)^3,"")</f>
        <v/>
      </c>
    </row>
    <row r="690" spans="1:9" ht="7.5" customHeight="1" thickBot="1" x14ac:dyDescent="0.3">
      <c r="A690" s="824"/>
      <c r="B690" s="808"/>
      <c r="C690" s="808"/>
      <c r="D690" s="808"/>
      <c r="E690" s="808"/>
      <c r="F690" s="808"/>
      <c r="G690" s="808"/>
      <c r="H690" s="808"/>
      <c r="I690" s="825"/>
    </row>
    <row r="691" spans="1:9" ht="14.65" customHeight="1" thickBot="1" x14ac:dyDescent="0.3">
      <c r="A691" s="436" t="s">
        <v>383</v>
      </c>
      <c r="B691" s="435"/>
      <c r="C691" s="435"/>
      <c r="D691" s="435"/>
      <c r="E691" s="435"/>
      <c r="F691" s="437"/>
      <c r="G691" s="237" t="s">
        <v>328</v>
      </c>
      <c r="H691" s="238">
        <f>IFERROR(SUM(I687:I689),"")</f>
        <v>0</v>
      </c>
      <c r="I691" s="255"/>
    </row>
    <row r="692" spans="1:9" ht="14.65" customHeight="1" thickBot="1" x14ac:dyDescent="0.3">
      <c r="A692" s="256" t="s">
        <v>379</v>
      </c>
      <c r="G692" s="133"/>
      <c r="H692" s="133"/>
      <c r="I692" s="257"/>
    </row>
    <row r="693" spans="1:9" ht="14.65" customHeight="1" thickBot="1" x14ac:dyDescent="0.3">
      <c r="A693" s="807" t="s">
        <v>424</v>
      </c>
      <c r="B693" s="808"/>
      <c r="C693" s="808"/>
      <c r="D693" s="808"/>
      <c r="E693" s="808"/>
      <c r="F693" s="809"/>
      <c r="G693" s="237" t="s">
        <v>328</v>
      </c>
      <c r="H693" s="258" t="str">
        <f>IFERROR(H682-H691,"")</f>
        <v/>
      </c>
      <c r="I693" s="255"/>
    </row>
    <row r="694" spans="1:9" ht="14.65" customHeight="1" x14ac:dyDescent="0.25">
      <c r="A694" s="256" t="s">
        <v>402</v>
      </c>
      <c r="I694" s="5"/>
    </row>
    <row r="695" spans="1:9" ht="14.65" customHeight="1" x14ac:dyDescent="0.25">
      <c r="A695" s="810" t="s">
        <v>426</v>
      </c>
      <c r="B695" s="781"/>
      <c r="C695" s="781"/>
      <c r="D695" s="781"/>
      <c r="E695" s="781"/>
      <c r="F695" s="811"/>
      <c r="G695" s="262" t="s">
        <v>384</v>
      </c>
      <c r="H695" s="263" t="str">
        <f>IFERROR(H693/(H691/I685),"")</f>
        <v/>
      </c>
      <c r="I695" s="264"/>
    </row>
    <row r="696" spans="1:9" ht="14.65" customHeight="1" x14ac:dyDescent="0.25">
      <c r="A696" s="812" t="s">
        <v>385</v>
      </c>
      <c r="B696" s="781"/>
      <c r="C696" s="781"/>
      <c r="D696" s="781"/>
      <c r="E696" s="781"/>
      <c r="F696" s="781"/>
      <c r="G696" s="781"/>
      <c r="H696" s="781"/>
      <c r="I696" s="784"/>
    </row>
    <row r="697" spans="1:9" ht="14.65" customHeight="1" x14ac:dyDescent="0.25">
      <c r="A697" s="810" t="s">
        <v>331</v>
      </c>
      <c r="B697" s="781"/>
      <c r="C697" s="781"/>
      <c r="D697" s="781"/>
      <c r="E697" s="781"/>
      <c r="F697" s="811"/>
      <c r="G697" s="813"/>
      <c r="H697" s="814"/>
      <c r="I697" s="815"/>
    </row>
    <row r="698" spans="1:9" ht="14.65" customHeight="1" thickBot="1" x14ac:dyDescent="0.3">
      <c r="A698" s="774" t="s">
        <v>332</v>
      </c>
      <c r="B698" s="775"/>
      <c r="C698" s="775"/>
      <c r="D698" s="775"/>
      <c r="E698" s="775"/>
      <c r="F698" s="776"/>
      <c r="G698" s="777"/>
      <c r="H698" s="778"/>
      <c r="I698" s="779"/>
    </row>
    <row r="699" spans="1:9" ht="22.15" customHeight="1" x14ac:dyDescent="0.25">
      <c r="A699" s="265" t="s">
        <v>333</v>
      </c>
      <c r="B699" s="266"/>
      <c r="C699" s="266"/>
      <c r="D699" s="266"/>
      <c r="E699" s="266"/>
      <c r="F699" s="266"/>
      <c r="G699" s="266"/>
      <c r="H699" s="266"/>
      <c r="I699" s="267"/>
    </row>
    <row r="700" spans="1:9" ht="14.65" customHeight="1" thickBot="1" x14ac:dyDescent="0.3">
      <c r="A700" s="780" t="s">
        <v>115</v>
      </c>
      <c r="B700" s="781"/>
      <c r="C700" s="782"/>
      <c r="D700" s="783" t="s">
        <v>114</v>
      </c>
      <c r="E700" s="781"/>
      <c r="F700" s="781"/>
      <c r="G700" s="781"/>
      <c r="H700" s="781"/>
      <c r="I700" s="784"/>
    </row>
    <row r="701" spans="1:9" ht="17.649999999999999" customHeight="1" thickBot="1" x14ac:dyDescent="0.3">
      <c r="A701" s="785" t="s">
        <v>116</v>
      </c>
      <c r="B701" s="786"/>
      <c r="C701" s="269" t="str">
        <f ca="1">IFERROR("År "&amp;INT(YEAR(TODAY())+H682/(H680/$I674)),"N/A")</f>
        <v>N/A</v>
      </c>
      <c r="D701" s="787" t="s">
        <v>24</v>
      </c>
      <c r="E701" s="789"/>
      <c r="F701" s="790"/>
      <c r="G701" s="790"/>
      <c r="H701" s="792" t="s">
        <v>21</v>
      </c>
      <c r="I701" s="793"/>
    </row>
    <row r="702" spans="1:9" ht="17.649999999999999" customHeight="1" x14ac:dyDescent="0.25">
      <c r="A702" s="795"/>
      <c r="B702" s="796"/>
      <c r="C702" s="796"/>
      <c r="D702" s="788"/>
      <c r="E702" s="791"/>
      <c r="F702" s="791"/>
      <c r="G702" s="791"/>
      <c r="H702" s="792"/>
      <c r="I702" s="794"/>
    </row>
    <row r="703" spans="1:9" ht="17.649999999999999" customHeight="1" x14ac:dyDescent="0.25">
      <c r="A703" s="797"/>
      <c r="B703" s="796"/>
      <c r="C703" s="796"/>
      <c r="D703" s="800" t="s">
        <v>25</v>
      </c>
      <c r="E703" s="789"/>
      <c r="F703" s="802"/>
      <c r="G703" s="802"/>
      <c r="H703" s="792" t="s">
        <v>371</v>
      </c>
      <c r="I703" s="805"/>
    </row>
    <row r="704" spans="1:9" ht="21" customHeight="1" thickBot="1" x14ac:dyDescent="0.3">
      <c r="A704" s="798"/>
      <c r="B704" s="799"/>
      <c r="C704" s="799"/>
      <c r="D704" s="801"/>
      <c r="E704" s="803"/>
      <c r="F704" s="803"/>
      <c r="G704" s="803"/>
      <c r="H704" s="804"/>
      <c r="I704" s="806"/>
    </row>
    <row r="705" spans="1:9" ht="14.65" customHeight="1" thickBot="1" x14ac:dyDescent="0.3"/>
    <row r="706" spans="1:9" ht="16.149999999999999" customHeight="1" thickBot="1" x14ac:dyDescent="0.3">
      <c r="A706" s="440" t="s">
        <v>350</v>
      </c>
      <c r="B706" s="231"/>
      <c r="C706" s="231"/>
      <c r="D706" s="231"/>
      <c r="E706" s="231"/>
      <c r="F706" s="231"/>
      <c r="G706" s="231"/>
      <c r="H706" s="232" t="s">
        <v>431</v>
      </c>
      <c r="I706" s="233"/>
    </row>
    <row r="707" spans="1:9" ht="31.15" customHeight="1" thickBot="1" x14ac:dyDescent="0.3">
      <c r="A707" s="441" t="s">
        <v>633</v>
      </c>
      <c r="B707" s="841"/>
      <c r="C707" s="842"/>
      <c r="D707" s="843"/>
      <c r="E707" s="844"/>
      <c r="F707" s="845"/>
      <c r="G707" s="845"/>
      <c r="H707" s="845"/>
      <c r="I707" s="846"/>
    </row>
    <row r="708" spans="1:9" ht="25.15" customHeight="1" x14ac:dyDescent="0.25">
      <c r="A708" s="234" t="s">
        <v>0</v>
      </c>
      <c r="B708" s="835"/>
      <c r="C708" s="836"/>
      <c r="D708" s="837"/>
      <c r="E708" s="434" t="s">
        <v>37</v>
      </c>
      <c r="F708" s="835"/>
      <c r="G708" s="837"/>
      <c r="H708" s="434" t="s">
        <v>31</v>
      </c>
      <c r="I708" s="443"/>
    </row>
    <row r="709" spans="1:9" ht="25.15" customHeight="1" x14ac:dyDescent="0.25">
      <c r="A709" s="234" t="s">
        <v>906</v>
      </c>
      <c r="B709" s="835"/>
      <c r="C709" s="836"/>
      <c r="D709" s="837"/>
      <c r="E709" s="434" t="s">
        <v>32</v>
      </c>
      <c r="F709" s="835"/>
      <c r="G709" s="837"/>
      <c r="H709" s="434" t="s">
        <v>34</v>
      </c>
      <c r="I709" s="443"/>
    </row>
    <row r="710" spans="1:9" ht="25.15" customHeight="1" x14ac:dyDescent="0.25">
      <c r="A710" s="234" t="s">
        <v>1</v>
      </c>
      <c r="B710" s="835"/>
      <c r="C710" s="836"/>
      <c r="D710" s="837"/>
      <c r="E710" s="434" t="s">
        <v>33</v>
      </c>
      <c r="F710" s="835"/>
      <c r="G710" s="837"/>
      <c r="H710" s="434" t="s">
        <v>36</v>
      </c>
      <c r="I710" s="444"/>
    </row>
    <row r="711" spans="1:9" ht="25.15" customHeight="1" x14ac:dyDescent="0.25">
      <c r="A711" s="234" t="s">
        <v>406</v>
      </c>
      <c r="B711" s="835"/>
      <c r="C711" s="836"/>
      <c r="D711" s="837"/>
      <c r="E711" s="434" t="s">
        <v>35</v>
      </c>
      <c r="F711" s="835"/>
      <c r="G711" s="837"/>
      <c r="H711" s="434" t="s">
        <v>112</v>
      </c>
      <c r="I711" s="443"/>
    </row>
    <row r="712" spans="1:9" ht="25.15" customHeight="1" thickBot="1" x14ac:dyDescent="0.3">
      <c r="A712" s="270" t="s">
        <v>28</v>
      </c>
      <c r="B712" s="838"/>
      <c r="C712" s="839"/>
      <c r="D712" s="840"/>
      <c r="E712" s="271" t="s">
        <v>29</v>
      </c>
      <c r="F712" s="838"/>
      <c r="G712" s="840"/>
      <c r="H712" s="321"/>
      <c r="I712" s="442"/>
    </row>
    <row r="713" spans="1:9" ht="11.25" customHeight="1" thickBot="1" x14ac:dyDescent="0.3">
      <c r="A713" s="819"/>
      <c r="B713" s="820"/>
      <c r="C713" s="820"/>
      <c r="D713" s="820"/>
      <c r="E713" s="820"/>
      <c r="F713" s="820"/>
      <c r="G713" s="820"/>
      <c r="H713" s="820"/>
      <c r="I713" s="821"/>
    </row>
    <row r="714" spans="1:9" ht="14.65" customHeight="1" thickBot="1" x14ac:dyDescent="0.3">
      <c r="A714" s="829" t="s">
        <v>590</v>
      </c>
      <c r="B714" s="808"/>
      <c r="C714" s="808"/>
      <c r="D714" s="809"/>
      <c r="E714" s="830"/>
      <c r="F714" s="831"/>
      <c r="G714" s="235" t="s">
        <v>325</v>
      </c>
      <c r="H714" s="235" t="s">
        <v>326</v>
      </c>
      <c r="I714" s="236" t="s">
        <v>327</v>
      </c>
    </row>
    <row r="715" spans="1:9" ht="14.65" customHeight="1" x14ac:dyDescent="0.25">
      <c r="A715" s="832" t="s">
        <v>336</v>
      </c>
      <c r="B715" s="833"/>
      <c r="C715" s="833"/>
      <c r="D715" s="833"/>
      <c r="E715" s="833"/>
      <c r="F715" s="834"/>
      <c r="G715" s="308"/>
      <c r="H715" s="308"/>
      <c r="I715" s="309"/>
    </row>
    <row r="716" spans="1:9" ht="14.65" customHeight="1" x14ac:dyDescent="0.25">
      <c r="A716" s="810" t="s">
        <v>339</v>
      </c>
      <c r="B716" s="781"/>
      <c r="C716" s="781"/>
      <c r="D716" s="781"/>
      <c r="E716" s="781"/>
      <c r="F716" s="811"/>
      <c r="G716" s="310"/>
      <c r="H716" s="310"/>
      <c r="I716" s="311"/>
    </row>
    <row r="717" spans="1:9" ht="14.65" customHeight="1" thickBot="1" x14ac:dyDescent="0.3">
      <c r="A717" s="774" t="s">
        <v>340</v>
      </c>
      <c r="B717" s="775"/>
      <c r="C717" s="775"/>
      <c r="D717" s="775"/>
      <c r="E717" s="775"/>
      <c r="F717" s="776"/>
      <c r="G717" s="307"/>
      <c r="H717" s="307"/>
      <c r="I717" s="312"/>
    </row>
    <row r="718" spans="1:9" ht="10.5" customHeight="1" thickBot="1" x14ac:dyDescent="0.3">
      <c r="A718" s="826"/>
      <c r="B718" s="817"/>
      <c r="C718" s="817"/>
      <c r="D718" s="817"/>
      <c r="E718" s="817"/>
      <c r="F718" s="817"/>
      <c r="G718" s="817"/>
      <c r="H718" s="817"/>
      <c r="I718" s="818"/>
    </row>
    <row r="719" spans="1:9" ht="14.65" customHeight="1" thickBot="1" x14ac:dyDescent="0.3">
      <c r="A719" s="436" t="s">
        <v>337</v>
      </c>
      <c r="B719" s="435"/>
      <c r="C719" s="435"/>
      <c r="D719" s="435"/>
      <c r="E719" s="435"/>
      <c r="F719" s="437"/>
      <c r="G719" s="237" t="s">
        <v>328</v>
      </c>
      <c r="H719" s="238" t="str">
        <f>IFERROR(I715*(H715/F709)^3+I716*(H716/F709)^3+I717*(H717/F709)^3,"")</f>
        <v/>
      </c>
      <c r="I719" s="239"/>
    </row>
    <row r="720" spans="1:9" ht="10.15" customHeight="1" thickBot="1" x14ac:dyDescent="0.3">
      <c r="A720" s="819"/>
      <c r="B720" s="820"/>
      <c r="C720" s="820"/>
      <c r="D720" s="820"/>
      <c r="E720" s="820"/>
      <c r="F720" s="820"/>
      <c r="G720" s="820"/>
      <c r="H720" s="820"/>
      <c r="I720" s="821"/>
    </row>
    <row r="721" spans="1:9" ht="14.65" customHeight="1" thickBot="1" x14ac:dyDescent="0.3">
      <c r="A721" s="438" t="s">
        <v>425</v>
      </c>
      <c r="B721" s="435"/>
      <c r="C721" s="435"/>
      <c r="D721" s="435"/>
      <c r="E721" s="827"/>
      <c r="F721" s="828"/>
      <c r="G721" s="72" t="s">
        <v>428</v>
      </c>
      <c r="H721" s="46"/>
      <c r="I721" s="315"/>
    </row>
    <row r="722" spans="1:9" ht="35.65" customHeight="1" thickBot="1" x14ac:dyDescent="0.3">
      <c r="A722" s="240" t="s">
        <v>325</v>
      </c>
      <c r="B722" s="241" t="s">
        <v>329</v>
      </c>
      <c r="C722" s="242" t="s">
        <v>338</v>
      </c>
      <c r="D722" s="242" t="s">
        <v>382</v>
      </c>
      <c r="E722" s="242" t="s">
        <v>423</v>
      </c>
      <c r="F722" s="243" t="s">
        <v>422</v>
      </c>
      <c r="G722" s="244" t="s">
        <v>177</v>
      </c>
      <c r="H722" s="245" t="s">
        <v>327</v>
      </c>
      <c r="I722" s="246" t="s">
        <v>330</v>
      </c>
    </row>
    <row r="723" spans="1:9" ht="14.65" customHeight="1" x14ac:dyDescent="0.25">
      <c r="A723" s="247">
        <v>1</v>
      </c>
      <c r="B723" s="313"/>
      <c r="C723" s="313"/>
      <c r="D723" s="313"/>
      <c r="E723" s="313"/>
      <c r="F723" s="313"/>
      <c r="G723" s="248">
        <f>IFERROR(B723-C723,"")</f>
        <v>0</v>
      </c>
      <c r="H723" s="248">
        <f>IFERROR(D723*E723*F723*I721,"")</f>
        <v>0</v>
      </c>
      <c r="I723" s="249" t="str">
        <f>IFERROR(H723*(G723/F709)^3,"")</f>
        <v/>
      </c>
    </row>
    <row r="724" spans="1:9" ht="14.65" customHeight="1" x14ac:dyDescent="0.25">
      <c r="A724" s="439">
        <v>2</v>
      </c>
      <c r="B724" s="314"/>
      <c r="C724" s="314"/>
      <c r="D724" s="314"/>
      <c r="E724" s="314"/>
      <c r="F724" s="314"/>
      <c r="G724" s="250">
        <f>IFERROR(B724-C724,"")</f>
        <v>0</v>
      </c>
      <c r="H724" s="250">
        <f>IFERROR(D724*E724*F724*I721,"")</f>
        <v>0</v>
      </c>
      <c r="I724" s="251" t="str">
        <f>IFERROR(H724*(G724/F708)^3,"")</f>
        <v/>
      </c>
    </row>
    <row r="725" spans="1:9" ht="14.65" customHeight="1" thickBot="1" x14ac:dyDescent="0.3">
      <c r="A725" s="252">
        <v>3</v>
      </c>
      <c r="B725" s="306"/>
      <c r="C725" s="306"/>
      <c r="D725" s="306"/>
      <c r="E725" s="306"/>
      <c r="F725" s="306"/>
      <c r="G725" s="253">
        <f>IFERROR(B725-C725,"")</f>
        <v>0</v>
      </c>
      <c r="H725" s="253">
        <f>IFERROR(D725*E725*F725*I721,"")</f>
        <v>0</v>
      </c>
      <c r="I725" s="254" t="str">
        <f>IFERROR(H725*(G725/F708)^3,"")</f>
        <v/>
      </c>
    </row>
    <row r="726" spans="1:9" ht="10.15" customHeight="1" thickBot="1" x14ac:dyDescent="0.3">
      <c r="A726" s="824"/>
      <c r="B726" s="808"/>
      <c r="C726" s="808"/>
      <c r="D726" s="808"/>
      <c r="E726" s="808"/>
      <c r="F726" s="808"/>
      <c r="G726" s="808"/>
      <c r="H726" s="808"/>
      <c r="I726" s="825"/>
    </row>
    <row r="727" spans="1:9" ht="14.65" customHeight="1" thickBot="1" x14ac:dyDescent="0.3">
      <c r="A727" s="436" t="s">
        <v>378</v>
      </c>
      <c r="B727" s="435"/>
      <c r="C727" s="435"/>
      <c r="D727" s="435"/>
      <c r="E727" s="435"/>
      <c r="F727" s="437"/>
      <c r="G727" s="237" t="s">
        <v>328</v>
      </c>
      <c r="H727" s="238">
        <f>IFERROR(SUM(I723:I725),"")</f>
        <v>0</v>
      </c>
      <c r="I727" s="255"/>
    </row>
    <row r="728" spans="1:9" ht="14.65" customHeight="1" thickBot="1" x14ac:dyDescent="0.3">
      <c r="A728" s="256" t="s">
        <v>379</v>
      </c>
      <c r="G728" s="133"/>
      <c r="H728" s="133"/>
      <c r="I728" s="257"/>
    </row>
    <row r="729" spans="1:9" ht="14.65" customHeight="1" thickBot="1" x14ac:dyDescent="0.3">
      <c r="A729" s="807" t="s">
        <v>380</v>
      </c>
      <c r="B729" s="808"/>
      <c r="C729" s="808"/>
      <c r="D729" s="808"/>
      <c r="E729" s="808"/>
      <c r="F729" s="809"/>
      <c r="G729" s="237" t="s">
        <v>328</v>
      </c>
      <c r="H729" s="258" t="str">
        <f>IFERROR(H719-H727,"")</f>
        <v/>
      </c>
      <c r="I729" s="255"/>
    </row>
    <row r="730" spans="1:9" ht="14.65" customHeight="1" x14ac:dyDescent="0.25">
      <c r="A730" s="816" t="s">
        <v>381</v>
      </c>
      <c r="B730" s="817"/>
      <c r="C730" s="817"/>
      <c r="D730" s="817"/>
      <c r="E730" s="817"/>
      <c r="F730" s="817"/>
      <c r="G730" s="817"/>
      <c r="H730" s="817"/>
      <c r="I730" s="818"/>
    </row>
    <row r="731" spans="1:9" ht="9" customHeight="1" thickBot="1" x14ac:dyDescent="0.3">
      <c r="A731" s="819"/>
      <c r="B731" s="820"/>
      <c r="C731" s="820"/>
      <c r="D731" s="820"/>
      <c r="E731" s="820"/>
      <c r="F731" s="820"/>
      <c r="G731" s="820"/>
      <c r="H731" s="820"/>
      <c r="I731" s="821"/>
    </row>
    <row r="732" spans="1:9" ht="14.65" customHeight="1" thickBot="1" x14ac:dyDescent="0.3">
      <c r="A732" s="438" t="s">
        <v>694</v>
      </c>
      <c r="B732" s="259"/>
      <c r="C732" s="259"/>
      <c r="D732" s="259"/>
      <c r="E732" s="822"/>
      <c r="F732" s="823"/>
      <c r="G732" s="72" t="s">
        <v>427</v>
      </c>
      <c r="I732" s="315"/>
    </row>
    <row r="733" spans="1:9" ht="35.65" customHeight="1" thickBot="1" x14ac:dyDescent="0.3">
      <c r="A733" s="240" t="s">
        <v>325</v>
      </c>
      <c r="B733" s="241" t="s">
        <v>329</v>
      </c>
      <c r="C733" s="242" t="s">
        <v>338</v>
      </c>
      <c r="D733" s="242" t="s">
        <v>382</v>
      </c>
      <c r="E733" s="242" t="s">
        <v>423</v>
      </c>
      <c r="F733" s="243" t="s">
        <v>422</v>
      </c>
      <c r="G733" s="244" t="s">
        <v>326</v>
      </c>
      <c r="H733" s="245" t="s">
        <v>327</v>
      </c>
      <c r="I733" s="260" t="s">
        <v>330</v>
      </c>
    </row>
    <row r="734" spans="1:9" ht="14.65" customHeight="1" x14ac:dyDescent="0.25">
      <c r="A734" s="247">
        <v>1</v>
      </c>
      <c r="B734" s="313"/>
      <c r="C734" s="313"/>
      <c r="D734" s="313"/>
      <c r="E734" s="313"/>
      <c r="F734" s="313"/>
      <c r="G734" s="248">
        <f>IFERROR(B734-C734,"")</f>
        <v>0</v>
      </c>
      <c r="H734" s="248">
        <f>IFERROR(D734*E734*F734*I732,"")</f>
        <v>0</v>
      </c>
      <c r="I734" s="249" t="str">
        <f>IFERROR(H734*(G734/F708)^3,"")</f>
        <v/>
      </c>
    </row>
    <row r="735" spans="1:9" ht="14.65" customHeight="1" x14ac:dyDescent="0.25">
      <c r="A735" s="439">
        <v>2</v>
      </c>
      <c r="B735" s="314"/>
      <c r="C735" s="314"/>
      <c r="D735" s="314"/>
      <c r="E735" s="314"/>
      <c r="F735" s="314"/>
      <c r="G735" s="250">
        <f>IFERROR(B735-C735,"")</f>
        <v>0</v>
      </c>
      <c r="H735" s="250">
        <f>IFERROR(D735*E735*F735*I732,"")</f>
        <v>0</v>
      </c>
      <c r="I735" s="251" t="str">
        <f>IFERROR(H735*(G735/F708)^3,"")</f>
        <v/>
      </c>
    </row>
    <row r="736" spans="1:9" ht="14.65" customHeight="1" thickBot="1" x14ac:dyDescent="0.3">
      <c r="A736" s="252">
        <v>3</v>
      </c>
      <c r="B736" s="306"/>
      <c r="C736" s="306"/>
      <c r="D736" s="306"/>
      <c r="E736" s="306"/>
      <c r="F736" s="306"/>
      <c r="G736" s="253">
        <f>IFERROR(B736-C736,"")</f>
        <v>0</v>
      </c>
      <c r="H736" s="253">
        <f>IFERROR(D736*E736*F736*I732,"")</f>
        <v>0</v>
      </c>
      <c r="I736" s="261" t="str">
        <f>IFERROR(H736*(G736/F708)^3,"")</f>
        <v/>
      </c>
    </row>
    <row r="737" spans="1:9" ht="7.5" customHeight="1" thickBot="1" x14ac:dyDescent="0.3">
      <c r="A737" s="824"/>
      <c r="B737" s="808"/>
      <c r="C737" s="808"/>
      <c r="D737" s="808"/>
      <c r="E737" s="808"/>
      <c r="F737" s="808"/>
      <c r="G737" s="808"/>
      <c r="H737" s="808"/>
      <c r="I737" s="825"/>
    </row>
    <row r="738" spans="1:9" ht="14.65" customHeight="1" thickBot="1" x14ac:dyDescent="0.3">
      <c r="A738" s="436" t="s">
        <v>383</v>
      </c>
      <c r="B738" s="435"/>
      <c r="C738" s="435"/>
      <c r="D738" s="435"/>
      <c r="E738" s="435"/>
      <c r="F738" s="437"/>
      <c r="G738" s="237" t="s">
        <v>328</v>
      </c>
      <c r="H738" s="238">
        <f>IFERROR(SUM(I734:I736),"")</f>
        <v>0</v>
      </c>
      <c r="I738" s="255"/>
    </row>
    <row r="739" spans="1:9" ht="14.65" customHeight="1" thickBot="1" x14ac:dyDescent="0.3">
      <c r="A739" s="256" t="s">
        <v>379</v>
      </c>
      <c r="G739" s="133"/>
      <c r="H739" s="133"/>
      <c r="I739" s="257"/>
    </row>
    <row r="740" spans="1:9" ht="14.65" customHeight="1" thickBot="1" x14ac:dyDescent="0.3">
      <c r="A740" s="807" t="s">
        <v>424</v>
      </c>
      <c r="B740" s="808"/>
      <c r="C740" s="808"/>
      <c r="D740" s="808"/>
      <c r="E740" s="808"/>
      <c r="F740" s="809"/>
      <c r="G740" s="237" t="s">
        <v>328</v>
      </c>
      <c r="H740" s="258" t="str">
        <f>IFERROR(H729-H738,"")</f>
        <v/>
      </c>
      <c r="I740" s="255"/>
    </row>
    <row r="741" spans="1:9" ht="14.65" customHeight="1" x14ac:dyDescent="0.25">
      <c r="A741" s="256" t="s">
        <v>402</v>
      </c>
      <c r="I741" s="5"/>
    </row>
    <row r="742" spans="1:9" ht="14.65" customHeight="1" x14ac:dyDescent="0.25">
      <c r="A742" s="810" t="s">
        <v>426</v>
      </c>
      <c r="B742" s="781"/>
      <c r="C742" s="781"/>
      <c r="D742" s="781"/>
      <c r="E742" s="781"/>
      <c r="F742" s="811"/>
      <c r="G742" s="262" t="s">
        <v>384</v>
      </c>
      <c r="H742" s="263" t="str">
        <f>IFERROR(H740/(H738/I732),"")</f>
        <v/>
      </c>
      <c r="I742" s="264"/>
    </row>
    <row r="743" spans="1:9" ht="14.65" customHeight="1" x14ac:dyDescent="0.25">
      <c r="A743" s="812" t="s">
        <v>385</v>
      </c>
      <c r="B743" s="781"/>
      <c r="C743" s="781"/>
      <c r="D743" s="781"/>
      <c r="E743" s="781"/>
      <c r="F743" s="781"/>
      <c r="G743" s="781"/>
      <c r="H743" s="781"/>
      <c r="I743" s="784"/>
    </row>
    <row r="744" spans="1:9" ht="14.65" customHeight="1" x14ac:dyDescent="0.25">
      <c r="A744" s="810" t="s">
        <v>331</v>
      </c>
      <c r="B744" s="781"/>
      <c r="C744" s="781"/>
      <c r="D744" s="781"/>
      <c r="E744" s="781"/>
      <c r="F744" s="811"/>
      <c r="G744" s="813"/>
      <c r="H744" s="814"/>
      <c r="I744" s="815"/>
    </row>
    <row r="745" spans="1:9" ht="14.65" customHeight="1" thickBot="1" x14ac:dyDescent="0.3">
      <c r="A745" s="774" t="s">
        <v>332</v>
      </c>
      <c r="B745" s="775"/>
      <c r="C745" s="775"/>
      <c r="D745" s="775"/>
      <c r="E745" s="775"/>
      <c r="F745" s="776"/>
      <c r="G745" s="777"/>
      <c r="H745" s="778"/>
      <c r="I745" s="779"/>
    </row>
    <row r="746" spans="1:9" ht="22.15" customHeight="1" x14ac:dyDescent="0.25">
      <c r="A746" s="265" t="s">
        <v>333</v>
      </c>
      <c r="B746" s="266"/>
      <c r="C746" s="266"/>
      <c r="D746" s="266"/>
      <c r="E746" s="266"/>
      <c r="F746" s="266"/>
      <c r="G746" s="266"/>
      <c r="H746" s="266"/>
      <c r="I746" s="267"/>
    </row>
    <row r="747" spans="1:9" ht="14.65" customHeight="1" thickBot="1" x14ac:dyDescent="0.3">
      <c r="A747" s="780" t="s">
        <v>115</v>
      </c>
      <c r="B747" s="781"/>
      <c r="C747" s="782"/>
      <c r="D747" s="783" t="s">
        <v>114</v>
      </c>
      <c r="E747" s="781"/>
      <c r="F747" s="781"/>
      <c r="G747" s="781"/>
      <c r="H747" s="781"/>
      <c r="I747" s="784"/>
    </row>
    <row r="748" spans="1:9" ht="17.649999999999999" customHeight="1" thickBot="1" x14ac:dyDescent="0.3">
      <c r="A748" s="785" t="s">
        <v>116</v>
      </c>
      <c r="B748" s="786"/>
      <c r="C748" s="269" t="str">
        <f ca="1">IFERROR("År "&amp;INT(YEAR(TODAY())+H729/(H727/$I721)),"N/A")</f>
        <v>N/A</v>
      </c>
      <c r="D748" s="787" t="s">
        <v>24</v>
      </c>
      <c r="E748" s="789"/>
      <c r="F748" s="790"/>
      <c r="G748" s="790"/>
      <c r="H748" s="792" t="s">
        <v>21</v>
      </c>
      <c r="I748" s="793"/>
    </row>
    <row r="749" spans="1:9" ht="17.649999999999999" customHeight="1" x14ac:dyDescent="0.25">
      <c r="A749" s="795"/>
      <c r="B749" s="796"/>
      <c r="C749" s="796"/>
      <c r="D749" s="788"/>
      <c r="E749" s="791"/>
      <c r="F749" s="791"/>
      <c r="G749" s="791"/>
      <c r="H749" s="792"/>
      <c r="I749" s="794"/>
    </row>
    <row r="750" spans="1:9" ht="17.649999999999999" customHeight="1" x14ac:dyDescent="0.25">
      <c r="A750" s="797"/>
      <c r="B750" s="796"/>
      <c r="C750" s="796"/>
      <c r="D750" s="800" t="s">
        <v>25</v>
      </c>
      <c r="E750" s="789"/>
      <c r="F750" s="802"/>
      <c r="G750" s="802"/>
      <c r="H750" s="792" t="s">
        <v>371</v>
      </c>
      <c r="I750" s="805"/>
    </row>
    <row r="751" spans="1:9" ht="21" customHeight="1" thickBot="1" x14ac:dyDescent="0.3">
      <c r="A751" s="798"/>
      <c r="B751" s="799"/>
      <c r="C751" s="799"/>
      <c r="D751" s="801"/>
      <c r="E751" s="803"/>
      <c r="F751" s="803"/>
      <c r="G751" s="803"/>
      <c r="H751" s="804"/>
      <c r="I751" s="806"/>
    </row>
    <row r="752" spans="1:9" ht="14.65" customHeight="1" thickBot="1" x14ac:dyDescent="0.3"/>
    <row r="753" spans="1:9" ht="16.149999999999999" customHeight="1" thickBot="1" x14ac:dyDescent="0.3">
      <c r="A753" s="440" t="s">
        <v>350</v>
      </c>
      <c r="B753" s="231"/>
      <c r="C753" s="231"/>
      <c r="D753" s="231"/>
      <c r="E753" s="231"/>
      <c r="F753" s="231"/>
      <c r="G753" s="231"/>
      <c r="H753" s="232" t="s">
        <v>431</v>
      </c>
      <c r="I753" s="233"/>
    </row>
    <row r="754" spans="1:9" ht="31.15" customHeight="1" thickBot="1" x14ac:dyDescent="0.3">
      <c r="A754" s="441" t="s">
        <v>633</v>
      </c>
      <c r="B754" s="841"/>
      <c r="C754" s="842"/>
      <c r="D754" s="843"/>
      <c r="E754" s="844"/>
      <c r="F754" s="845"/>
      <c r="G754" s="845"/>
      <c r="H754" s="845"/>
      <c r="I754" s="846"/>
    </row>
    <row r="755" spans="1:9" ht="25.15" customHeight="1" x14ac:dyDescent="0.25">
      <c r="A755" s="234" t="s">
        <v>0</v>
      </c>
      <c r="B755" s="835"/>
      <c r="C755" s="836"/>
      <c r="D755" s="837"/>
      <c r="E755" s="434" t="s">
        <v>37</v>
      </c>
      <c r="F755" s="835"/>
      <c r="G755" s="837"/>
      <c r="H755" s="434" t="s">
        <v>31</v>
      </c>
      <c r="I755" s="443"/>
    </row>
    <row r="756" spans="1:9" ht="25.15" customHeight="1" x14ac:dyDescent="0.25">
      <c r="A756" s="234" t="s">
        <v>906</v>
      </c>
      <c r="B756" s="835"/>
      <c r="C756" s="836"/>
      <c r="D756" s="837"/>
      <c r="E756" s="434" t="s">
        <v>32</v>
      </c>
      <c r="F756" s="835"/>
      <c r="G756" s="837"/>
      <c r="H756" s="434" t="s">
        <v>34</v>
      </c>
      <c r="I756" s="443"/>
    </row>
    <row r="757" spans="1:9" ht="25.15" customHeight="1" x14ac:dyDescent="0.25">
      <c r="A757" s="234" t="s">
        <v>1</v>
      </c>
      <c r="B757" s="835"/>
      <c r="C757" s="836"/>
      <c r="D757" s="837"/>
      <c r="E757" s="434" t="s">
        <v>33</v>
      </c>
      <c r="F757" s="835"/>
      <c r="G757" s="837"/>
      <c r="H757" s="434" t="s">
        <v>36</v>
      </c>
      <c r="I757" s="444"/>
    </row>
    <row r="758" spans="1:9" ht="25.15" customHeight="1" x14ac:dyDescent="0.25">
      <c r="A758" s="234" t="s">
        <v>406</v>
      </c>
      <c r="B758" s="835"/>
      <c r="C758" s="836"/>
      <c r="D758" s="837"/>
      <c r="E758" s="434" t="s">
        <v>35</v>
      </c>
      <c r="F758" s="835"/>
      <c r="G758" s="837"/>
      <c r="H758" s="434" t="s">
        <v>112</v>
      </c>
      <c r="I758" s="443"/>
    </row>
    <row r="759" spans="1:9" ht="25.15" customHeight="1" thickBot="1" x14ac:dyDescent="0.3">
      <c r="A759" s="270" t="s">
        <v>28</v>
      </c>
      <c r="B759" s="838"/>
      <c r="C759" s="839"/>
      <c r="D759" s="840"/>
      <c r="E759" s="271" t="s">
        <v>29</v>
      </c>
      <c r="F759" s="838"/>
      <c r="G759" s="840"/>
      <c r="H759" s="321"/>
      <c r="I759" s="442"/>
    </row>
    <row r="760" spans="1:9" ht="11.25" customHeight="1" thickBot="1" x14ac:dyDescent="0.3">
      <c r="A760" s="819"/>
      <c r="B760" s="820"/>
      <c r="C760" s="820"/>
      <c r="D760" s="820"/>
      <c r="E760" s="820"/>
      <c r="F760" s="820"/>
      <c r="G760" s="820"/>
      <c r="H760" s="820"/>
      <c r="I760" s="821"/>
    </row>
    <row r="761" spans="1:9" ht="14.65" customHeight="1" thickBot="1" x14ac:dyDescent="0.3">
      <c r="A761" s="829" t="s">
        <v>590</v>
      </c>
      <c r="B761" s="808"/>
      <c r="C761" s="808"/>
      <c r="D761" s="809"/>
      <c r="E761" s="830"/>
      <c r="F761" s="831"/>
      <c r="G761" s="235" t="s">
        <v>325</v>
      </c>
      <c r="H761" s="235" t="s">
        <v>326</v>
      </c>
      <c r="I761" s="236" t="s">
        <v>327</v>
      </c>
    </row>
    <row r="762" spans="1:9" ht="14.65" customHeight="1" x14ac:dyDescent="0.25">
      <c r="A762" s="832" t="s">
        <v>336</v>
      </c>
      <c r="B762" s="833"/>
      <c r="C762" s="833"/>
      <c r="D762" s="833"/>
      <c r="E762" s="833"/>
      <c r="F762" s="834"/>
      <c r="G762" s="308"/>
      <c r="H762" s="308"/>
      <c r="I762" s="309"/>
    </row>
    <row r="763" spans="1:9" ht="14.65" customHeight="1" x14ac:dyDescent="0.25">
      <c r="A763" s="810" t="s">
        <v>339</v>
      </c>
      <c r="B763" s="781"/>
      <c r="C763" s="781"/>
      <c r="D763" s="781"/>
      <c r="E763" s="781"/>
      <c r="F763" s="811"/>
      <c r="G763" s="310"/>
      <c r="H763" s="310"/>
      <c r="I763" s="311"/>
    </row>
    <row r="764" spans="1:9" ht="14.65" customHeight="1" thickBot="1" x14ac:dyDescent="0.3">
      <c r="A764" s="774" t="s">
        <v>340</v>
      </c>
      <c r="B764" s="775"/>
      <c r="C764" s="775"/>
      <c r="D764" s="775"/>
      <c r="E764" s="775"/>
      <c r="F764" s="776"/>
      <c r="G764" s="307"/>
      <c r="H764" s="307"/>
      <c r="I764" s="312"/>
    </row>
    <row r="765" spans="1:9" ht="10.5" customHeight="1" thickBot="1" x14ac:dyDescent="0.3">
      <c r="A765" s="826"/>
      <c r="B765" s="817"/>
      <c r="C765" s="817"/>
      <c r="D765" s="817"/>
      <c r="E765" s="817"/>
      <c r="F765" s="817"/>
      <c r="G765" s="817"/>
      <c r="H765" s="817"/>
      <c r="I765" s="818"/>
    </row>
    <row r="766" spans="1:9" ht="14.65" customHeight="1" thickBot="1" x14ac:dyDescent="0.3">
      <c r="A766" s="436" t="s">
        <v>337</v>
      </c>
      <c r="B766" s="435"/>
      <c r="C766" s="435"/>
      <c r="D766" s="435"/>
      <c r="E766" s="435"/>
      <c r="F766" s="437"/>
      <c r="G766" s="237" t="s">
        <v>328</v>
      </c>
      <c r="H766" s="238" t="str">
        <f>IFERROR(I762*(H762/F756)^3+I763*(H763/F756)^3+I764*(H764/F756)^3,"")</f>
        <v/>
      </c>
      <c r="I766" s="239"/>
    </row>
    <row r="767" spans="1:9" ht="10.15" customHeight="1" thickBot="1" x14ac:dyDescent="0.3">
      <c r="A767" s="819"/>
      <c r="B767" s="820"/>
      <c r="C767" s="820"/>
      <c r="D767" s="820"/>
      <c r="E767" s="820"/>
      <c r="F767" s="820"/>
      <c r="G767" s="820"/>
      <c r="H767" s="820"/>
      <c r="I767" s="821"/>
    </row>
    <row r="768" spans="1:9" ht="14.65" customHeight="1" thickBot="1" x14ac:dyDescent="0.3">
      <c r="A768" s="438" t="s">
        <v>425</v>
      </c>
      <c r="B768" s="435"/>
      <c r="C768" s="435"/>
      <c r="D768" s="435"/>
      <c r="E768" s="827"/>
      <c r="F768" s="828"/>
      <c r="G768" s="72" t="s">
        <v>428</v>
      </c>
      <c r="H768" s="46"/>
      <c r="I768" s="315"/>
    </row>
    <row r="769" spans="1:9" ht="35.65" customHeight="1" thickBot="1" x14ac:dyDescent="0.3">
      <c r="A769" s="240" t="s">
        <v>325</v>
      </c>
      <c r="B769" s="241" t="s">
        <v>329</v>
      </c>
      <c r="C769" s="242" t="s">
        <v>338</v>
      </c>
      <c r="D769" s="242" t="s">
        <v>382</v>
      </c>
      <c r="E769" s="242" t="s">
        <v>423</v>
      </c>
      <c r="F769" s="243" t="s">
        <v>422</v>
      </c>
      <c r="G769" s="244" t="s">
        <v>177</v>
      </c>
      <c r="H769" s="245" t="s">
        <v>327</v>
      </c>
      <c r="I769" s="246" t="s">
        <v>330</v>
      </c>
    </row>
    <row r="770" spans="1:9" ht="14.65" customHeight="1" x14ac:dyDescent="0.25">
      <c r="A770" s="247">
        <v>1</v>
      </c>
      <c r="B770" s="313"/>
      <c r="C770" s="313"/>
      <c r="D770" s="313"/>
      <c r="E770" s="313"/>
      <c r="F770" s="313"/>
      <c r="G770" s="248">
        <f>IFERROR(B770-C770,"")</f>
        <v>0</v>
      </c>
      <c r="H770" s="248">
        <f>IFERROR(D770*E770*F770*I768,"")</f>
        <v>0</v>
      </c>
      <c r="I770" s="249" t="str">
        <f>IFERROR(H770*(G770/F756)^3,"")</f>
        <v/>
      </c>
    </row>
    <row r="771" spans="1:9" ht="14.65" customHeight="1" x14ac:dyDescent="0.25">
      <c r="A771" s="439">
        <v>2</v>
      </c>
      <c r="B771" s="314"/>
      <c r="C771" s="314"/>
      <c r="D771" s="314"/>
      <c r="E771" s="314"/>
      <c r="F771" s="314"/>
      <c r="G771" s="250">
        <f>IFERROR(B771-C771,"")</f>
        <v>0</v>
      </c>
      <c r="H771" s="250">
        <f>IFERROR(D771*E771*F771*I768,"")</f>
        <v>0</v>
      </c>
      <c r="I771" s="251" t="str">
        <f>IFERROR(H771*(G771/F755)^3,"")</f>
        <v/>
      </c>
    </row>
    <row r="772" spans="1:9" ht="14.65" customHeight="1" thickBot="1" x14ac:dyDescent="0.3">
      <c r="A772" s="252">
        <v>3</v>
      </c>
      <c r="B772" s="306"/>
      <c r="C772" s="306"/>
      <c r="D772" s="306"/>
      <c r="E772" s="306"/>
      <c r="F772" s="306"/>
      <c r="G772" s="253">
        <f>IFERROR(B772-C772,"")</f>
        <v>0</v>
      </c>
      <c r="H772" s="253">
        <f>IFERROR(D772*E772*F772*I768,"")</f>
        <v>0</v>
      </c>
      <c r="I772" s="254" t="str">
        <f>IFERROR(H772*(G772/F755)^3,"")</f>
        <v/>
      </c>
    </row>
    <row r="773" spans="1:9" ht="10.15" customHeight="1" thickBot="1" x14ac:dyDescent="0.3">
      <c r="A773" s="824"/>
      <c r="B773" s="808"/>
      <c r="C773" s="808"/>
      <c r="D773" s="808"/>
      <c r="E773" s="808"/>
      <c r="F773" s="808"/>
      <c r="G773" s="808"/>
      <c r="H773" s="808"/>
      <c r="I773" s="825"/>
    </row>
    <row r="774" spans="1:9" ht="14.65" customHeight="1" thickBot="1" x14ac:dyDescent="0.3">
      <c r="A774" s="436" t="s">
        <v>378</v>
      </c>
      <c r="B774" s="435"/>
      <c r="C774" s="435"/>
      <c r="D774" s="435"/>
      <c r="E774" s="435"/>
      <c r="F774" s="437"/>
      <c r="G774" s="237" t="s">
        <v>328</v>
      </c>
      <c r="H774" s="238">
        <f>IFERROR(SUM(I770:I772),"")</f>
        <v>0</v>
      </c>
      <c r="I774" s="255"/>
    </row>
    <row r="775" spans="1:9" ht="14.65" customHeight="1" thickBot="1" x14ac:dyDescent="0.3">
      <c r="A775" s="256" t="s">
        <v>379</v>
      </c>
      <c r="G775" s="133"/>
      <c r="H775" s="133"/>
      <c r="I775" s="257"/>
    </row>
    <row r="776" spans="1:9" ht="14.65" customHeight="1" thickBot="1" x14ac:dyDescent="0.3">
      <c r="A776" s="807" t="s">
        <v>380</v>
      </c>
      <c r="B776" s="808"/>
      <c r="C776" s="808"/>
      <c r="D776" s="808"/>
      <c r="E776" s="808"/>
      <c r="F776" s="809"/>
      <c r="G776" s="237" t="s">
        <v>328</v>
      </c>
      <c r="H776" s="258" t="str">
        <f>IFERROR(H766-H774,"")</f>
        <v/>
      </c>
      <c r="I776" s="255"/>
    </row>
    <row r="777" spans="1:9" ht="14.65" customHeight="1" x14ac:dyDescent="0.25">
      <c r="A777" s="816" t="s">
        <v>381</v>
      </c>
      <c r="B777" s="817"/>
      <c r="C777" s="817"/>
      <c r="D777" s="817"/>
      <c r="E777" s="817"/>
      <c r="F777" s="817"/>
      <c r="G777" s="817"/>
      <c r="H777" s="817"/>
      <c r="I777" s="818"/>
    </row>
    <row r="778" spans="1:9" ht="9" customHeight="1" thickBot="1" x14ac:dyDescent="0.3">
      <c r="A778" s="819"/>
      <c r="B778" s="820"/>
      <c r="C778" s="820"/>
      <c r="D778" s="820"/>
      <c r="E778" s="820"/>
      <c r="F778" s="820"/>
      <c r="G778" s="820"/>
      <c r="H778" s="820"/>
      <c r="I778" s="821"/>
    </row>
    <row r="779" spans="1:9" ht="14.65" customHeight="1" thickBot="1" x14ac:dyDescent="0.3">
      <c r="A779" s="438" t="s">
        <v>694</v>
      </c>
      <c r="B779" s="259"/>
      <c r="C779" s="259"/>
      <c r="D779" s="259"/>
      <c r="E779" s="822"/>
      <c r="F779" s="823"/>
      <c r="G779" s="72" t="s">
        <v>427</v>
      </c>
      <c r="I779" s="315"/>
    </row>
    <row r="780" spans="1:9" ht="35.65" customHeight="1" thickBot="1" x14ac:dyDescent="0.3">
      <c r="A780" s="240" t="s">
        <v>325</v>
      </c>
      <c r="B780" s="241" t="s">
        <v>329</v>
      </c>
      <c r="C780" s="242" t="s">
        <v>338</v>
      </c>
      <c r="D780" s="242" t="s">
        <v>382</v>
      </c>
      <c r="E780" s="242" t="s">
        <v>423</v>
      </c>
      <c r="F780" s="243" t="s">
        <v>422</v>
      </c>
      <c r="G780" s="244" t="s">
        <v>326</v>
      </c>
      <c r="H780" s="245" t="s">
        <v>327</v>
      </c>
      <c r="I780" s="260" t="s">
        <v>330</v>
      </c>
    </row>
    <row r="781" spans="1:9" ht="14.65" customHeight="1" x14ac:dyDescent="0.25">
      <c r="A781" s="247">
        <v>1</v>
      </c>
      <c r="B781" s="313"/>
      <c r="C781" s="313"/>
      <c r="D781" s="313"/>
      <c r="E781" s="313"/>
      <c r="F781" s="313"/>
      <c r="G781" s="248">
        <f>IFERROR(B781-C781,"")</f>
        <v>0</v>
      </c>
      <c r="H781" s="248">
        <f>IFERROR(D781*E781*F781*I779,"")</f>
        <v>0</v>
      </c>
      <c r="I781" s="249" t="str">
        <f>IFERROR(H781*(G781/F755)^3,"")</f>
        <v/>
      </c>
    </row>
    <row r="782" spans="1:9" ht="14.65" customHeight="1" x14ac:dyDescent="0.25">
      <c r="A782" s="439">
        <v>2</v>
      </c>
      <c r="B782" s="314"/>
      <c r="C782" s="314"/>
      <c r="D782" s="314"/>
      <c r="E782" s="314"/>
      <c r="F782" s="314"/>
      <c r="G782" s="250">
        <f>IFERROR(B782-C782,"")</f>
        <v>0</v>
      </c>
      <c r="H782" s="250">
        <f>IFERROR(D782*E782*F782*I779,"")</f>
        <v>0</v>
      </c>
      <c r="I782" s="251" t="str">
        <f>IFERROR(H782*(G782/F755)^3,"")</f>
        <v/>
      </c>
    </row>
    <row r="783" spans="1:9" ht="14.65" customHeight="1" thickBot="1" x14ac:dyDescent="0.3">
      <c r="A783" s="252">
        <v>3</v>
      </c>
      <c r="B783" s="306"/>
      <c r="C783" s="306"/>
      <c r="D783" s="306"/>
      <c r="E783" s="306"/>
      <c r="F783" s="306"/>
      <c r="G783" s="253">
        <f>IFERROR(B783-C783,"")</f>
        <v>0</v>
      </c>
      <c r="H783" s="253">
        <f>IFERROR(D783*E783*F783*I779,"")</f>
        <v>0</v>
      </c>
      <c r="I783" s="261" t="str">
        <f>IFERROR(H783*(G783/F755)^3,"")</f>
        <v/>
      </c>
    </row>
    <row r="784" spans="1:9" ht="7.5" customHeight="1" thickBot="1" x14ac:dyDescent="0.3">
      <c r="A784" s="824"/>
      <c r="B784" s="808"/>
      <c r="C784" s="808"/>
      <c r="D784" s="808"/>
      <c r="E784" s="808"/>
      <c r="F784" s="808"/>
      <c r="G784" s="808"/>
      <c r="H784" s="808"/>
      <c r="I784" s="825"/>
    </row>
    <row r="785" spans="1:9" ht="14.65" customHeight="1" thickBot="1" x14ac:dyDescent="0.3">
      <c r="A785" s="436" t="s">
        <v>383</v>
      </c>
      <c r="B785" s="435"/>
      <c r="C785" s="435"/>
      <c r="D785" s="435"/>
      <c r="E785" s="435"/>
      <c r="F785" s="437"/>
      <c r="G785" s="237" t="s">
        <v>328</v>
      </c>
      <c r="H785" s="238">
        <f>IFERROR(SUM(I781:I783),"")</f>
        <v>0</v>
      </c>
      <c r="I785" s="255"/>
    </row>
    <row r="786" spans="1:9" ht="14.65" customHeight="1" thickBot="1" x14ac:dyDescent="0.3">
      <c r="A786" s="256" t="s">
        <v>379</v>
      </c>
      <c r="G786" s="133"/>
      <c r="H786" s="133"/>
      <c r="I786" s="257"/>
    </row>
    <row r="787" spans="1:9" ht="14.65" customHeight="1" thickBot="1" x14ac:dyDescent="0.3">
      <c r="A787" s="807" t="s">
        <v>424</v>
      </c>
      <c r="B787" s="808"/>
      <c r="C787" s="808"/>
      <c r="D787" s="808"/>
      <c r="E787" s="808"/>
      <c r="F787" s="809"/>
      <c r="G787" s="237" t="s">
        <v>328</v>
      </c>
      <c r="H787" s="258" t="str">
        <f>IFERROR(H776-H785,"")</f>
        <v/>
      </c>
      <c r="I787" s="255"/>
    </row>
    <row r="788" spans="1:9" ht="14.65" customHeight="1" x14ac:dyDescent="0.25">
      <c r="A788" s="256" t="s">
        <v>402</v>
      </c>
      <c r="I788" s="5"/>
    </row>
    <row r="789" spans="1:9" ht="14.65" customHeight="1" x14ac:dyDescent="0.25">
      <c r="A789" s="810" t="s">
        <v>426</v>
      </c>
      <c r="B789" s="781"/>
      <c r="C789" s="781"/>
      <c r="D789" s="781"/>
      <c r="E789" s="781"/>
      <c r="F789" s="811"/>
      <c r="G789" s="262" t="s">
        <v>384</v>
      </c>
      <c r="H789" s="263" t="str">
        <f>IFERROR(H787/(H785/I779),"")</f>
        <v/>
      </c>
      <c r="I789" s="264"/>
    </row>
    <row r="790" spans="1:9" ht="14.65" customHeight="1" x14ac:dyDescent="0.25">
      <c r="A790" s="812" t="s">
        <v>385</v>
      </c>
      <c r="B790" s="781"/>
      <c r="C790" s="781"/>
      <c r="D790" s="781"/>
      <c r="E790" s="781"/>
      <c r="F790" s="781"/>
      <c r="G790" s="781"/>
      <c r="H790" s="781"/>
      <c r="I790" s="784"/>
    </row>
    <row r="791" spans="1:9" ht="14.65" customHeight="1" x14ac:dyDescent="0.25">
      <c r="A791" s="810" t="s">
        <v>331</v>
      </c>
      <c r="B791" s="781"/>
      <c r="C791" s="781"/>
      <c r="D791" s="781"/>
      <c r="E791" s="781"/>
      <c r="F791" s="811"/>
      <c r="G791" s="813"/>
      <c r="H791" s="814"/>
      <c r="I791" s="815"/>
    </row>
    <row r="792" spans="1:9" ht="14.65" customHeight="1" thickBot="1" x14ac:dyDescent="0.3">
      <c r="A792" s="774" t="s">
        <v>332</v>
      </c>
      <c r="B792" s="775"/>
      <c r="C792" s="775"/>
      <c r="D792" s="775"/>
      <c r="E792" s="775"/>
      <c r="F792" s="776"/>
      <c r="G792" s="777"/>
      <c r="H792" s="778"/>
      <c r="I792" s="779"/>
    </row>
    <row r="793" spans="1:9" ht="22.15" customHeight="1" x14ac:dyDescent="0.25">
      <c r="A793" s="265" t="s">
        <v>333</v>
      </c>
      <c r="B793" s="266"/>
      <c r="C793" s="266"/>
      <c r="D793" s="266"/>
      <c r="E793" s="266"/>
      <c r="F793" s="266"/>
      <c r="G793" s="266"/>
      <c r="H793" s="266"/>
      <c r="I793" s="267"/>
    </row>
    <row r="794" spans="1:9" ht="14.65" customHeight="1" thickBot="1" x14ac:dyDescent="0.3">
      <c r="A794" s="780" t="s">
        <v>115</v>
      </c>
      <c r="B794" s="781"/>
      <c r="C794" s="782"/>
      <c r="D794" s="783" t="s">
        <v>114</v>
      </c>
      <c r="E794" s="781"/>
      <c r="F794" s="781"/>
      <c r="G794" s="781"/>
      <c r="H794" s="781"/>
      <c r="I794" s="784"/>
    </row>
    <row r="795" spans="1:9" ht="17.649999999999999" customHeight="1" thickBot="1" x14ac:dyDescent="0.3">
      <c r="A795" s="785" t="s">
        <v>116</v>
      </c>
      <c r="B795" s="786"/>
      <c r="C795" s="269" t="str">
        <f ca="1">IFERROR("År "&amp;INT(YEAR(TODAY())+H776/(H774/$I768)),"N/A")</f>
        <v>N/A</v>
      </c>
      <c r="D795" s="787" t="s">
        <v>24</v>
      </c>
      <c r="E795" s="789"/>
      <c r="F795" s="790"/>
      <c r="G795" s="790"/>
      <c r="H795" s="792" t="s">
        <v>21</v>
      </c>
      <c r="I795" s="793"/>
    </row>
    <row r="796" spans="1:9" ht="17.649999999999999" customHeight="1" x14ac:dyDescent="0.25">
      <c r="A796" s="795"/>
      <c r="B796" s="796"/>
      <c r="C796" s="796"/>
      <c r="D796" s="788"/>
      <c r="E796" s="791"/>
      <c r="F796" s="791"/>
      <c r="G796" s="791"/>
      <c r="H796" s="792"/>
      <c r="I796" s="794"/>
    </row>
    <row r="797" spans="1:9" ht="17.649999999999999" customHeight="1" x14ac:dyDescent="0.25">
      <c r="A797" s="797"/>
      <c r="B797" s="796"/>
      <c r="C797" s="796"/>
      <c r="D797" s="800" t="s">
        <v>25</v>
      </c>
      <c r="E797" s="789"/>
      <c r="F797" s="802"/>
      <c r="G797" s="802"/>
      <c r="H797" s="792" t="s">
        <v>371</v>
      </c>
      <c r="I797" s="805"/>
    </row>
    <row r="798" spans="1:9" ht="21" customHeight="1" thickBot="1" x14ac:dyDescent="0.3">
      <c r="A798" s="798"/>
      <c r="B798" s="799"/>
      <c r="C798" s="799"/>
      <c r="D798" s="801"/>
      <c r="E798" s="803"/>
      <c r="F798" s="803"/>
      <c r="G798" s="803"/>
      <c r="H798" s="804"/>
      <c r="I798" s="806"/>
    </row>
    <row r="799" spans="1:9" ht="14.65" customHeight="1" thickBot="1" x14ac:dyDescent="0.3"/>
    <row r="800" spans="1:9" ht="16.149999999999999" customHeight="1" thickBot="1" x14ac:dyDescent="0.3">
      <c r="A800" s="440" t="s">
        <v>350</v>
      </c>
      <c r="B800" s="231"/>
      <c r="C800" s="231"/>
      <c r="D800" s="231"/>
      <c r="E800" s="231"/>
      <c r="F800" s="231"/>
      <c r="G800" s="231"/>
      <c r="H800" s="232" t="s">
        <v>431</v>
      </c>
      <c r="I800" s="233"/>
    </row>
    <row r="801" spans="1:9" ht="31.15" customHeight="1" thickBot="1" x14ac:dyDescent="0.3">
      <c r="A801" s="441" t="s">
        <v>633</v>
      </c>
      <c r="B801" s="841"/>
      <c r="C801" s="842"/>
      <c r="D801" s="843"/>
      <c r="E801" s="844"/>
      <c r="F801" s="845"/>
      <c r="G801" s="845"/>
      <c r="H801" s="845"/>
      <c r="I801" s="846"/>
    </row>
    <row r="802" spans="1:9" ht="25.15" customHeight="1" x14ac:dyDescent="0.25">
      <c r="A802" s="234" t="s">
        <v>0</v>
      </c>
      <c r="B802" s="835"/>
      <c r="C802" s="836"/>
      <c r="D802" s="837"/>
      <c r="E802" s="434" t="s">
        <v>37</v>
      </c>
      <c r="F802" s="835"/>
      <c r="G802" s="837"/>
      <c r="H802" s="434" t="s">
        <v>31</v>
      </c>
      <c r="I802" s="443"/>
    </row>
    <row r="803" spans="1:9" ht="25.15" customHeight="1" x14ac:dyDescent="0.25">
      <c r="A803" s="234" t="s">
        <v>906</v>
      </c>
      <c r="B803" s="835"/>
      <c r="C803" s="836"/>
      <c r="D803" s="837"/>
      <c r="E803" s="434" t="s">
        <v>32</v>
      </c>
      <c r="F803" s="835"/>
      <c r="G803" s="837"/>
      <c r="H803" s="434" t="s">
        <v>34</v>
      </c>
      <c r="I803" s="443"/>
    </row>
    <row r="804" spans="1:9" ht="25.15" customHeight="1" x14ac:dyDescent="0.25">
      <c r="A804" s="234" t="s">
        <v>1</v>
      </c>
      <c r="B804" s="835"/>
      <c r="C804" s="836"/>
      <c r="D804" s="837"/>
      <c r="E804" s="434" t="s">
        <v>33</v>
      </c>
      <c r="F804" s="835"/>
      <c r="G804" s="837"/>
      <c r="H804" s="434" t="s">
        <v>36</v>
      </c>
      <c r="I804" s="444"/>
    </row>
    <row r="805" spans="1:9" ht="25.15" customHeight="1" x14ac:dyDescent="0.25">
      <c r="A805" s="234" t="s">
        <v>406</v>
      </c>
      <c r="B805" s="835"/>
      <c r="C805" s="836"/>
      <c r="D805" s="837"/>
      <c r="E805" s="434" t="s">
        <v>35</v>
      </c>
      <c r="F805" s="835"/>
      <c r="G805" s="837"/>
      <c r="H805" s="434" t="s">
        <v>112</v>
      </c>
      <c r="I805" s="443"/>
    </row>
    <row r="806" spans="1:9" ht="25.15" customHeight="1" thickBot="1" x14ac:dyDescent="0.3">
      <c r="A806" s="270" t="s">
        <v>28</v>
      </c>
      <c r="B806" s="838"/>
      <c r="C806" s="839"/>
      <c r="D806" s="840"/>
      <c r="E806" s="271" t="s">
        <v>29</v>
      </c>
      <c r="F806" s="838"/>
      <c r="G806" s="840"/>
      <c r="H806" s="321"/>
      <c r="I806" s="442"/>
    </row>
    <row r="807" spans="1:9" ht="11.25" customHeight="1" thickBot="1" x14ac:dyDescent="0.3">
      <c r="A807" s="819"/>
      <c r="B807" s="820"/>
      <c r="C807" s="820"/>
      <c r="D807" s="820"/>
      <c r="E807" s="820"/>
      <c r="F807" s="820"/>
      <c r="G807" s="820"/>
      <c r="H807" s="820"/>
      <c r="I807" s="821"/>
    </row>
    <row r="808" spans="1:9" ht="14.65" customHeight="1" thickBot="1" x14ac:dyDescent="0.3">
      <c r="A808" s="829" t="s">
        <v>590</v>
      </c>
      <c r="B808" s="808"/>
      <c r="C808" s="808"/>
      <c r="D808" s="809"/>
      <c r="E808" s="830"/>
      <c r="F808" s="831"/>
      <c r="G808" s="235" t="s">
        <v>325</v>
      </c>
      <c r="H808" s="235" t="s">
        <v>326</v>
      </c>
      <c r="I808" s="236" t="s">
        <v>327</v>
      </c>
    </row>
    <row r="809" spans="1:9" ht="14.65" customHeight="1" x14ac:dyDescent="0.25">
      <c r="A809" s="832" t="s">
        <v>336</v>
      </c>
      <c r="B809" s="833"/>
      <c r="C809" s="833"/>
      <c r="D809" s="833"/>
      <c r="E809" s="833"/>
      <c r="F809" s="834"/>
      <c r="G809" s="308"/>
      <c r="H809" s="308"/>
      <c r="I809" s="309"/>
    </row>
    <row r="810" spans="1:9" ht="14.65" customHeight="1" x14ac:dyDescent="0.25">
      <c r="A810" s="810" t="s">
        <v>339</v>
      </c>
      <c r="B810" s="781"/>
      <c r="C810" s="781"/>
      <c r="D810" s="781"/>
      <c r="E810" s="781"/>
      <c r="F810" s="811"/>
      <c r="G810" s="310"/>
      <c r="H810" s="310"/>
      <c r="I810" s="311"/>
    </row>
    <row r="811" spans="1:9" ht="14.65" customHeight="1" thickBot="1" x14ac:dyDescent="0.3">
      <c r="A811" s="774" t="s">
        <v>340</v>
      </c>
      <c r="B811" s="775"/>
      <c r="C811" s="775"/>
      <c r="D811" s="775"/>
      <c r="E811" s="775"/>
      <c r="F811" s="776"/>
      <c r="G811" s="307"/>
      <c r="H811" s="307"/>
      <c r="I811" s="312"/>
    </row>
    <row r="812" spans="1:9" ht="10.5" customHeight="1" thickBot="1" x14ac:dyDescent="0.3">
      <c r="A812" s="826"/>
      <c r="B812" s="817"/>
      <c r="C812" s="817"/>
      <c r="D812" s="817"/>
      <c r="E812" s="817"/>
      <c r="F812" s="817"/>
      <c r="G812" s="817"/>
      <c r="H812" s="817"/>
      <c r="I812" s="818"/>
    </row>
    <row r="813" spans="1:9" ht="14.65" customHeight="1" thickBot="1" x14ac:dyDescent="0.3">
      <c r="A813" s="436" t="s">
        <v>337</v>
      </c>
      <c r="B813" s="435"/>
      <c r="C813" s="435"/>
      <c r="D813" s="435"/>
      <c r="E813" s="435"/>
      <c r="F813" s="437"/>
      <c r="G813" s="237" t="s">
        <v>328</v>
      </c>
      <c r="H813" s="238" t="str">
        <f>IFERROR(I809*(H809/F803)^3+I810*(H810/F803)^3+I811*(H811/F803)^3,"")</f>
        <v/>
      </c>
      <c r="I813" s="239"/>
    </row>
    <row r="814" spans="1:9" ht="10.15" customHeight="1" thickBot="1" x14ac:dyDescent="0.3">
      <c r="A814" s="819"/>
      <c r="B814" s="820"/>
      <c r="C814" s="820"/>
      <c r="D814" s="820"/>
      <c r="E814" s="820"/>
      <c r="F814" s="820"/>
      <c r="G814" s="820"/>
      <c r="H814" s="820"/>
      <c r="I814" s="821"/>
    </row>
    <row r="815" spans="1:9" ht="14.65" customHeight="1" thickBot="1" x14ac:dyDescent="0.3">
      <c r="A815" s="438" t="s">
        <v>425</v>
      </c>
      <c r="B815" s="435"/>
      <c r="C815" s="435"/>
      <c r="D815" s="435"/>
      <c r="E815" s="827"/>
      <c r="F815" s="828"/>
      <c r="G815" s="72" t="s">
        <v>428</v>
      </c>
      <c r="H815" s="46"/>
      <c r="I815" s="315"/>
    </row>
    <row r="816" spans="1:9" ht="35.65" customHeight="1" thickBot="1" x14ac:dyDescent="0.3">
      <c r="A816" s="240" t="s">
        <v>325</v>
      </c>
      <c r="B816" s="241" t="s">
        <v>329</v>
      </c>
      <c r="C816" s="242" t="s">
        <v>338</v>
      </c>
      <c r="D816" s="242" t="s">
        <v>382</v>
      </c>
      <c r="E816" s="242" t="s">
        <v>423</v>
      </c>
      <c r="F816" s="243" t="s">
        <v>422</v>
      </c>
      <c r="G816" s="244" t="s">
        <v>177</v>
      </c>
      <c r="H816" s="245" t="s">
        <v>327</v>
      </c>
      <c r="I816" s="246" t="s">
        <v>330</v>
      </c>
    </row>
    <row r="817" spans="1:9" ht="14.65" customHeight="1" x14ac:dyDescent="0.25">
      <c r="A817" s="247">
        <v>1</v>
      </c>
      <c r="B817" s="313"/>
      <c r="C817" s="313"/>
      <c r="D817" s="313"/>
      <c r="E817" s="313"/>
      <c r="F817" s="313"/>
      <c r="G817" s="248">
        <f>IFERROR(B817-C817,"")</f>
        <v>0</v>
      </c>
      <c r="H817" s="248">
        <f>IFERROR(D817*E817*F817*I815,"")</f>
        <v>0</v>
      </c>
      <c r="I817" s="249" t="str">
        <f>IFERROR(H817*(G817/F803)^3,"")</f>
        <v/>
      </c>
    </row>
    <row r="818" spans="1:9" ht="14.65" customHeight="1" x14ac:dyDescent="0.25">
      <c r="A818" s="439">
        <v>2</v>
      </c>
      <c r="B818" s="314"/>
      <c r="C818" s="314"/>
      <c r="D818" s="314"/>
      <c r="E818" s="314"/>
      <c r="F818" s="314"/>
      <c r="G818" s="250">
        <f>IFERROR(B818-C818,"")</f>
        <v>0</v>
      </c>
      <c r="H818" s="250">
        <f>IFERROR(D818*E818*F818*I815,"")</f>
        <v>0</v>
      </c>
      <c r="I818" s="251" t="str">
        <f>IFERROR(H818*(G818/F802)^3,"")</f>
        <v/>
      </c>
    </row>
    <row r="819" spans="1:9" ht="14.65" customHeight="1" thickBot="1" x14ac:dyDescent="0.3">
      <c r="A819" s="252">
        <v>3</v>
      </c>
      <c r="B819" s="306"/>
      <c r="C819" s="306"/>
      <c r="D819" s="306"/>
      <c r="E819" s="306"/>
      <c r="F819" s="306"/>
      <c r="G819" s="253">
        <f>IFERROR(B819-C819,"")</f>
        <v>0</v>
      </c>
      <c r="H819" s="253">
        <f>IFERROR(D819*E819*F819*I815,"")</f>
        <v>0</v>
      </c>
      <c r="I819" s="254" t="str">
        <f>IFERROR(H819*(G819/F802)^3,"")</f>
        <v/>
      </c>
    </row>
    <row r="820" spans="1:9" ht="10.15" customHeight="1" thickBot="1" x14ac:dyDescent="0.3">
      <c r="A820" s="824"/>
      <c r="B820" s="808"/>
      <c r="C820" s="808"/>
      <c r="D820" s="808"/>
      <c r="E820" s="808"/>
      <c r="F820" s="808"/>
      <c r="G820" s="808"/>
      <c r="H820" s="808"/>
      <c r="I820" s="825"/>
    </row>
    <row r="821" spans="1:9" ht="14.65" customHeight="1" thickBot="1" x14ac:dyDescent="0.3">
      <c r="A821" s="436" t="s">
        <v>378</v>
      </c>
      <c r="B821" s="435"/>
      <c r="C821" s="435"/>
      <c r="D821" s="435"/>
      <c r="E821" s="435"/>
      <c r="F821" s="437"/>
      <c r="G821" s="237" t="s">
        <v>328</v>
      </c>
      <c r="H821" s="238">
        <f>IFERROR(SUM(I817:I819),"")</f>
        <v>0</v>
      </c>
      <c r="I821" s="255"/>
    </row>
    <row r="822" spans="1:9" ht="14.65" customHeight="1" thickBot="1" x14ac:dyDescent="0.3">
      <c r="A822" s="256" t="s">
        <v>379</v>
      </c>
      <c r="G822" s="133"/>
      <c r="H822" s="133"/>
      <c r="I822" s="257"/>
    </row>
    <row r="823" spans="1:9" ht="14.65" customHeight="1" thickBot="1" x14ac:dyDescent="0.3">
      <c r="A823" s="807" t="s">
        <v>380</v>
      </c>
      <c r="B823" s="808"/>
      <c r="C823" s="808"/>
      <c r="D823" s="808"/>
      <c r="E823" s="808"/>
      <c r="F823" s="809"/>
      <c r="G823" s="237" t="s">
        <v>328</v>
      </c>
      <c r="H823" s="258" t="str">
        <f>IFERROR(H813-H821,"")</f>
        <v/>
      </c>
      <c r="I823" s="255"/>
    </row>
    <row r="824" spans="1:9" ht="14.65" customHeight="1" x14ac:dyDescent="0.25">
      <c r="A824" s="816" t="s">
        <v>381</v>
      </c>
      <c r="B824" s="817"/>
      <c r="C824" s="817"/>
      <c r="D824" s="817"/>
      <c r="E824" s="817"/>
      <c r="F824" s="817"/>
      <c r="G824" s="817"/>
      <c r="H824" s="817"/>
      <c r="I824" s="818"/>
    </row>
    <row r="825" spans="1:9" ht="9" customHeight="1" thickBot="1" x14ac:dyDescent="0.3">
      <c r="A825" s="819"/>
      <c r="B825" s="820"/>
      <c r="C825" s="820"/>
      <c r="D825" s="820"/>
      <c r="E825" s="820"/>
      <c r="F825" s="820"/>
      <c r="G825" s="820"/>
      <c r="H825" s="820"/>
      <c r="I825" s="821"/>
    </row>
    <row r="826" spans="1:9" ht="14.65" customHeight="1" thickBot="1" x14ac:dyDescent="0.3">
      <c r="A826" s="438" t="s">
        <v>694</v>
      </c>
      <c r="B826" s="259"/>
      <c r="C826" s="259"/>
      <c r="D826" s="259"/>
      <c r="E826" s="822"/>
      <c r="F826" s="823"/>
      <c r="G826" s="72" t="s">
        <v>427</v>
      </c>
      <c r="I826" s="315"/>
    </row>
    <row r="827" spans="1:9" ht="35.65" customHeight="1" thickBot="1" x14ac:dyDescent="0.3">
      <c r="A827" s="240" t="s">
        <v>325</v>
      </c>
      <c r="B827" s="241" t="s">
        <v>329</v>
      </c>
      <c r="C827" s="242" t="s">
        <v>338</v>
      </c>
      <c r="D827" s="242" t="s">
        <v>382</v>
      </c>
      <c r="E827" s="242" t="s">
        <v>423</v>
      </c>
      <c r="F827" s="243" t="s">
        <v>422</v>
      </c>
      <c r="G827" s="244" t="s">
        <v>326</v>
      </c>
      <c r="H827" s="245" t="s">
        <v>327</v>
      </c>
      <c r="I827" s="260" t="s">
        <v>330</v>
      </c>
    </row>
    <row r="828" spans="1:9" ht="14.65" customHeight="1" x14ac:dyDescent="0.25">
      <c r="A828" s="247">
        <v>1</v>
      </c>
      <c r="B828" s="313"/>
      <c r="C828" s="313"/>
      <c r="D828" s="313"/>
      <c r="E828" s="313"/>
      <c r="F828" s="313"/>
      <c r="G828" s="248">
        <f>IFERROR(B828-C828,"")</f>
        <v>0</v>
      </c>
      <c r="H828" s="248">
        <f>IFERROR(D828*E828*F828*I826,"")</f>
        <v>0</v>
      </c>
      <c r="I828" s="249" t="str">
        <f>IFERROR(H828*(G828/F802)^3,"")</f>
        <v/>
      </c>
    </row>
    <row r="829" spans="1:9" ht="14.65" customHeight="1" x14ac:dyDescent="0.25">
      <c r="A829" s="439">
        <v>2</v>
      </c>
      <c r="B829" s="314"/>
      <c r="C829" s="314"/>
      <c r="D829" s="314"/>
      <c r="E829" s="314"/>
      <c r="F829" s="314"/>
      <c r="G829" s="250">
        <f>IFERROR(B829-C829,"")</f>
        <v>0</v>
      </c>
      <c r="H829" s="250">
        <f>IFERROR(D829*E829*F829*I826,"")</f>
        <v>0</v>
      </c>
      <c r="I829" s="251" t="str">
        <f>IFERROR(H829*(G829/F802)^3,"")</f>
        <v/>
      </c>
    </row>
    <row r="830" spans="1:9" ht="14.65" customHeight="1" thickBot="1" x14ac:dyDescent="0.3">
      <c r="A830" s="252">
        <v>3</v>
      </c>
      <c r="B830" s="306"/>
      <c r="C830" s="306"/>
      <c r="D830" s="306"/>
      <c r="E830" s="306"/>
      <c r="F830" s="306"/>
      <c r="G830" s="253">
        <f>IFERROR(B830-C830,"")</f>
        <v>0</v>
      </c>
      <c r="H830" s="253">
        <f>IFERROR(D830*E830*F830*I826,"")</f>
        <v>0</v>
      </c>
      <c r="I830" s="261" t="str">
        <f>IFERROR(H830*(G830/F802)^3,"")</f>
        <v/>
      </c>
    </row>
    <row r="831" spans="1:9" ht="7.5" customHeight="1" thickBot="1" x14ac:dyDescent="0.3">
      <c r="A831" s="824"/>
      <c r="B831" s="808"/>
      <c r="C831" s="808"/>
      <c r="D831" s="808"/>
      <c r="E831" s="808"/>
      <c r="F831" s="808"/>
      <c r="G831" s="808"/>
      <c r="H831" s="808"/>
      <c r="I831" s="825"/>
    </row>
    <row r="832" spans="1:9" ht="14.65" customHeight="1" thickBot="1" x14ac:dyDescent="0.3">
      <c r="A832" s="436" t="s">
        <v>383</v>
      </c>
      <c r="B832" s="435"/>
      <c r="C832" s="435"/>
      <c r="D832" s="435"/>
      <c r="E832" s="435"/>
      <c r="F832" s="437"/>
      <c r="G832" s="237" t="s">
        <v>328</v>
      </c>
      <c r="H832" s="238">
        <f>IFERROR(SUM(I828:I830),"")</f>
        <v>0</v>
      </c>
      <c r="I832" s="255"/>
    </row>
    <row r="833" spans="1:9" ht="14.65" customHeight="1" thickBot="1" x14ac:dyDescent="0.3">
      <c r="A833" s="256" t="s">
        <v>379</v>
      </c>
      <c r="G833" s="133"/>
      <c r="H833" s="133"/>
      <c r="I833" s="257"/>
    </row>
    <row r="834" spans="1:9" ht="14.65" customHeight="1" thickBot="1" x14ac:dyDescent="0.3">
      <c r="A834" s="807" t="s">
        <v>424</v>
      </c>
      <c r="B834" s="808"/>
      <c r="C834" s="808"/>
      <c r="D834" s="808"/>
      <c r="E834" s="808"/>
      <c r="F834" s="809"/>
      <c r="G834" s="237" t="s">
        <v>328</v>
      </c>
      <c r="H834" s="258" t="str">
        <f>IFERROR(H823-H832,"")</f>
        <v/>
      </c>
      <c r="I834" s="255"/>
    </row>
    <row r="835" spans="1:9" ht="14.65" customHeight="1" x14ac:dyDescent="0.25">
      <c r="A835" s="256" t="s">
        <v>402</v>
      </c>
      <c r="I835" s="5"/>
    </row>
    <row r="836" spans="1:9" ht="14.65" customHeight="1" x14ac:dyDescent="0.25">
      <c r="A836" s="810" t="s">
        <v>426</v>
      </c>
      <c r="B836" s="781"/>
      <c r="C836" s="781"/>
      <c r="D836" s="781"/>
      <c r="E836" s="781"/>
      <c r="F836" s="811"/>
      <c r="G836" s="262" t="s">
        <v>384</v>
      </c>
      <c r="H836" s="263" t="str">
        <f>IFERROR(H834/(H832/I826),"")</f>
        <v/>
      </c>
      <c r="I836" s="264"/>
    </row>
    <row r="837" spans="1:9" ht="14.65" customHeight="1" x14ac:dyDescent="0.25">
      <c r="A837" s="812" t="s">
        <v>385</v>
      </c>
      <c r="B837" s="781"/>
      <c r="C837" s="781"/>
      <c r="D837" s="781"/>
      <c r="E837" s="781"/>
      <c r="F837" s="781"/>
      <c r="G837" s="781"/>
      <c r="H837" s="781"/>
      <c r="I837" s="784"/>
    </row>
    <row r="838" spans="1:9" ht="14.65" customHeight="1" x14ac:dyDescent="0.25">
      <c r="A838" s="810" t="s">
        <v>331</v>
      </c>
      <c r="B838" s="781"/>
      <c r="C838" s="781"/>
      <c r="D838" s="781"/>
      <c r="E838" s="781"/>
      <c r="F838" s="811"/>
      <c r="G838" s="813"/>
      <c r="H838" s="814"/>
      <c r="I838" s="815"/>
    </row>
    <row r="839" spans="1:9" ht="14.65" customHeight="1" thickBot="1" x14ac:dyDescent="0.3">
      <c r="A839" s="774" t="s">
        <v>332</v>
      </c>
      <c r="B839" s="775"/>
      <c r="C839" s="775"/>
      <c r="D839" s="775"/>
      <c r="E839" s="775"/>
      <c r="F839" s="776"/>
      <c r="G839" s="777"/>
      <c r="H839" s="778"/>
      <c r="I839" s="779"/>
    </row>
    <row r="840" spans="1:9" ht="22.15" customHeight="1" x14ac:dyDescent="0.25">
      <c r="A840" s="265" t="s">
        <v>333</v>
      </c>
      <c r="B840" s="266"/>
      <c r="C840" s="266"/>
      <c r="D840" s="266"/>
      <c r="E840" s="266"/>
      <c r="F840" s="266"/>
      <c r="G840" s="266"/>
      <c r="H840" s="266"/>
      <c r="I840" s="267"/>
    </row>
    <row r="841" spans="1:9" ht="14.65" customHeight="1" thickBot="1" x14ac:dyDescent="0.3">
      <c r="A841" s="780" t="s">
        <v>115</v>
      </c>
      <c r="B841" s="781"/>
      <c r="C841" s="782"/>
      <c r="D841" s="783" t="s">
        <v>114</v>
      </c>
      <c r="E841" s="781"/>
      <c r="F841" s="781"/>
      <c r="G841" s="781"/>
      <c r="H841" s="781"/>
      <c r="I841" s="784"/>
    </row>
    <row r="842" spans="1:9" ht="17.649999999999999" customHeight="1" thickBot="1" x14ac:dyDescent="0.3">
      <c r="A842" s="785" t="s">
        <v>116</v>
      </c>
      <c r="B842" s="786"/>
      <c r="C842" s="269" t="str">
        <f ca="1">IFERROR("År "&amp;INT(YEAR(TODAY())+H823/(H821/$I815)),"N/A")</f>
        <v>N/A</v>
      </c>
      <c r="D842" s="787" t="s">
        <v>24</v>
      </c>
      <c r="E842" s="789"/>
      <c r="F842" s="790"/>
      <c r="G842" s="790"/>
      <c r="H842" s="792" t="s">
        <v>21</v>
      </c>
      <c r="I842" s="793"/>
    </row>
    <row r="843" spans="1:9" ht="17.649999999999999" customHeight="1" x14ac:dyDescent="0.25">
      <c r="A843" s="795"/>
      <c r="B843" s="796"/>
      <c r="C843" s="796"/>
      <c r="D843" s="788"/>
      <c r="E843" s="791"/>
      <c r="F843" s="791"/>
      <c r="G843" s="791"/>
      <c r="H843" s="792"/>
      <c r="I843" s="794"/>
    </row>
    <row r="844" spans="1:9" ht="17.649999999999999" customHeight="1" x14ac:dyDescent="0.25">
      <c r="A844" s="797"/>
      <c r="B844" s="796"/>
      <c r="C844" s="796"/>
      <c r="D844" s="800" t="s">
        <v>25</v>
      </c>
      <c r="E844" s="789"/>
      <c r="F844" s="802"/>
      <c r="G844" s="802"/>
      <c r="H844" s="792" t="s">
        <v>371</v>
      </c>
      <c r="I844" s="805"/>
    </row>
    <row r="845" spans="1:9" ht="21" customHeight="1" thickBot="1" x14ac:dyDescent="0.3">
      <c r="A845" s="798"/>
      <c r="B845" s="799"/>
      <c r="C845" s="799"/>
      <c r="D845" s="801"/>
      <c r="E845" s="803"/>
      <c r="F845" s="803"/>
      <c r="G845" s="803"/>
      <c r="H845" s="804"/>
      <c r="I845" s="806"/>
    </row>
    <row r="846" spans="1:9" ht="14.65" customHeight="1" thickBot="1" x14ac:dyDescent="0.3"/>
    <row r="847" spans="1:9" ht="16.149999999999999" customHeight="1" thickBot="1" x14ac:dyDescent="0.3">
      <c r="A847" s="440" t="s">
        <v>350</v>
      </c>
      <c r="B847" s="231"/>
      <c r="C847" s="231"/>
      <c r="D847" s="231"/>
      <c r="E847" s="231"/>
      <c r="F847" s="231"/>
      <c r="G847" s="231"/>
      <c r="H847" s="232" t="s">
        <v>431</v>
      </c>
      <c r="I847" s="233"/>
    </row>
    <row r="848" spans="1:9" ht="31.15" customHeight="1" thickBot="1" x14ac:dyDescent="0.3">
      <c r="A848" s="441" t="s">
        <v>633</v>
      </c>
      <c r="B848" s="841"/>
      <c r="C848" s="842"/>
      <c r="D848" s="843"/>
      <c r="E848" s="844"/>
      <c r="F848" s="845"/>
      <c r="G848" s="845"/>
      <c r="H848" s="845"/>
      <c r="I848" s="846"/>
    </row>
    <row r="849" spans="1:9" ht="25.15" customHeight="1" x14ac:dyDescent="0.25">
      <c r="A849" s="234" t="s">
        <v>0</v>
      </c>
      <c r="B849" s="835"/>
      <c r="C849" s="836"/>
      <c r="D849" s="837"/>
      <c r="E849" s="434" t="s">
        <v>37</v>
      </c>
      <c r="F849" s="835"/>
      <c r="G849" s="837"/>
      <c r="H849" s="434" t="s">
        <v>31</v>
      </c>
      <c r="I849" s="443"/>
    </row>
    <row r="850" spans="1:9" ht="25.15" customHeight="1" x14ac:dyDescent="0.25">
      <c r="A850" s="234" t="s">
        <v>906</v>
      </c>
      <c r="B850" s="835"/>
      <c r="C850" s="836"/>
      <c r="D850" s="837"/>
      <c r="E850" s="434" t="s">
        <v>32</v>
      </c>
      <c r="F850" s="835"/>
      <c r="G850" s="837"/>
      <c r="H850" s="434" t="s">
        <v>34</v>
      </c>
      <c r="I850" s="443"/>
    </row>
    <row r="851" spans="1:9" ht="25.15" customHeight="1" x14ac:dyDescent="0.25">
      <c r="A851" s="234" t="s">
        <v>1</v>
      </c>
      <c r="B851" s="835"/>
      <c r="C851" s="836"/>
      <c r="D851" s="837"/>
      <c r="E851" s="434" t="s">
        <v>33</v>
      </c>
      <c r="F851" s="835"/>
      <c r="G851" s="837"/>
      <c r="H851" s="434" t="s">
        <v>36</v>
      </c>
      <c r="I851" s="444"/>
    </row>
    <row r="852" spans="1:9" ht="25.15" customHeight="1" x14ac:dyDescent="0.25">
      <c r="A852" s="234" t="s">
        <v>406</v>
      </c>
      <c r="B852" s="835"/>
      <c r="C852" s="836"/>
      <c r="D852" s="837"/>
      <c r="E852" s="434" t="s">
        <v>35</v>
      </c>
      <c r="F852" s="835"/>
      <c r="G852" s="837"/>
      <c r="H852" s="434" t="s">
        <v>112</v>
      </c>
      <c r="I852" s="443"/>
    </row>
    <row r="853" spans="1:9" ht="25.15" customHeight="1" thickBot="1" x14ac:dyDescent="0.3">
      <c r="A853" s="270" t="s">
        <v>28</v>
      </c>
      <c r="B853" s="838"/>
      <c r="C853" s="839"/>
      <c r="D853" s="840"/>
      <c r="E853" s="271" t="s">
        <v>29</v>
      </c>
      <c r="F853" s="838"/>
      <c r="G853" s="840"/>
      <c r="H853" s="321"/>
      <c r="I853" s="442"/>
    </row>
    <row r="854" spans="1:9" ht="11.25" customHeight="1" thickBot="1" x14ac:dyDescent="0.3">
      <c r="A854" s="819"/>
      <c r="B854" s="820"/>
      <c r="C854" s="820"/>
      <c r="D854" s="820"/>
      <c r="E854" s="820"/>
      <c r="F854" s="820"/>
      <c r="G854" s="820"/>
      <c r="H854" s="820"/>
      <c r="I854" s="821"/>
    </row>
    <row r="855" spans="1:9" ht="14.65" customHeight="1" thickBot="1" x14ac:dyDescent="0.3">
      <c r="A855" s="829" t="s">
        <v>590</v>
      </c>
      <c r="B855" s="808"/>
      <c r="C855" s="808"/>
      <c r="D855" s="809"/>
      <c r="E855" s="830"/>
      <c r="F855" s="831"/>
      <c r="G855" s="235" t="s">
        <v>325</v>
      </c>
      <c r="H855" s="235" t="s">
        <v>326</v>
      </c>
      <c r="I855" s="236" t="s">
        <v>327</v>
      </c>
    </row>
    <row r="856" spans="1:9" ht="14.65" customHeight="1" x14ac:dyDescent="0.25">
      <c r="A856" s="832" t="s">
        <v>336</v>
      </c>
      <c r="B856" s="833"/>
      <c r="C856" s="833"/>
      <c r="D856" s="833"/>
      <c r="E856" s="833"/>
      <c r="F856" s="834"/>
      <c r="G856" s="308"/>
      <c r="H856" s="308"/>
      <c r="I856" s="309"/>
    </row>
    <row r="857" spans="1:9" ht="14.65" customHeight="1" x14ac:dyDescent="0.25">
      <c r="A857" s="810" t="s">
        <v>339</v>
      </c>
      <c r="B857" s="781"/>
      <c r="C857" s="781"/>
      <c r="D857" s="781"/>
      <c r="E857" s="781"/>
      <c r="F857" s="811"/>
      <c r="G857" s="310"/>
      <c r="H857" s="310"/>
      <c r="I857" s="311"/>
    </row>
    <row r="858" spans="1:9" ht="14.65" customHeight="1" thickBot="1" x14ac:dyDescent="0.3">
      <c r="A858" s="774" t="s">
        <v>340</v>
      </c>
      <c r="B858" s="775"/>
      <c r="C858" s="775"/>
      <c r="D858" s="775"/>
      <c r="E858" s="775"/>
      <c r="F858" s="776"/>
      <c r="G858" s="307"/>
      <c r="H858" s="307"/>
      <c r="I858" s="312"/>
    </row>
    <row r="859" spans="1:9" ht="10.5" customHeight="1" thickBot="1" x14ac:dyDescent="0.3">
      <c r="A859" s="826"/>
      <c r="B859" s="817"/>
      <c r="C859" s="817"/>
      <c r="D859" s="817"/>
      <c r="E859" s="817"/>
      <c r="F859" s="817"/>
      <c r="G859" s="817"/>
      <c r="H859" s="817"/>
      <c r="I859" s="818"/>
    </row>
    <row r="860" spans="1:9" ht="14.65" customHeight="1" thickBot="1" x14ac:dyDescent="0.3">
      <c r="A860" s="436" t="s">
        <v>337</v>
      </c>
      <c r="B860" s="435"/>
      <c r="C860" s="435"/>
      <c r="D860" s="435"/>
      <c r="E860" s="435"/>
      <c r="F860" s="437"/>
      <c r="G860" s="237" t="s">
        <v>328</v>
      </c>
      <c r="H860" s="238" t="str">
        <f>IFERROR(I856*(H856/F850)^3+I857*(H857/F850)^3+I858*(H858/F850)^3,"")</f>
        <v/>
      </c>
      <c r="I860" s="239"/>
    </row>
    <row r="861" spans="1:9" ht="10.15" customHeight="1" thickBot="1" x14ac:dyDescent="0.3">
      <c r="A861" s="819"/>
      <c r="B861" s="820"/>
      <c r="C861" s="820"/>
      <c r="D861" s="820"/>
      <c r="E861" s="820"/>
      <c r="F861" s="820"/>
      <c r="G861" s="820"/>
      <c r="H861" s="820"/>
      <c r="I861" s="821"/>
    </row>
    <row r="862" spans="1:9" ht="14.65" customHeight="1" thickBot="1" x14ac:dyDescent="0.3">
      <c r="A862" s="438" t="s">
        <v>425</v>
      </c>
      <c r="B862" s="435"/>
      <c r="C862" s="435"/>
      <c r="D862" s="435"/>
      <c r="E862" s="827"/>
      <c r="F862" s="828"/>
      <c r="G862" s="72" t="s">
        <v>428</v>
      </c>
      <c r="H862" s="46"/>
      <c r="I862" s="315"/>
    </row>
    <row r="863" spans="1:9" ht="35.65" customHeight="1" thickBot="1" x14ac:dyDescent="0.3">
      <c r="A863" s="240" t="s">
        <v>325</v>
      </c>
      <c r="B863" s="241" t="s">
        <v>329</v>
      </c>
      <c r="C863" s="242" t="s">
        <v>338</v>
      </c>
      <c r="D863" s="242" t="s">
        <v>382</v>
      </c>
      <c r="E863" s="242" t="s">
        <v>423</v>
      </c>
      <c r="F863" s="243" t="s">
        <v>422</v>
      </c>
      <c r="G863" s="244" t="s">
        <v>177</v>
      </c>
      <c r="H863" s="245" t="s">
        <v>327</v>
      </c>
      <c r="I863" s="246" t="s">
        <v>330</v>
      </c>
    </row>
    <row r="864" spans="1:9" ht="14.65" customHeight="1" x14ac:dyDescent="0.25">
      <c r="A864" s="247">
        <v>1</v>
      </c>
      <c r="B864" s="313"/>
      <c r="C864" s="313"/>
      <c r="D864" s="313"/>
      <c r="E864" s="313"/>
      <c r="F864" s="313"/>
      <c r="G864" s="248">
        <f>IFERROR(B864-C864,"")</f>
        <v>0</v>
      </c>
      <c r="H864" s="248">
        <f>IFERROR(D864*E864*F864*I862,"")</f>
        <v>0</v>
      </c>
      <c r="I864" s="249" t="str">
        <f>IFERROR(H864*(G864/F850)^3,"")</f>
        <v/>
      </c>
    </row>
    <row r="865" spans="1:9" ht="14.65" customHeight="1" x14ac:dyDescent="0.25">
      <c r="A865" s="439">
        <v>2</v>
      </c>
      <c r="B865" s="314"/>
      <c r="C865" s="314"/>
      <c r="D865" s="314"/>
      <c r="E865" s="314"/>
      <c r="F865" s="314"/>
      <c r="G865" s="250">
        <f>IFERROR(B865-C865,"")</f>
        <v>0</v>
      </c>
      <c r="H865" s="250">
        <f>IFERROR(D865*E865*F865*I862,"")</f>
        <v>0</v>
      </c>
      <c r="I865" s="251" t="str">
        <f>IFERROR(H865*(G865/F849)^3,"")</f>
        <v/>
      </c>
    </row>
    <row r="866" spans="1:9" ht="14.65" customHeight="1" thickBot="1" x14ac:dyDescent="0.3">
      <c r="A866" s="252">
        <v>3</v>
      </c>
      <c r="B866" s="306"/>
      <c r="C866" s="306"/>
      <c r="D866" s="306"/>
      <c r="E866" s="306"/>
      <c r="F866" s="306"/>
      <c r="G866" s="253">
        <f>IFERROR(B866-C866,"")</f>
        <v>0</v>
      </c>
      <c r="H866" s="253">
        <f>IFERROR(D866*E866*F866*I862,"")</f>
        <v>0</v>
      </c>
      <c r="I866" s="254" t="str">
        <f>IFERROR(H866*(G866/F849)^3,"")</f>
        <v/>
      </c>
    </row>
    <row r="867" spans="1:9" ht="10.15" customHeight="1" thickBot="1" x14ac:dyDescent="0.3">
      <c r="A867" s="824"/>
      <c r="B867" s="808"/>
      <c r="C867" s="808"/>
      <c r="D867" s="808"/>
      <c r="E867" s="808"/>
      <c r="F867" s="808"/>
      <c r="G867" s="808"/>
      <c r="H867" s="808"/>
      <c r="I867" s="825"/>
    </row>
    <row r="868" spans="1:9" ht="14.65" customHeight="1" thickBot="1" x14ac:dyDescent="0.3">
      <c r="A868" s="436" t="s">
        <v>378</v>
      </c>
      <c r="B868" s="435"/>
      <c r="C868" s="435"/>
      <c r="D868" s="435"/>
      <c r="E868" s="435"/>
      <c r="F868" s="437"/>
      <c r="G868" s="237" t="s">
        <v>328</v>
      </c>
      <c r="H868" s="238">
        <f>IFERROR(SUM(I864:I866),"")</f>
        <v>0</v>
      </c>
      <c r="I868" s="255"/>
    </row>
    <row r="869" spans="1:9" ht="14.65" customHeight="1" thickBot="1" x14ac:dyDescent="0.3">
      <c r="A869" s="256" t="s">
        <v>379</v>
      </c>
      <c r="G869" s="133"/>
      <c r="H869" s="133"/>
      <c r="I869" s="257"/>
    </row>
    <row r="870" spans="1:9" ht="14.65" customHeight="1" thickBot="1" x14ac:dyDescent="0.3">
      <c r="A870" s="807" t="s">
        <v>380</v>
      </c>
      <c r="B870" s="808"/>
      <c r="C870" s="808"/>
      <c r="D870" s="808"/>
      <c r="E870" s="808"/>
      <c r="F870" s="809"/>
      <c r="G870" s="237" t="s">
        <v>328</v>
      </c>
      <c r="H870" s="258" t="str">
        <f>IFERROR(H860-H868,"")</f>
        <v/>
      </c>
      <c r="I870" s="255"/>
    </row>
    <row r="871" spans="1:9" ht="14.65" customHeight="1" x14ac:dyDescent="0.25">
      <c r="A871" s="816" t="s">
        <v>381</v>
      </c>
      <c r="B871" s="817"/>
      <c r="C871" s="817"/>
      <c r="D871" s="817"/>
      <c r="E871" s="817"/>
      <c r="F871" s="817"/>
      <c r="G871" s="817"/>
      <c r="H871" s="817"/>
      <c r="I871" s="818"/>
    </row>
    <row r="872" spans="1:9" ht="9" customHeight="1" thickBot="1" x14ac:dyDescent="0.3">
      <c r="A872" s="819"/>
      <c r="B872" s="820"/>
      <c r="C872" s="820"/>
      <c r="D872" s="820"/>
      <c r="E872" s="820"/>
      <c r="F872" s="820"/>
      <c r="G872" s="820"/>
      <c r="H872" s="820"/>
      <c r="I872" s="821"/>
    </row>
    <row r="873" spans="1:9" ht="14.65" customHeight="1" thickBot="1" x14ac:dyDescent="0.3">
      <c r="A873" s="438" t="s">
        <v>694</v>
      </c>
      <c r="B873" s="259"/>
      <c r="C873" s="259"/>
      <c r="D873" s="259"/>
      <c r="E873" s="822"/>
      <c r="F873" s="823"/>
      <c r="G873" s="72" t="s">
        <v>427</v>
      </c>
      <c r="I873" s="315"/>
    </row>
    <row r="874" spans="1:9" ht="35.65" customHeight="1" thickBot="1" x14ac:dyDescent="0.3">
      <c r="A874" s="240" t="s">
        <v>325</v>
      </c>
      <c r="B874" s="241" t="s">
        <v>329</v>
      </c>
      <c r="C874" s="242" t="s">
        <v>338</v>
      </c>
      <c r="D874" s="242" t="s">
        <v>382</v>
      </c>
      <c r="E874" s="242" t="s">
        <v>423</v>
      </c>
      <c r="F874" s="243" t="s">
        <v>422</v>
      </c>
      <c r="G874" s="244" t="s">
        <v>326</v>
      </c>
      <c r="H874" s="245" t="s">
        <v>327</v>
      </c>
      <c r="I874" s="260" t="s">
        <v>330</v>
      </c>
    </row>
    <row r="875" spans="1:9" ht="14.65" customHeight="1" x14ac:dyDescent="0.25">
      <c r="A875" s="247">
        <v>1</v>
      </c>
      <c r="B875" s="313"/>
      <c r="C875" s="313"/>
      <c r="D875" s="313"/>
      <c r="E875" s="313"/>
      <c r="F875" s="313"/>
      <c r="G875" s="248">
        <f>IFERROR(B875-C875,"")</f>
        <v>0</v>
      </c>
      <c r="H875" s="248">
        <f>IFERROR(D875*E875*F875*I873,"")</f>
        <v>0</v>
      </c>
      <c r="I875" s="249" t="str">
        <f>IFERROR(H875*(G875/F849)^3,"")</f>
        <v/>
      </c>
    </row>
    <row r="876" spans="1:9" ht="14.65" customHeight="1" x14ac:dyDescent="0.25">
      <c r="A876" s="439">
        <v>2</v>
      </c>
      <c r="B876" s="314"/>
      <c r="C876" s="314"/>
      <c r="D876" s="314"/>
      <c r="E876" s="314"/>
      <c r="F876" s="314"/>
      <c r="G876" s="250">
        <f>IFERROR(B876-C876,"")</f>
        <v>0</v>
      </c>
      <c r="H876" s="250">
        <f>IFERROR(D876*E876*F876*I873,"")</f>
        <v>0</v>
      </c>
      <c r="I876" s="251" t="str">
        <f>IFERROR(H876*(G876/F849)^3,"")</f>
        <v/>
      </c>
    </row>
    <row r="877" spans="1:9" ht="14.65" customHeight="1" thickBot="1" x14ac:dyDescent="0.3">
      <c r="A877" s="252">
        <v>3</v>
      </c>
      <c r="B877" s="306"/>
      <c r="C877" s="306"/>
      <c r="D877" s="306"/>
      <c r="E877" s="306"/>
      <c r="F877" s="306"/>
      <c r="G877" s="253">
        <f>IFERROR(B877-C877,"")</f>
        <v>0</v>
      </c>
      <c r="H877" s="253">
        <f>IFERROR(D877*E877*F877*I873,"")</f>
        <v>0</v>
      </c>
      <c r="I877" s="261" t="str">
        <f>IFERROR(H877*(G877/F849)^3,"")</f>
        <v/>
      </c>
    </row>
    <row r="878" spans="1:9" ht="7.5" customHeight="1" thickBot="1" x14ac:dyDescent="0.3">
      <c r="A878" s="824"/>
      <c r="B878" s="808"/>
      <c r="C878" s="808"/>
      <c r="D878" s="808"/>
      <c r="E878" s="808"/>
      <c r="F878" s="808"/>
      <c r="G878" s="808"/>
      <c r="H878" s="808"/>
      <c r="I878" s="825"/>
    </row>
    <row r="879" spans="1:9" ht="14.65" customHeight="1" thickBot="1" x14ac:dyDescent="0.3">
      <c r="A879" s="436" t="s">
        <v>383</v>
      </c>
      <c r="B879" s="435"/>
      <c r="C879" s="435"/>
      <c r="D879" s="435"/>
      <c r="E879" s="435"/>
      <c r="F879" s="437"/>
      <c r="G879" s="237" t="s">
        <v>328</v>
      </c>
      <c r="H879" s="238">
        <f>IFERROR(SUM(I875:I877),"")</f>
        <v>0</v>
      </c>
      <c r="I879" s="255"/>
    </row>
    <row r="880" spans="1:9" ht="14.65" customHeight="1" thickBot="1" x14ac:dyDescent="0.3">
      <c r="A880" s="256" t="s">
        <v>379</v>
      </c>
      <c r="G880" s="133"/>
      <c r="H880" s="133"/>
      <c r="I880" s="257"/>
    </row>
    <row r="881" spans="1:9" ht="14.65" customHeight="1" thickBot="1" x14ac:dyDescent="0.3">
      <c r="A881" s="807" t="s">
        <v>424</v>
      </c>
      <c r="B881" s="808"/>
      <c r="C881" s="808"/>
      <c r="D881" s="808"/>
      <c r="E881" s="808"/>
      <c r="F881" s="809"/>
      <c r="G881" s="237" t="s">
        <v>328</v>
      </c>
      <c r="H881" s="258" t="str">
        <f>IFERROR(H870-H879,"")</f>
        <v/>
      </c>
      <c r="I881" s="255"/>
    </row>
    <row r="882" spans="1:9" ht="14.65" customHeight="1" x14ac:dyDescent="0.25">
      <c r="A882" s="256" t="s">
        <v>402</v>
      </c>
      <c r="I882" s="5"/>
    </row>
    <row r="883" spans="1:9" ht="14.65" customHeight="1" x14ac:dyDescent="0.25">
      <c r="A883" s="810" t="s">
        <v>426</v>
      </c>
      <c r="B883" s="781"/>
      <c r="C883" s="781"/>
      <c r="D883" s="781"/>
      <c r="E883" s="781"/>
      <c r="F883" s="811"/>
      <c r="G883" s="262" t="s">
        <v>384</v>
      </c>
      <c r="H883" s="263" t="str">
        <f>IFERROR(H881/(H879/I873),"")</f>
        <v/>
      </c>
      <c r="I883" s="264"/>
    </row>
    <row r="884" spans="1:9" ht="14.65" customHeight="1" x14ac:dyDescent="0.25">
      <c r="A884" s="812" t="s">
        <v>385</v>
      </c>
      <c r="B884" s="781"/>
      <c r="C884" s="781"/>
      <c r="D884" s="781"/>
      <c r="E884" s="781"/>
      <c r="F884" s="781"/>
      <c r="G884" s="781"/>
      <c r="H884" s="781"/>
      <c r="I884" s="784"/>
    </row>
    <row r="885" spans="1:9" ht="14.65" customHeight="1" x14ac:dyDescent="0.25">
      <c r="A885" s="810" t="s">
        <v>331</v>
      </c>
      <c r="B885" s="781"/>
      <c r="C885" s="781"/>
      <c r="D885" s="781"/>
      <c r="E885" s="781"/>
      <c r="F885" s="811"/>
      <c r="G885" s="813"/>
      <c r="H885" s="814"/>
      <c r="I885" s="815"/>
    </row>
    <row r="886" spans="1:9" ht="14.65" customHeight="1" thickBot="1" x14ac:dyDescent="0.3">
      <c r="A886" s="774" t="s">
        <v>332</v>
      </c>
      <c r="B886" s="775"/>
      <c r="C886" s="775"/>
      <c r="D886" s="775"/>
      <c r="E886" s="775"/>
      <c r="F886" s="776"/>
      <c r="G886" s="777"/>
      <c r="H886" s="778"/>
      <c r="I886" s="779"/>
    </row>
    <row r="887" spans="1:9" ht="22.15" customHeight="1" x14ac:dyDescent="0.25">
      <c r="A887" s="265" t="s">
        <v>333</v>
      </c>
      <c r="B887" s="266"/>
      <c r="C887" s="266"/>
      <c r="D887" s="266"/>
      <c r="E887" s="266"/>
      <c r="F887" s="266"/>
      <c r="G887" s="266"/>
      <c r="H887" s="266"/>
      <c r="I887" s="267"/>
    </row>
    <row r="888" spans="1:9" ht="14.65" customHeight="1" thickBot="1" x14ac:dyDescent="0.3">
      <c r="A888" s="780" t="s">
        <v>115</v>
      </c>
      <c r="B888" s="781"/>
      <c r="C888" s="782"/>
      <c r="D888" s="783" t="s">
        <v>114</v>
      </c>
      <c r="E888" s="781"/>
      <c r="F888" s="781"/>
      <c r="G888" s="781"/>
      <c r="H888" s="781"/>
      <c r="I888" s="784"/>
    </row>
    <row r="889" spans="1:9" ht="17.649999999999999" customHeight="1" thickBot="1" x14ac:dyDescent="0.3">
      <c r="A889" s="785" t="s">
        <v>116</v>
      </c>
      <c r="B889" s="786"/>
      <c r="C889" s="269" t="str">
        <f ca="1">IFERROR("År "&amp;INT(YEAR(TODAY())+H870/(H868/$I862)),"N/A")</f>
        <v>N/A</v>
      </c>
      <c r="D889" s="787" t="s">
        <v>24</v>
      </c>
      <c r="E889" s="789"/>
      <c r="F889" s="790"/>
      <c r="G889" s="790"/>
      <c r="H889" s="792" t="s">
        <v>21</v>
      </c>
      <c r="I889" s="793"/>
    </row>
    <row r="890" spans="1:9" ht="17.649999999999999" customHeight="1" x14ac:dyDescent="0.25">
      <c r="A890" s="795"/>
      <c r="B890" s="796"/>
      <c r="C890" s="796"/>
      <c r="D890" s="788"/>
      <c r="E890" s="791"/>
      <c r="F890" s="791"/>
      <c r="G890" s="791"/>
      <c r="H890" s="792"/>
      <c r="I890" s="794"/>
    </row>
    <row r="891" spans="1:9" ht="17.649999999999999" customHeight="1" x14ac:dyDescent="0.25">
      <c r="A891" s="797"/>
      <c r="B891" s="796"/>
      <c r="C891" s="796"/>
      <c r="D891" s="800" t="s">
        <v>25</v>
      </c>
      <c r="E891" s="789"/>
      <c r="F891" s="802"/>
      <c r="G891" s="802"/>
      <c r="H891" s="792" t="s">
        <v>371</v>
      </c>
      <c r="I891" s="805"/>
    </row>
    <row r="892" spans="1:9" ht="21" customHeight="1" thickBot="1" x14ac:dyDescent="0.3">
      <c r="A892" s="798"/>
      <c r="B892" s="799"/>
      <c r="C892" s="799"/>
      <c r="D892" s="801"/>
      <c r="E892" s="803"/>
      <c r="F892" s="803"/>
      <c r="G892" s="803"/>
      <c r="H892" s="804"/>
      <c r="I892" s="806"/>
    </row>
    <row r="893" spans="1:9" ht="14.65" customHeight="1" thickBot="1" x14ac:dyDescent="0.3"/>
    <row r="894" spans="1:9" ht="16.149999999999999" customHeight="1" thickBot="1" x14ac:dyDescent="0.3">
      <c r="A894" s="440" t="s">
        <v>350</v>
      </c>
      <c r="B894" s="231"/>
      <c r="C894" s="231"/>
      <c r="D894" s="231"/>
      <c r="E894" s="231"/>
      <c r="F894" s="231"/>
      <c r="G894" s="231"/>
      <c r="H894" s="232" t="s">
        <v>431</v>
      </c>
      <c r="I894" s="233"/>
    </row>
    <row r="895" spans="1:9" ht="31.15" customHeight="1" thickBot="1" x14ac:dyDescent="0.3">
      <c r="A895" s="441" t="s">
        <v>633</v>
      </c>
      <c r="B895" s="841"/>
      <c r="C895" s="842"/>
      <c r="D895" s="843"/>
      <c r="E895" s="844"/>
      <c r="F895" s="845"/>
      <c r="G895" s="845"/>
      <c r="H895" s="845"/>
      <c r="I895" s="846"/>
    </row>
    <row r="896" spans="1:9" ht="25.15" customHeight="1" x14ac:dyDescent="0.25">
      <c r="A896" s="234" t="s">
        <v>0</v>
      </c>
      <c r="B896" s="835"/>
      <c r="C896" s="836"/>
      <c r="D896" s="837"/>
      <c r="E896" s="434" t="s">
        <v>37</v>
      </c>
      <c r="F896" s="835"/>
      <c r="G896" s="837"/>
      <c r="H896" s="434" t="s">
        <v>31</v>
      </c>
      <c r="I896" s="443"/>
    </row>
    <row r="897" spans="1:9" ht="25.15" customHeight="1" x14ac:dyDescent="0.25">
      <c r="A897" s="234" t="s">
        <v>906</v>
      </c>
      <c r="B897" s="835"/>
      <c r="C897" s="836"/>
      <c r="D897" s="837"/>
      <c r="E897" s="434" t="s">
        <v>32</v>
      </c>
      <c r="F897" s="835"/>
      <c r="G897" s="837"/>
      <c r="H897" s="434" t="s">
        <v>34</v>
      </c>
      <c r="I897" s="443"/>
    </row>
    <row r="898" spans="1:9" ht="25.15" customHeight="1" x14ac:dyDescent="0.25">
      <c r="A898" s="234" t="s">
        <v>1</v>
      </c>
      <c r="B898" s="835"/>
      <c r="C898" s="836"/>
      <c r="D898" s="837"/>
      <c r="E898" s="434" t="s">
        <v>33</v>
      </c>
      <c r="F898" s="835"/>
      <c r="G898" s="837"/>
      <c r="H898" s="434" t="s">
        <v>36</v>
      </c>
      <c r="I898" s="444"/>
    </row>
    <row r="899" spans="1:9" ht="25.15" customHeight="1" x14ac:dyDescent="0.25">
      <c r="A899" s="234" t="s">
        <v>406</v>
      </c>
      <c r="B899" s="835"/>
      <c r="C899" s="836"/>
      <c r="D899" s="837"/>
      <c r="E899" s="434" t="s">
        <v>35</v>
      </c>
      <c r="F899" s="835"/>
      <c r="G899" s="837"/>
      <c r="H899" s="434" t="s">
        <v>112</v>
      </c>
      <c r="I899" s="443"/>
    </row>
    <row r="900" spans="1:9" ht="25.15" customHeight="1" thickBot="1" x14ac:dyDescent="0.3">
      <c r="A900" s="270" t="s">
        <v>28</v>
      </c>
      <c r="B900" s="838"/>
      <c r="C900" s="839"/>
      <c r="D900" s="840"/>
      <c r="E900" s="271" t="s">
        <v>29</v>
      </c>
      <c r="F900" s="838"/>
      <c r="G900" s="840"/>
      <c r="H900" s="321"/>
      <c r="I900" s="442"/>
    </row>
    <row r="901" spans="1:9" ht="11.25" customHeight="1" thickBot="1" x14ac:dyDescent="0.3">
      <c r="A901" s="819"/>
      <c r="B901" s="820"/>
      <c r="C901" s="820"/>
      <c r="D901" s="820"/>
      <c r="E901" s="820"/>
      <c r="F901" s="820"/>
      <c r="G901" s="820"/>
      <c r="H901" s="820"/>
      <c r="I901" s="821"/>
    </row>
    <row r="902" spans="1:9" ht="14.65" customHeight="1" thickBot="1" x14ac:dyDescent="0.3">
      <c r="A902" s="829" t="s">
        <v>590</v>
      </c>
      <c r="B902" s="808"/>
      <c r="C902" s="808"/>
      <c r="D902" s="809"/>
      <c r="E902" s="830"/>
      <c r="F902" s="831"/>
      <c r="G902" s="235" t="s">
        <v>325</v>
      </c>
      <c r="H902" s="235" t="s">
        <v>326</v>
      </c>
      <c r="I902" s="236" t="s">
        <v>327</v>
      </c>
    </row>
    <row r="903" spans="1:9" ht="14.65" customHeight="1" x14ac:dyDescent="0.25">
      <c r="A903" s="832" t="s">
        <v>336</v>
      </c>
      <c r="B903" s="833"/>
      <c r="C903" s="833"/>
      <c r="D903" s="833"/>
      <c r="E903" s="833"/>
      <c r="F903" s="834"/>
      <c r="G903" s="308"/>
      <c r="H903" s="308"/>
      <c r="I903" s="309"/>
    </row>
    <row r="904" spans="1:9" ht="14.65" customHeight="1" x14ac:dyDescent="0.25">
      <c r="A904" s="810" t="s">
        <v>339</v>
      </c>
      <c r="B904" s="781"/>
      <c r="C904" s="781"/>
      <c r="D904" s="781"/>
      <c r="E904" s="781"/>
      <c r="F904" s="811"/>
      <c r="G904" s="310"/>
      <c r="H904" s="310"/>
      <c r="I904" s="311"/>
    </row>
    <row r="905" spans="1:9" ht="14.65" customHeight="1" thickBot="1" x14ac:dyDescent="0.3">
      <c r="A905" s="774" t="s">
        <v>340</v>
      </c>
      <c r="B905" s="775"/>
      <c r="C905" s="775"/>
      <c r="D905" s="775"/>
      <c r="E905" s="775"/>
      <c r="F905" s="776"/>
      <c r="G905" s="307"/>
      <c r="H905" s="307"/>
      <c r="I905" s="312"/>
    </row>
    <row r="906" spans="1:9" ht="10.5" customHeight="1" thickBot="1" x14ac:dyDescent="0.3">
      <c r="A906" s="826"/>
      <c r="B906" s="817"/>
      <c r="C906" s="817"/>
      <c r="D906" s="817"/>
      <c r="E906" s="817"/>
      <c r="F906" s="817"/>
      <c r="G906" s="817"/>
      <c r="H906" s="817"/>
      <c r="I906" s="818"/>
    </row>
    <row r="907" spans="1:9" ht="14.65" customHeight="1" thickBot="1" x14ac:dyDescent="0.3">
      <c r="A907" s="436" t="s">
        <v>337</v>
      </c>
      <c r="B907" s="435"/>
      <c r="C907" s="435"/>
      <c r="D907" s="435"/>
      <c r="E907" s="435"/>
      <c r="F907" s="437"/>
      <c r="G907" s="237" t="s">
        <v>328</v>
      </c>
      <c r="H907" s="238" t="str">
        <f>IFERROR(I903*(H903/F897)^3+I904*(H904/F897)^3+I905*(H905/F897)^3,"")</f>
        <v/>
      </c>
      <c r="I907" s="239"/>
    </row>
    <row r="908" spans="1:9" ht="10.15" customHeight="1" thickBot="1" x14ac:dyDescent="0.3">
      <c r="A908" s="819"/>
      <c r="B908" s="820"/>
      <c r="C908" s="820"/>
      <c r="D908" s="820"/>
      <c r="E908" s="820"/>
      <c r="F908" s="820"/>
      <c r="G908" s="820"/>
      <c r="H908" s="820"/>
      <c r="I908" s="821"/>
    </row>
    <row r="909" spans="1:9" ht="14.65" customHeight="1" thickBot="1" x14ac:dyDescent="0.3">
      <c r="A909" s="438" t="s">
        <v>425</v>
      </c>
      <c r="B909" s="435"/>
      <c r="C909" s="435"/>
      <c r="D909" s="435"/>
      <c r="E909" s="827"/>
      <c r="F909" s="828"/>
      <c r="G909" s="72" t="s">
        <v>428</v>
      </c>
      <c r="H909" s="46"/>
      <c r="I909" s="315"/>
    </row>
    <row r="910" spans="1:9" ht="35.65" customHeight="1" thickBot="1" x14ac:dyDescent="0.3">
      <c r="A910" s="240" t="s">
        <v>325</v>
      </c>
      <c r="B910" s="241" t="s">
        <v>329</v>
      </c>
      <c r="C910" s="242" t="s">
        <v>338</v>
      </c>
      <c r="D910" s="242" t="s">
        <v>382</v>
      </c>
      <c r="E910" s="242" t="s">
        <v>423</v>
      </c>
      <c r="F910" s="243" t="s">
        <v>422</v>
      </c>
      <c r="G910" s="244" t="s">
        <v>177</v>
      </c>
      <c r="H910" s="245" t="s">
        <v>327</v>
      </c>
      <c r="I910" s="246" t="s">
        <v>330</v>
      </c>
    </row>
    <row r="911" spans="1:9" ht="14.65" customHeight="1" x14ac:dyDescent="0.25">
      <c r="A911" s="247">
        <v>1</v>
      </c>
      <c r="B911" s="313"/>
      <c r="C911" s="313"/>
      <c r="D911" s="313"/>
      <c r="E911" s="313"/>
      <c r="F911" s="313"/>
      <c r="G911" s="248">
        <f>IFERROR(B911-C911,"")</f>
        <v>0</v>
      </c>
      <c r="H911" s="248">
        <f>IFERROR(D911*E911*F911*I909,"")</f>
        <v>0</v>
      </c>
      <c r="I911" s="249" t="str">
        <f>IFERROR(H911*(G911/F897)^3,"")</f>
        <v/>
      </c>
    </row>
    <row r="912" spans="1:9" ht="14.65" customHeight="1" x14ac:dyDescent="0.25">
      <c r="A912" s="439">
        <v>2</v>
      </c>
      <c r="B912" s="314"/>
      <c r="C912" s="314"/>
      <c r="D912" s="314"/>
      <c r="E912" s="314"/>
      <c r="F912" s="314"/>
      <c r="G912" s="250">
        <f>IFERROR(B912-C912,"")</f>
        <v>0</v>
      </c>
      <c r="H912" s="250">
        <f>IFERROR(D912*E912*F912*I909,"")</f>
        <v>0</v>
      </c>
      <c r="I912" s="251" t="str">
        <f>IFERROR(H912*(G912/F896)^3,"")</f>
        <v/>
      </c>
    </row>
    <row r="913" spans="1:9" ht="14.65" customHeight="1" thickBot="1" x14ac:dyDescent="0.3">
      <c r="A913" s="252">
        <v>3</v>
      </c>
      <c r="B913" s="306"/>
      <c r="C913" s="306"/>
      <c r="D913" s="306"/>
      <c r="E913" s="306"/>
      <c r="F913" s="306"/>
      <c r="G913" s="253">
        <f>IFERROR(B913-C913,"")</f>
        <v>0</v>
      </c>
      <c r="H913" s="253">
        <f>IFERROR(D913*E913*F913*I909,"")</f>
        <v>0</v>
      </c>
      <c r="I913" s="254" t="str">
        <f>IFERROR(H913*(G913/F896)^3,"")</f>
        <v/>
      </c>
    </row>
    <row r="914" spans="1:9" ht="10.15" customHeight="1" thickBot="1" x14ac:dyDescent="0.3">
      <c r="A914" s="824"/>
      <c r="B914" s="808"/>
      <c r="C914" s="808"/>
      <c r="D914" s="808"/>
      <c r="E914" s="808"/>
      <c r="F914" s="808"/>
      <c r="G914" s="808"/>
      <c r="H914" s="808"/>
      <c r="I914" s="825"/>
    </row>
    <row r="915" spans="1:9" ht="14.65" customHeight="1" thickBot="1" x14ac:dyDescent="0.3">
      <c r="A915" s="436" t="s">
        <v>378</v>
      </c>
      <c r="B915" s="435"/>
      <c r="C915" s="435"/>
      <c r="D915" s="435"/>
      <c r="E915" s="435"/>
      <c r="F915" s="437"/>
      <c r="G915" s="237" t="s">
        <v>328</v>
      </c>
      <c r="H915" s="238">
        <f>IFERROR(SUM(I911:I913),"")</f>
        <v>0</v>
      </c>
      <c r="I915" s="255"/>
    </row>
    <row r="916" spans="1:9" ht="14.65" customHeight="1" thickBot="1" x14ac:dyDescent="0.3">
      <c r="A916" s="256" t="s">
        <v>379</v>
      </c>
      <c r="G916" s="133"/>
      <c r="H916" s="133"/>
      <c r="I916" s="257"/>
    </row>
    <row r="917" spans="1:9" ht="14.65" customHeight="1" thickBot="1" x14ac:dyDescent="0.3">
      <c r="A917" s="807" t="s">
        <v>380</v>
      </c>
      <c r="B917" s="808"/>
      <c r="C917" s="808"/>
      <c r="D917" s="808"/>
      <c r="E917" s="808"/>
      <c r="F917" s="809"/>
      <c r="G917" s="237" t="s">
        <v>328</v>
      </c>
      <c r="H917" s="258" t="str">
        <f>IFERROR(H907-H915,"")</f>
        <v/>
      </c>
      <c r="I917" s="255"/>
    </row>
    <row r="918" spans="1:9" ht="14.65" customHeight="1" x14ac:dyDescent="0.25">
      <c r="A918" s="816" t="s">
        <v>381</v>
      </c>
      <c r="B918" s="817"/>
      <c r="C918" s="817"/>
      <c r="D918" s="817"/>
      <c r="E918" s="817"/>
      <c r="F918" s="817"/>
      <c r="G918" s="817"/>
      <c r="H918" s="817"/>
      <c r="I918" s="818"/>
    </row>
    <row r="919" spans="1:9" ht="9" customHeight="1" thickBot="1" x14ac:dyDescent="0.3">
      <c r="A919" s="819"/>
      <c r="B919" s="820"/>
      <c r="C919" s="820"/>
      <c r="D919" s="820"/>
      <c r="E919" s="820"/>
      <c r="F919" s="820"/>
      <c r="G919" s="820"/>
      <c r="H919" s="820"/>
      <c r="I919" s="821"/>
    </row>
    <row r="920" spans="1:9" ht="14.65" customHeight="1" thickBot="1" x14ac:dyDescent="0.3">
      <c r="A920" s="438" t="s">
        <v>694</v>
      </c>
      <c r="B920" s="259"/>
      <c r="C920" s="259"/>
      <c r="D920" s="259"/>
      <c r="E920" s="822"/>
      <c r="F920" s="823"/>
      <c r="G920" s="72" t="s">
        <v>427</v>
      </c>
      <c r="I920" s="315"/>
    </row>
    <row r="921" spans="1:9" ht="35.65" customHeight="1" thickBot="1" x14ac:dyDescent="0.3">
      <c r="A921" s="240" t="s">
        <v>325</v>
      </c>
      <c r="B921" s="241" t="s">
        <v>329</v>
      </c>
      <c r="C921" s="242" t="s">
        <v>338</v>
      </c>
      <c r="D921" s="242" t="s">
        <v>382</v>
      </c>
      <c r="E921" s="242" t="s">
        <v>423</v>
      </c>
      <c r="F921" s="243" t="s">
        <v>422</v>
      </c>
      <c r="G921" s="244" t="s">
        <v>326</v>
      </c>
      <c r="H921" s="245" t="s">
        <v>327</v>
      </c>
      <c r="I921" s="260" t="s">
        <v>330</v>
      </c>
    </row>
    <row r="922" spans="1:9" ht="14.65" customHeight="1" x14ac:dyDescent="0.25">
      <c r="A922" s="247">
        <v>1</v>
      </c>
      <c r="B922" s="313"/>
      <c r="C922" s="313"/>
      <c r="D922" s="313"/>
      <c r="E922" s="313"/>
      <c r="F922" s="313"/>
      <c r="G922" s="248">
        <f>IFERROR(B922-C922,"")</f>
        <v>0</v>
      </c>
      <c r="H922" s="248">
        <f>IFERROR(D922*E922*F922*I920,"")</f>
        <v>0</v>
      </c>
      <c r="I922" s="249" t="str">
        <f>IFERROR(H922*(G922/F896)^3,"")</f>
        <v/>
      </c>
    </row>
    <row r="923" spans="1:9" ht="14.65" customHeight="1" x14ac:dyDescent="0.25">
      <c r="A923" s="439">
        <v>2</v>
      </c>
      <c r="B923" s="314"/>
      <c r="C923" s="314"/>
      <c r="D923" s="314"/>
      <c r="E923" s="314"/>
      <c r="F923" s="314"/>
      <c r="G923" s="250">
        <f>IFERROR(B923-C923,"")</f>
        <v>0</v>
      </c>
      <c r="H923" s="250">
        <f>IFERROR(D923*E923*F923*I920,"")</f>
        <v>0</v>
      </c>
      <c r="I923" s="251" t="str">
        <f>IFERROR(H923*(G923/F896)^3,"")</f>
        <v/>
      </c>
    </row>
    <row r="924" spans="1:9" ht="14.65" customHeight="1" thickBot="1" x14ac:dyDescent="0.3">
      <c r="A924" s="252">
        <v>3</v>
      </c>
      <c r="B924" s="306"/>
      <c r="C924" s="306"/>
      <c r="D924" s="306"/>
      <c r="E924" s="306"/>
      <c r="F924" s="306"/>
      <c r="G924" s="253">
        <f>IFERROR(B924-C924,"")</f>
        <v>0</v>
      </c>
      <c r="H924" s="253">
        <f>IFERROR(D924*E924*F924*I920,"")</f>
        <v>0</v>
      </c>
      <c r="I924" s="261" t="str">
        <f>IFERROR(H924*(G924/F896)^3,"")</f>
        <v/>
      </c>
    </row>
    <row r="925" spans="1:9" ht="7.5" customHeight="1" thickBot="1" x14ac:dyDescent="0.3">
      <c r="A925" s="824"/>
      <c r="B925" s="808"/>
      <c r="C925" s="808"/>
      <c r="D925" s="808"/>
      <c r="E925" s="808"/>
      <c r="F925" s="808"/>
      <c r="G925" s="808"/>
      <c r="H925" s="808"/>
      <c r="I925" s="825"/>
    </row>
    <row r="926" spans="1:9" ht="14.65" customHeight="1" thickBot="1" x14ac:dyDescent="0.3">
      <c r="A926" s="436" t="s">
        <v>383</v>
      </c>
      <c r="B926" s="435"/>
      <c r="C926" s="435"/>
      <c r="D926" s="435"/>
      <c r="E926" s="435"/>
      <c r="F926" s="437"/>
      <c r="G926" s="237" t="s">
        <v>328</v>
      </c>
      <c r="H926" s="238">
        <f>IFERROR(SUM(I922:I924),"")</f>
        <v>0</v>
      </c>
      <c r="I926" s="255"/>
    </row>
    <row r="927" spans="1:9" ht="14.65" customHeight="1" thickBot="1" x14ac:dyDescent="0.3">
      <c r="A927" s="256" t="s">
        <v>379</v>
      </c>
      <c r="G927" s="133"/>
      <c r="H927" s="133"/>
      <c r="I927" s="257"/>
    </row>
    <row r="928" spans="1:9" ht="14.65" customHeight="1" thickBot="1" x14ac:dyDescent="0.3">
      <c r="A928" s="807" t="s">
        <v>424</v>
      </c>
      <c r="B928" s="808"/>
      <c r="C928" s="808"/>
      <c r="D928" s="808"/>
      <c r="E928" s="808"/>
      <c r="F928" s="809"/>
      <c r="G928" s="237" t="s">
        <v>328</v>
      </c>
      <c r="H928" s="258" t="str">
        <f>IFERROR(H917-H926,"")</f>
        <v/>
      </c>
      <c r="I928" s="255"/>
    </row>
    <row r="929" spans="1:9" ht="14.65" customHeight="1" x14ac:dyDescent="0.25">
      <c r="A929" s="256" t="s">
        <v>402</v>
      </c>
      <c r="I929" s="5"/>
    </row>
    <row r="930" spans="1:9" ht="14.65" customHeight="1" x14ac:dyDescent="0.25">
      <c r="A930" s="810" t="s">
        <v>426</v>
      </c>
      <c r="B930" s="781"/>
      <c r="C930" s="781"/>
      <c r="D930" s="781"/>
      <c r="E930" s="781"/>
      <c r="F930" s="811"/>
      <c r="G930" s="262" t="s">
        <v>384</v>
      </c>
      <c r="H930" s="263" t="str">
        <f>IFERROR(H928/(H926/I920),"")</f>
        <v/>
      </c>
      <c r="I930" s="264"/>
    </row>
    <row r="931" spans="1:9" ht="14.65" customHeight="1" x14ac:dyDescent="0.25">
      <c r="A931" s="812" t="s">
        <v>385</v>
      </c>
      <c r="B931" s="781"/>
      <c r="C931" s="781"/>
      <c r="D931" s="781"/>
      <c r="E931" s="781"/>
      <c r="F931" s="781"/>
      <c r="G931" s="781"/>
      <c r="H931" s="781"/>
      <c r="I931" s="784"/>
    </row>
    <row r="932" spans="1:9" ht="14.65" customHeight="1" x14ac:dyDescent="0.25">
      <c r="A932" s="810" t="s">
        <v>331</v>
      </c>
      <c r="B932" s="781"/>
      <c r="C932" s="781"/>
      <c r="D932" s="781"/>
      <c r="E932" s="781"/>
      <c r="F932" s="811"/>
      <c r="G932" s="813"/>
      <c r="H932" s="814"/>
      <c r="I932" s="815"/>
    </row>
    <row r="933" spans="1:9" ht="14.65" customHeight="1" thickBot="1" x14ac:dyDescent="0.3">
      <c r="A933" s="774" t="s">
        <v>332</v>
      </c>
      <c r="B933" s="775"/>
      <c r="C933" s="775"/>
      <c r="D933" s="775"/>
      <c r="E933" s="775"/>
      <c r="F933" s="776"/>
      <c r="G933" s="777"/>
      <c r="H933" s="778"/>
      <c r="I933" s="779"/>
    </row>
    <row r="934" spans="1:9" ht="22.15" customHeight="1" x14ac:dyDescent="0.25">
      <c r="A934" s="265" t="s">
        <v>333</v>
      </c>
      <c r="B934" s="266"/>
      <c r="C934" s="266"/>
      <c r="D934" s="266"/>
      <c r="E934" s="266"/>
      <c r="F934" s="266"/>
      <c r="G934" s="266"/>
      <c r="H934" s="266"/>
      <c r="I934" s="267"/>
    </row>
    <row r="935" spans="1:9" ht="14.65" customHeight="1" thickBot="1" x14ac:dyDescent="0.3">
      <c r="A935" s="780" t="s">
        <v>115</v>
      </c>
      <c r="B935" s="781"/>
      <c r="C935" s="782"/>
      <c r="D935" s="783" t="s">
        <v>114</v>
      </c>
      <c r="E935" s="781"/>
      <c r="F935" s="781"/>
      <c r="G935" s="781"/>
      <c r="H935" s="781"/>
      <c r="I935" s="784"/>
    </row>
    <row r="936" spans="1:9" ht="17.649999999999999" customHeight="1" thickBot="1" x14ac:dyDescent="0.3">
      <c r="A936" s="785" t="s">
        <v>116</v>
      </c>
      <c r="B936" s="786"/>
      <c r="C936" s="269" t="str">
        <f ca="1">IFERROR("År "&amp;INT(YEAR(TODAY())+H917/(H915/$I909)),"N/A")</f>
        <v>N/A</v>
      </c>
      <c r="D936" s="787" t="s">
        <v>24</v>
      </c>
      <c r="E936" s="789"/>
      <c r="F936" s="790"/>
      <c r="G936" s="790"/>
      <c r="H936" s="792" t="s">
        <v>21</v>
      </c>
      <c r="I936" s="793"/>
    </row>
    <row r="937" spans="1:9" ht="17.649999999999999" customHeight="1" x14ac:dyDescent="0.25">
      <c r="A937" s="795"/>
      <c r="B937" s="796"/>
      <c r="C937" s="796"/>
      <c r="D937" s="788"/>
      <c r="E937" s="791"/>
      <c r="F937" s="791"/>
      <c r="G937" s="791"/>
      <c r="H937" s="792"/>
      <c r="I937" s="794"/>
    </row>
    <row r="938" spans="1:9" ht="17.649999999999999" customHeight="1" x14ac:dyDescent="0.25">
      <c r="A938" s="797"/>
      <c r="B938" s="796"/>
      <c r="C938" s="796"/>
      <c r="D938" s="800" t="s">
        <v>25</v>
      </c>
      <c r="E938" s="789"/>
      <c r="F938" s="802"/>
      <c r="G938" s="802"/>
      <c r="H938" s="792" t="s">
        <v>371</v>
      </c>
      <c r="I938" s="805"/>
    </row>
    <row r="939" spans="1:9" ht="21" customHeight="1" thickBot="1" x14ac:dyDescent="0.3">
      <c r="A939" s="798"/>
      <c r="B939" s="799"/>
      <c r="C939" s="799"/>
      <c r="D939" s="801"/>
      <c r="E939" s="803"/>
      <c r="F939" s="803"/>
      <c r="G939" s="803"/>
      <c r="H939" s="804"/>
      <c r="I939" s="806"/>
    </row>
    <row r="940" spans="1:9" ht="14.65" customHeight="1" x14ac:dyDescent="0.25"/>
  </sheetData>
  <mergeCells count="920">
    <mergeCell ref="B2:D2"/>
    <mergeCell ref="A24:F24"/>
    <mergeCell ref="A10:F10"/>
    <mergeCell ref="A11:F11"/>
    <mergeCell ref="A12:F12"/>
    <mergeCell ref="A13:I13"/>
    <mergeCell ref="A15:I15"/>
    <mergeCell ref="B3:D3"/>
    <mergeCell ref="F3:G3"/>
    <mergeCell ref="B4:D4"/>
    <mergeCell ref="F4:G4"/>
    <mergeCell ref="B5:D5"/>
    <mergeCell ref="F5:G5"/>
    <mergeCell ref="E2:I2"/>
    <mergeCell ref="A25:I25"/>
    <mergeCell ref="B6:D6"/>
    <mergeCell ref="F6:G6"/>
    <mergeCell ref="B7:D7"/>
    <mergeCell ref="F7:G7"/>
    <mergeCell ref="A8:I8"/>
    <mergeCell ref="A9:D9"/>
    <mergeCell ref="E9:F9"/>
    <mergeCell ref="E16:F16"/>
    <mergeCell ref="A21:I21"/>
    <mergeCell ref="A26:I26"/>
    <mergeCell ref="E27:F27"/>
    <mergeCell ref="A32:I32"/>
    <mergeCell ref="B49:D49"/>
    <mergeCell ref="E49:I49"/>
    <mergeCell ref="D42:I42"/>
    <mergeCell ref="A43:B43"/>
    <mergeCell ref="D43:D44"/>
    <mergeCell ref="E43:G44"/>
    <mergeCell ref="H43:H44"/>
    <mergeCell ref="I43:I44"/>
    <mergeCell ref="A44:C46"/>
    <mergeCell ref="D45:D46"/>
    <mergeCell ref="E45:G46"/>
    <mergeCell ref="H45:H46"/>
    <mergeCell ref="I45:I46"/>
    <mergeCell ref="A42:C42"/>
    <mergeCell ref="A40:F40"/>
    <mergeCell ref="G40:I40"/>
    <mergeCell ref="A35:F35"/>
    <mergeCell ref="A37:F37"/>
    <mergeCell ref="A38:I38"/>
    <mergeCell ref="A39:F39"/>
    <mergeCell ref="G39:I39"/>
    <mergeCell ref="B53:D53"/>
    <mergeCell ref="F53:G53"/>
    <mergeCell ref="B54:D54"/>
    <mergeCell ref="F54:G54"/>
    <mergeCell ref="A55:I55"/>
    <mergeCell ref="B50:D50"/>
    <mergeCell ref="F50:G50"/>
    <mergeCell ref="B51:D51"/>
    <mergeCell ref="F51:G51"/>
    <mergeCell ref="B52:D52"/>
    <mergeCell ref="F52:G52"/>
    <mergeCell ref="A60:I60"/>
    <mergeCell ref="A62:I62"/>
    <mergeCell ref="E63:F63"/>
    <mergeCell ref="A68:I68"/>
    <mergeCell ref="A71:F71"/>
    <mergeCell ref="A56:D56"/>
    <mergeCell ref="E56:F56"/>
    <mergeCell ref="A57:F57"/>
    <mergeCell ref="A58:F58"/>
    <mergeCell ref="A59:F59"/>
    <mergeCell ref="A84:F84"/>
    <mergeCell ref="A85:I85"/>
    <mergeCell ref="A86:F86"/>
    <mergeCell ref="G86:I86"/>
    <mergeCell ref="A87:F87"/>
    <mergeCell ref="G87:I87"/>
    <mergeCell ref="A72:I72"/>
    <mergeCell ref="A73:I73"/>
    <mergeCell ref="E74:F74"/>
    <mergeCell ref="A79:I79"/>
    <mergeCell ref="A82:F82"/>
    <mergeCell ref="A89:C89"/>
    <mergeCell ref="D89:I89"/>
    <mergeCell ref="A90:B90"/>
    <mergeCell ref="D90:D91"/>
    <mergeCell ref="E90:G91"/>
    <mergeCell ref="H90:H91"/>
    <mergeCell ref="I90:I91"/>
    <mergeCell ref="A91:C93"/>
    <mergeCell ref="D92:D93"/>
    <mergeCell ref="E92:G93"/>
    <mergeCell ref="H92:H93"/>
    <mergeCell ref="I92:I93"/>
    <mergeCell ref="B99:D99"/>
    <mergeCell ref="F99:G99"/>
    <mergeCell ref="B100:D100"/>
    <mergeCell ref="F100:G100"/>
    <mergeCell ref="B101:D101"/>
    <mergeCell ref="F101:G101"/>
    <mergeCell ref="B96:D96"/>
    <mergeCell ref="E96:I96"/>
    <mergeCell ref="B97:D97"/>
    <mergeCell ref="F97:G97"/>
    <mergeCell ref="B98:D98"/>
    <mergeCell ref="F98:G98"/>
    <mergeCell ref="A106:F106"/>
    <mergeCell ref="A107:I107"/>
    <mergeCell ref="A109:I109"/>
    <mergeCell ref="E110:F110"/>
    <mergeCell ref="A115:I115"/>
    <mergeCell ref="A102:I102"/>
    <mergeCell ref="A103:D103"/>
    <mergeCell ref="E103:F103"/>
    <mergeCell ref="A104:F104"/>
    <mergeCell ref="A105:F105"/>
    <mergeCell ref="A129:F129"/>
    <mergeCell ref="A131:F131"/>
    <mergeCell ref="A132:I132"/>
    <mergeCell ref="A133:F133"/>
    <mergeCell ref="G133:I133"/>
    <mergeCell ref="A118:F118"/>
    <mergeCell ref="A119:I119"/>
    <mergeCell ref="A120:I120"/>
    <mergeCell ref="E121:F121"/>
    <mergeCell ref="A126:I126"/>
    <mergeCell ref="A134:F134"/>
    <mergeCell ref="G134:I134"/>
    <mergeCell ref="A136:C136"/>
    <mergeCell ref="D136:I136"/>
    <mergeCell ref="A137:B137"/>
    <mergeCell ref="D137:D138"/>
    <mergeCell ref="E137:G138"/>
    <mergeCell ref="H137:H138"/>
    <mergeCell ref="I137:I138"/>
    <mergeCell ref="A138:C140"/>
    <mergeCell ref="D139:D140"/>
    <mergeCell ref="E139:G140"/>
    <mergeCell ref="H139:H140"/>
    <mergeCell ref="I139:I140"/>
    <mergeCell ref="B146:D146"/>
    <mergeCell ref="F146:G146"/>
    <mergeCell ref="B147:D147"/>
    <mergeCell ref="F147:G147"/>
    <mergeCell ref="B148:D148"/>
    <mergeCell ref="F148:G148"/>
    <mergeCell ref="B143:D143"/>
    <mergeCell ref="E143:I143"/>
    <mergeCell ref="B144:D144"/>
    <mergeCell ref="F144:G144"/>
    <mergeCell ref="B145:D145"/>
    <mergeCell ref="F145:G145"/>
    <mergeCell ref="A153:F153"/>
    <mergeCell ref="A154:I154"/>
    <mergeCell ref="A156:I156"/>
    <mergeCell ref="E157:F157"/>
    <mergeCell ref="A162:I162"/>
    <mergeCell ref="A149:I149"/>
    <mergeCell ref="A150:D150"/>
    <mergeCell ref="E150:F150"/>
    <mergeCell ref="A151:F151"/>
    <mergeCell ref="A152:F152"/>
    <mergeCell ref="A176:F176"/>
    <mergeCell ref="A178:F178"/>
    <mergeCell ref="A179:I179"/>
    <mergeCell ref="A180:F180"/>
    <mergeCell ref="G180:I180"/>
    <mergeCell ref="A165:F165"/>
    <mergeCell ref="A166:I166"/>
    <mergeCell ref="A167:I167"/>
    <mergeCell ref="E168:F168"/>
    <mergeCell ref="A173:I173"/>
    <mergeCell ref="A181:F181"/>
    <mergeCell ref="G181:I181"/>
    <mergeCell ref="A183:C183"/>
    <mergeCell ref="D183:I183"/>
    <mergeCell ref="A184:B184"/>
    <mergeCell ref="D184:D185"/>
    <mergeCell ref="E184:G185"/>
    <mergeCell ref="H184:H185"/>
    <mergeCell ref="I184:I185"/>
    <mergeCell ref="A185:C187"/>
    <mergeCell ref="D186:D187"/>
    <mergeCell ref="E186:G187"/>
    <mergeCell ref="H186:H187"/>
    <mergeCell ref="I186:I187"/>
    <mergeCell ref="B193:D193"/>
    <mergeCell ref="F193:G193"/>
    <mergeCell ref="B194:D194"/>
    <mergeCell ref="F194:G194"/>
    <mergeCell ref="B195:D195"/>
    <mergeCell ref="F195:G195"/>
    <mergeCell ref="B190:D190"/>
    <mergeCell ref="E190:I190"/>
    <mergeCell ref="B191:D191"/>
    <mergeCell ref="F191:G191"/>
    <mergeCell ref="B192:D192"/>
    <mergeCell ref="F192:G192"/>
    <mergeCell ref="A200:F200"/>
    <mergeCell ref="A201:I201"/>
    <mergeCell ref="A203:I203"/>
    <mergeCell ref="E204:F204"/>
    <mergeCell ref="A209:I209"/>
    <mergeCell ref="A196:I196"/>
    <mergeCell ref="A197:D197"/>
    <mergeCell ref="E197:F197"/>
    <mergeCell ref="A198:F198"/>
    <mergeCell ref="A199:F199"/>
    <mergeCell ref="A223:F223"/>
    <mergeCell ref="A225:F225"/>
    <mergeCell ref="A226:I226"/>
    <mergeCell ref="A227:F227"/>
    <mergeCell ref="G227:I227"/>
    <mergeCell ref="A212:F212"/>
    <mergeCell ref="A213:I213"/>
    <mergeCell ref="A214:I214"/>
    <mergeCell ref="E215:F215"/>
    <mergeCell ref="A220:I220"/>
    <mergeCell ref="A228:F228"/>
    <mergeCell ref="G228:I228"/>
    <mergeCell ref="A230:C230"/>
    <mergeCell ref="D230:I230"/>
    <mergeCell ref="A231:B231"/>
    <mergeCell ref="D231:D232"/>
    <mergeCell ref="E231:G232"/>
    <mergeCell ref="H231:H232"/>
    <mergeCell ref="I231:I232"/>
    <mergeCell ref="A232:C234"/>
    <mergeCell ref="D233:D234"/>
    <mergeCell ref="E233:G234"/>
    <mergeCell ref="H233:H234"/>
    <mergeCell ref="I233:I234"/>
    <mergeCell ref="B240:D240"/>
    <mergeCell ref="F240:G240"/>
    <mergeCell ref="B241:D241"/>
    <mergeCell ref="F241:G241"/>
    <mergeCell ref="B242:D242"/>
    <mergeCell ref="F242:G242"/>
    <mergeCell ref="B237:D237"/>
    <mergeCell ref="E237:I237"/>
    <mergeCell ref="B238:D238"/>
    <mergeCell ref="F238:G238"/>
    <mergeCell ref="B239:D239"/>
    <mergeCell ref="F239:G239"/>
    <mergeCell ref="A247:F247"/>
    <mergeCell ref="A248:I248"/>
    <mergeCell ref="A250:I250"/>
    <mergeCell ref="E251:F251"/>
    <mergeCell ref="A256:I256"/>
    <mergeCell ref="A243:I243"/>
    <mergeCell ref="A244:D244"/>
    <mergeCell ref="E244:F244"/>
    <mergeCell ref="A245:F245"/>
    <mergeCell ref="A246:F246"/>
    <mergeCell ref="A270:F270"/>
    <mergeCell ref="A272:F272"/>
    <mergeCell ref="A273:I273"/>
    <mergeCell ref="A274:F274"/>
    <mergeCell ref="G274:I274"/>
    <mergeCell ref="A259:F259"/>
    <mergeCell ref="A260:I260"/>
    <mergeCell ref="A261:I261"/>
    <mergeCell ref="E262:F262"/>
    <mergeCell ref="A267:I267"/>
    <mergeCell ref="A275:F275"/>
    <mergeCell ref="G275:I275"/>
    <mergeCell ref="A277:C277"/>
    <mergeCell ref="D277:I277"/>
    <mergeCell ref="A278:B278"/>
    <mergeCell ref="D278:D279"/>
    <mergeCell ref="E278:G279"/>
    <mergeCell ref="H278:H279"/>
    <mergeCell ref="I278:I279"/>
    <mergeCell ref="A279:C281"/>
    <mergeCell ref="D280:D281"/>
    <mergeCell ref="E280:G281"/>
    <mergeCell ref="H280:H281"/>
    <mergeCell ref="I280:I281"/>
    <mergeCell ref="B287:D287"/>
    <mergeCell ref="F287:G287"/>
    <mergeCell ref="B288:D288"/>
    <mergeCell ref="F288:G288"/>
    <mergeCell ref="B289:D289"/>
    <mergeCell ref="F289:G289"/>
    <mergeCell ref="B284:D284"/>
    <mergeCell ref="E284:I284"/>
    <mergeCell ref="B285:D285"/>
    <mergeCell ref="F285:G285"/>
    <mergeCell ref="B286:D286"/>
    <mergeCell ref="F286:G286"/>
    <mergeCell ref="A294:F294"/>
    <mergeCell ref="A295:I295"/>
    <mergeCell ref="A297:I297"/>
    <mergeCell ref="E298:F298"/>
    <mergeCell ref="A303:I303"/>
    <mergeCell ref="A290:I290"/>
    <mergeCell ref="A291:D291"/>
    <mergeCell ref="E291:F291"/>
    <mergeCell ref="A292:F292"/>
    <mergeCell ref="A293:F293"/>
    <mergeCell ref="A317:F317"/>
    <mergeCell ref="A319:F319"/>
    <mergeCell ref="A320:I320"/>
    <mergeCell ref="A321:F321"/>
    <mergeCell ref="G321:I321"/>
    <mergeCell ref="A306:F306"/>
    <mergeCell ref="A307:I307"/>
    <mergeCell ref="A308:I308"/>
    <mergeCell ref="E309:F309"/>
    <mergeCell ref="A314:I314"/>
    <mergeCell ref="A322:F322"/>
    <mergeCell ref="G322:I322"/>
    <mergeCell ref="A324:C324"/>
    <mergeCell ref="D324:I324"/>
    <mergeCell ref="A325:B325"/>
    <mergeCell ref="D325:D326"/>
    <mergeCell ref="E325:G326"/>
    <mergeCell ref="H325:H326"/>
    <mergeCell ref="I325:I326"/>
    <mergeCell ref="A326:C328"/>
    <mergeCell ref="D327:D328"/>
    <mergeCell ref="E327:G328"/>
    <mergeCell ref="H327:H328"/>
    <mergeCell ref="I327:I328"/>
    <mergeCell ref="B334:D334"/>
    <mergeCell ref="F334:G334"/>
    <mergeCell ref="B335:D335"/>
    <mergeCell ref="F335:G335"/>
    <mergeCell ref="B336:D336"/>
    <mergeCell ref="F336:G336"/>
    <mergeCell ref="B331:D331"/>
    <mergeCell ref="E331:I331"/>
    <mergeCell ref="B332:D332"/>
    <mergeCell ref="F332:G332"/>
    <mergeCell ref="B333:D333"/>
    <mergeCell ref="F333:G333"/>
    <mergeCell ref="A341:F341"/>
    <mergeCell ref="A342:I342"/>
    <mergeCell ref="A344:I344"/>
    <mergeCell ref="E345:F345"/>
    <mergeCell ref="A350:I350"/>
    <mergeCell ref="A337:I337"/>
    <mergeCell ref="A338:D338"/>
    <mergeCell ref="E338:F338"/>
    <mergeCell ref="A339:F339"/>
    <mergeCell ref="A340:F340"/>
    <mergeCell ref="A364:F364"/>
    <mergeCell ref="A366:F366"/>
    <mergeCell ref="A367:I367"/>
    <mergeCell ref="A368:F368"/>
    <mergeCell ref="G368:I368"/>
    <mergeCell ref="A353:F353"/>
    <mergeCell ref="A354:I354"/>
    <mergeCell ref="A355:I355"/>
    <mergeCell ref="E356:F356"/>
    <mergeCell ref="A361:I361"/>
    <mergeCell ref="A369:F369"/>
    <mergeCell ref="G369:I369"/>
    <mergeCell ref="A371:C371"/>
    <mergeCell ref="D371:I371"/>
    <mergeCell ref="A372:B372"/>
    <mergeCell ref="D372:D373"/>
    <mergeCell ref="E372:G373"/>
    <mergeCell ref="H372:H373"/>
    <mergeCell ref="I372:I373"/>
    <mergeCell ref="A373:C375"/>
    <mergeCell ref="D374:D375"/>
    <mergeCell ref="E374:G375"/>
    <mergeCell ref="H374:H375"/>
    <mergeCell ref="I374:I375"/>
    <mergeCell ref="B381:D381"/>
    <mergeCell ref="F381:G381"/>
    <mergeCell ref="B382:D382"/>
    <mergeCell ref="F382:G382"/>
    <mergeCell ref="B383:D383"/>
    <mergeCell ref="F383:G383"/>
    <mergeCell ref="B378:D378"/>
    <mergeCell ref="E378:I378"/>
    <mergeCell ref="B379:D379"/>
    <mergeCell ref="F379:G379"/>
    <mergeCell ref="B380:D380"/>
    <mergeCell ref="F380:G380"/>
    <mergeCell ref="A388:F388"/>
    <mergeCell ref="A389:I389"/>
    <mergeCell ref="A391:I391"/>
    <mergeCell ref="E392:F392"/>
    <mergeCell ref="A397:I397"/>
    <mergeCell ref="A384:I384"/>
    <mergeCell ref="A385:D385"/>
    <mergeCell ref="E385:F385"/>
    <mergeCell ref="A386:F386"/>
    <mergeCell ref="A387:F387"/>
    <mergeCell ref="A411:F411"/>
    <mergeCell ref="A413:F413"/>
    <mergeCell ref="A414:I414"/>
    <mergeCell ref="A415:F415"/>
    <mergeCell ref="G415:I415"/>
    <mergeCell ref="A400:F400"/>
    <mergeCell ref="A401:I401"/>
    <mergeCell ref="A402:I402"/>
    <mergeCell ref="E403:F403"/>
    <mergeCell ref="A408:I408"/>
    <mergeCell ref="A416:F416"/>
    <mergeCell ref="G416:I416"/>
    <mergeCell ref="A418:C418"/>
    <mergeCell ref="D418:I418"/>
    <mergeCell ref="A419:B419"/>
    <mergeCell ref="D419:D420"/>
    <mergeCell ref="E419:G420"/>
    <mergeCell ref="H419:H420"/>
    <mergeCell ref="I419:I420"/>
    <mergeCell ref="A420:C422"/>
    <mergeCell ref="D421:D422"/>
    <mergeCell ref="E421:G422"/>
    <mergeCell ref="H421:H422"/>
    <mergeCell ref="I421:I422"/>
    <mergeCell ref="B428:D428"/>
    <mergeCell ref="F428:G428"/>
    <mergeCell ref="B429:D429"/>
    <mergeCell ref="F429:G429"/>
    <mergeCell ref="B430:D430"/>
    <mergeCell ref="F430:G430"/>
    <mergeCell ref="B425:D425"/>
    <mergeCell ref="E425:I425"/>
    <mergeCell ref="B426:D426"/>
    <mergeCell ref="F426:G426"/>
    <mergeCell ref="B427:D427"/>
    <mergeCell ref="F427:G427"/>
    <mergeCell ref="A435:F435"/>
    <mergeCell ref="A436:I436"/>
    <mergeCell ref="A438:I438"/>
    <mergeCell ref="E439:F439"/>
    <mergeCell ref="A444:I444"/>
    <mergeCell ref="A431:I431"/>
    <mergeCell ref="A432:D432"/>
    <mergeCell ref="E432:F432"/>
    <mergeCell ref="A433:F433"/>
    <mergeCell ref="A434:F434"/>
    <mergeCell ref="A458:F458"/>
    <mergeCell ref="A460:F460"/>
    <mergeCell ref="A461:I461"/>
    <mergeCell ref="A462:F462"/>
    <mergeCell ref="G462:I462"/>
    <mergeCell ref="A447:F447"/>
    <mergeCell ref="A448:I448"/>
    <mergeCell ref="A449:I449"/>
    <mergeCell ref="E450:F450"/>
    <mergeCell ref="A455:I455"/>
    <mergeCell ref="A463:F463"/>
    <mergeCell ref="G463:I463"/>
    <mergeCell ref="A465:C465"/>
    <mergeCell ref="D465:I465"/>
    <mergeCell ref="A466:B466"/>
    <mergeCell ref="D466:D467"/>
    <mergeCell ref="E466:G467"/>
    <mergeCell ref="H466:H467"/>
    <mergeCell ref="I466:I467"/>
    <mergeCell ref="A467:C469"/>
    <mergeCell ref="D468:D469"/>
    <mergeCell ref="E468:G469"/>
    <mergeCell ref="H468:H469"/>
    <mergeCell ref="I468:I469"/>
    <mergeCell ref="B475:D475"/>
    <mergeCell ref="F475:G475"/>
    <mergeCell ref="B476:D476"/>
    <mergeCell ref="F476:G476"/>
    <mergeCell ref="B477:D477"/>
    <mergeCell ref="F477:G477"/>
    <mergeCell ref="B472:D472"/>
    <mergeCell ref="E472:I472"/>
    <mergeCell ref="B473:D473"/>
    <mergeCell ref="F473:G473"/>
    <mergeCell ref="B474:D474"/>
    <mergeCell ref="F474:G474"/>
    <mergeCell ref="A482:F482"/>
    <mergeCell ref="A483:I483"/>
    <mergeCell ref="A485:I485"/>
    <mergeCell ref="E486:F486"/>
    <mergeCell ref="A491:I491"/>
    <mergeCell ref="A478:I478"/>
    <mergeCell ref="A479:D479"/>
    <mergeCell ref="E479:F479"/>
    <mergeCell ref="A480:F480"/>
    <mergeCell ref="A481:F481"/>
    <mergeCell ref="A505:F505"/>
    <mergeCell ref="A507:F507"/>
    <mergeCell ref="A508:I508"/>
    <mergeCell ref="A509:F509"/>
    <mergeCell ref="G509:I509"/>
    <mergeCell ref="A494:F494"/>
    <mergeCell ref="A495:I495"/>
    <mergeCell ref="A496:I496"/>
    <mergeCell ref="E497:F497"/>
    <mergeCell ref="A502:I502"/>
    <mergeCell ref="A510:F510"/>
    <mergeCell ref="G510:I510"/>
    <mergeCell ref="A512:C512"/>
    <mergeCell ref="D512:I512"/>
    <mergeCell ref="A513:B513"/>
    <mergeCell ref="D513:D514"/>
    <mergeCell ref="E513:G514"/>
    <mergeCell ref="H513:H514"/>
    <mergeCell ref="I513:I514"/>
    <mergeCell ref="A514:C516"/>
    <mergeCell ref="D515:D516"/>
    <mergeCell ref="E515:G516"/>
    <mergeCell ref="H515:H516"/>
    <mergeCell ref="I515:I516"/>
    <mergeCell ref="B522:D522"/>
    <mergeCell ref="F522:G522"/>
    <mergeCell ref="B523:D523"/>
    <mergeCell ref="F523:G523"/>
    <mergeCell ref="B524:D524"/>
    <mergeCell ref="F524:G524"/>
    <mergeCell ref="B519:D519"/>
    <mergeCell ref="E519:I519"/>
    <mergeCell ref="B520:D520"/>
    <mergeCell ref="F520:G520"/>
    <mergeCell ref="B521:D521"/>
    <mergeCell ref="F521:G521"/>
    <mergeCell ref="A529:F529"/>
    <mergeCell ref="A530:I530"/>
    <mergeCell ref="A532:I532"/>
    <mergeCell ref="E533:F533"/>
    <mergeCell ref="A538:I538"/>
    <mergeCell ref="A525:I525"/>
    <mergeCell ref="A526:D526"/>
    <mergeCell ref="E526:F526"/>
    <mergeCell ref="A527:F527"/>
    <mergeCell ref="A528:F528"/>
    <mergeCell ref="A552:F552"/>
    <mergeCell ref="A554:F554"/>
    <mergeCell ref="A555:I555"/>
    <mergeCell ref="A556:F556"/>
    <mergeCell ref="G556:I556"/>
    <mergeCell ref="A541:F541"/>
    <mergeCell ref="A542:I542"/>
    <mergeCell ref="A543:I543"/>
    <mergeCell ref="E544:F544"/>
    <mergeCell ref="A549:I549"/>
    <mergeCell ref="A557:F557"/>
    <mergeCell ref="G557:I557"/>
    <mergeCell ref="A559:C559"/>
    <mergeCell ref="D559:I559"/>
    <mergeCell ref="A560:B560"/>
    <mergeCell ref="D560:D561"/>
    <mergeCell ref="E560:G561"/>
    <mergeCell ref="H560:H561"/>
    <mergeCell ref="I560:I561"/>
    <mergeCell ref="A561:C563"/>
    <mergeCell ref="D562:D563"/>
    <mergeCell ref="E562:G563"/>
    <mergeCell ref="H562:H563"/>
    <mergeCell ref="I562:I563"/>
    <mergeCell ref="B569:D569"/>
    <mergeCell ref="F569:G569"/>
    <mergeCell ref="B570:D570"/>
    <mergeCell ref="F570:G570"/>
    <mergeCell ref="B571:D571"/>
    <mergeCell ref="F571:G571"/>
    <mergeCell ref="B566:D566"/>
    <mergeCell ref="E566:I566"/>
    <mergeCell ref="B567:D567"/>
    <mergeCell ref="F567:G567"/>
    <mergeCell ref="B568:D568"/>
    <mergeCell ref="F568:G568"/>
    <mergeCell ref="A576:F576"/>
    <mergeCell ref="A577:I577"/>
    <mergeCell ref="A579:I579"/>
    <mergeCell ref="E580:F580"/>
    <mergeCell ref="A585:I585"/>
    <mergeCell ref="A572:I572"/>
    <mergeCell ref="A573:D573"/>
    <mergeCell ref="E573:F573"/>
    <mergeCell ref="A574:F574"/>
    <mergeCell ref="A575:F575"/>
    <mergeCell ref="A599:F599"/>
    <mergeCell ref="A601:F601"/>
    <mergeCell ref="A602:I602"/>
    <mergeCell ref="A603:F603"/>
    <mergeCell ref="G603:I603"/>
    <mergeCell ref="A588:F588"/>
    <mergeCell ref="A589:I589"/>
    <mergeCell ref="A590:I590"/>
    <mergeCell ref="E591:F591"/>
    <mergeCell ref="A596:I596"/>
    <mergeCell ref="A604:F604"/>
    <mergeCell ref="G604:I604"/>
    <mergeCell ref="A606:C606"/>
    <mergeCell ref="D606:I606"/>
    <mergeCell ref="A607:B607"/>
    <mergeCell ref="D607:D608"/>
    <mergeCell ref="E607:G608"/>
    <mergeCell ref="H607:H608"/>
    <mergeCell ref="I607:I608"/>
    <mergeCell ref="A608:C610"/>
    <mergeCell ref="D609:D610"/>
    <mergeCell ref="E609:G610"/>
    <mergeCell ref="H609:H610"/>
    <mergeCell ref="I609:I610"/>
    <mergeCell ref="B616:D616"/>
    <mergeCell ref="F616:G616"/>
    <mergeCell ref="B617:D617"/>
    <mergeCell ref="F617:G617"/>
    <mergeCell ref="B618:D618"/>
    <mergeCell ref="F618:G618"/>
    <mergeCell ref="B613:D613"/>
    <mergeCell ref="E613:I613"/>
    <mergeCell ref="B614:D614"/>
    <mergeCell ref="F614:G614"/>
    <mergeCell ref="B615:D615"/>
    <mergeCell ref="F615:G615"/>
    <mergeCell ref="A623:F623"/>
    <mergeCell ref="A624:I624"/>
    <mergeCell ref="A626:I626"/>
    <mergeCell ref="E627:F627"/>
    <mergeCell ref="A632:I632"/>
    <mergeCell ref="A619:I619"/>
    <mergeCell ref="A620:D620"/>
    <mergeCell ref="E620:F620"/>
    <mergeCell ref="A621:F621"/>
    <mergeCell ref="A622:F622"/>
    <mergeCell ref="A646:F646"/>
    <mergeCell ref="A648:F648"/>
    <mergeCell ref="A649:I649"/>
    <mergeCell ref="A650:F650"/>
    <mergeCell ref="G650:I650"/>
    <mergeCell ref="A635:F635"/>
    <mergeCell ref="A636:I636"/>
    <mergeCell ref="A637:I637"/>
    <mergeCell ref="E638:F638"/>
    <mergeCell ref="A643:I643"/>
    <mergeCell ref="A651:F651"/>
    <mergeCell ref="G651:I651"/>
    <mergeCell ref="A653:C653"/>
    <mergeCell ref="D653:I653"/>
    <mergeCell ref="A654:B654"/>
    <mergeCell ref="D654:D655"/>
    <mergeCell ref="E654:G655"/>
    <mergeCell ref="H654:H655"/>
    <mergeCell ref="I654:I655"/>
    <mergeCell ref="A655:C657"/>
    <mergeCell ref="D656:D657"/>
    <mergeCell ref="E656:G657"/>
    <mergeCell ref="H656:H657"/>
    <mergeCell ref="I656:I657"/>
    <mergeCell ref="B663:D663"/>
    <mergeCell ref="F663:G663"/>
    <mergeCell ref="B664:D664"/>
    <mergeCell ref="F664:G664"/>
    <mergeCell ref="B665:D665"/>
    <mergeCell ref="F665:G665"/>
    <mergeCell ref="B660:D660"/>
    <mergeCell ref="E660:I660"/>
    <mergeCell ref="B661:D661"/>
    <mergeCell ref="F661:G661"/>
    <mergeCell ref="B662:D662"/>
    <mergeCell ref="F662:G662"/>
    <mergeCell ref="A670:F670"/>
    <mergeCell ref="A671:I671"/>
    <mergeCell ref="A673:I673"/>
    <mergeCell ref="E674:F674"/>
    <mergeCell ref="A679:I679"/>
    <mergeCell ref="A666:I666"/>
    <mergeCell ref="A667:D667"/>
    <mergeCell ref="E667:F667"/>
    <mergeCell ref="A668:F668"/>
    <mergeCell ref="A669:F669"/>
    <mergeCell ref="A693:F693"/>
    <mergeCell ref="A695:F695"/>
    <mergeCell ref="A696:I696"/>
    <mergeCell ref="A697:F697"/>
    <mergeCell ref="G697:I697"/>
    <mergeCell ref="A682:F682"/>
    <mergeCell ref="A683:I683"/>
    <mergeCell ref="A684:I684"/>
    <mergeCell ref="E685:F685"/>
    <mergeCell ref="A690:I690"/>
    <mergeCell ref="A698:F698"/>
    <mergeCell ref="G698:I698"/>
    <mergeCell ref="A700:C700"/>
    <mergeCell ref="D700:I700"/>
    <mergeCell ref="A701:B701"/>
    <mergeCell ref="D701:D702"/>
    <mergeCell ref="E701:G702"/>
    <mergeCell ref="H701:H702"/>
    <mergeCell ref="I701:I702"/>
    <mergeCell ref="A702:C704"/>
    <mergeCell ref="D703:D704"/>
    <mergeCell ref="E703:G704"/>
    <mergeCell ref="H703:H704"/>
    <mergeCell ref="I703:I704"/>
    <mergeCell ref="B710:D710"/>
    <mergeCell ref="F710:G710"/>
    <mergeCell ref="B711:D711"/>
    <mergeCell ref="F711:G711"/>
    <mergeCell ref="B712:D712"/>
    <mergeCell ref="F712:G712"/>
    <mergeCell ref="B707:D707"/>
    <mergeCell ref="E707:I707"/>
    <mergeCell ref="B708:D708"/>
    <mergeCell ref="F708:G708"/>
    <mergeCell ref="B709:D709"/>
    <mergeCell ref="F709:G709"/>
    <mergeCell ref="A717:F717"/>
    <mergeCell ref="A718:I718"/>
    <mergeCell ref="A720:I720"/>
    <mergeCell ref="E721:F721"/>
    <mergeCell ref="A726:I726"/>
    <mergeCell ref="A713:I713"/>
    <mergeCell ref="A714:D714"/>
    <mergeCell ref="E714:F714"/>
    <mergeCell ref="A715:F715"/>
    <mergeCell ref="A716:F716"/>
    <mergeCell ref="A740:F740"/>
    <mergeCell ref="A742:F742"/>
    <mergeCell ref="A743:I743"/>
    <mergeCell ref="A744:F744"/>
    <mergeCell ref="G744:I744"/>
    <mergeCell ref="A729:F729"/>
    <mergeCell ref="A730:I730"/>
    <mergeCell ref="A731:I731"/>
    <mergeCell ref="E732:F732"/>
    <mergeCell ref="A737:I737"/>
    <mergeCell ref="A745:F745"/>
    <mergeCell ref="G745:I745"/>
    <mergeCell ref="A747:C747"/>
    <mergeCell ref="D747:I747"/>
    <mergeCell ref="A748:B748"/>
    <mergeCell ref="D748:D749"/>
    <mergeCell ref="E748:G749"/>
    <mergeCell ref="H748:H749"/>
    <mergeCell ref="I748:I749"/>
    <mergeCell ref="A749:C751"/>
    <mergeCell ref="D750:D751"/>
    <mergeCell ref="E750:G751"/>
    <mergeCell ref="H750:H751"/>
    <mergeCell ref="I750:I751"/>
    <mergeCell ref="B757:D757"/>
    <mergeCell ref="F757:G757"/>
    <mergeCell ref="B758:D758"/>
    <mergeCell ref="F758:G758"/>
    <mergeCell ref="B759:D759"/>
    <mergeCell ref="F759:G759"/>
    <mergeCell ref="B754:D754"/>
    <mergeCell ref="E754:I754"/>
    <mergeCell ref="B755:D755"/>
    <mergeCell ref="F755:G755"/>
    <mergeCell ref="B756:D756"/>
    <mergeCell ref="F756:G756"/>
    <mergeCell ref="A764:F764"/>
    <mergeCell ref="A765:I765"/>
    <mergeCell ref="A767:I767"/>
    <mergeCell ref="E768:F768"/>
    <mergeCell ref="A773:I773"/>
    <mergeCell ref="A760:I760"/>
    <mergeCell ref="A761:D761"/>
    <mergeCell ref="E761:F761"/>
    <mergeCell ref="A762:F762"/>
    <mergeCell ref="A763:F763"/>
    <mergeCell ref="A787:F787"/>
    <mergeCell ref="A789:F789"/>
    <mergeCell ref="A790:I790"/>
    <mergeCell ref="A791:F791"/>
    <mergeCell ref="G791:I791"/>
    <mergeCell ref="A776:F776"/>
    <mergeCell ref="A777:I777"/>
    <mergeCell ref="A778:I778"/>
    <mergeCell ref="E779:F779"/>
    <mergeCell ref="A784:I784"/>
    <mergeCell ref="A792:F792"/>
    <mergeCell ref="G792:I792"/>
    <mergeCell ref="A794:C794"/>
    <mergeCell ref="D794:I794"/>
    <mergeCell ref="A795:B795"/>
    <mergeCell ref="D795:D796"/>
    <mergeCell ref="E795:G796"/>
    <mergeCell ref="H795:H796"/>
    <mergeCell ref="I795:I796"/>
    <mergeCell ref="A796:C798"/>
    <mergeCell ref="D797:D798"/>
    <mergeCell ref="E797:G798"/>
    <mergeCell ref="H797:H798"/>
    <mergeCell ref="I797:I798"/>
    <mergeCell ref="B804:D804"/>
    <mergeCell ref="F804:G804"/>
    <mergeCell ref="B805:D805"/>
    <mergeCell ref="F805:G805"/>
    <mergeCell ref="B806:D806"/>
    <mergeCell ref="F806:G806"/>
    <mergeCell ref="B801:D801"/>
    <mergeCell ref="E801:I801"/>
    <mergeCell ref="B802:D802"/>
    <mergeCell ref="F802:G802"/>
    <mergeCell ref="B803:D803"/>
    <mergeCell ref="F803:G803"/>
    <mergeCell ref="A811:F811"/>
    <mergeCell ref="A812:I812"/>
    <mergeCell ref="A814:I814"/>
    <mergeCell ref="E815:F815"/>
    <mergeCell ref="A820:I820"/>
    <mergeCell ref="A807:I807"/>
    <mergeCell ref="A808:D808"/>
    <mergeCell ref="E808:F808"/>
    <mergeCell ref="A809:F809"/>
    <mergeCell ref="A810:F810"/>
    <mergeCell ref="A834:F834"/>
    <mergeCell ref="A836:F836"/>
    <mergeCell ref="A837:I837"/>
    <mergeCell ref="A838:F838"/>
    <mergeCell ref="G838:I838"/>
    <mergeCell ref="A823:F823"/>
    <mergeCell ref="A824:I824"/>
    <mergeCell ref="A825:I825"/>
    <mergeCell ref="E826:F826"/>
    <mergeCell ref="A831:I831"/>
    <mergeCell ref="A839:F839"/>
    <mergeCell ref="G839:I839"/>
    <mergeCell ref="A841:C841"/>
    <mergeCell ref="D841:I841"/>
    <mergeCell ref="A842:B842"/>
    <mergeCell ref="D842:D843"/>
    <mergeCell ref="E842:G843"/>
    <mergeCell ref="H842:H843"/>
    <mergeCell ref="I842:I843"/>
    <mergeCell ref="A843:C845"/>
    <mergeCell ref="D844:D845"/>
    <mergeCell ref="E844:G845"/>
    <mergeCell ref="H844:H845"/>
    <mergeCell ref="I844:I845"/>
    <mergeCell ref="B851:D851"/>
    <mergeCell ref="F851:G851"/>
    <mergeCell ref="B852:D852"/>
    <mergeCell ref="F852:G852"/>
    <mergeCell ref="B853:D853"/>
    <mergeCell ref="F853:G853"/>
    <mergeCell ref="B848:D848"/>
    <mergeCell ref="E848:I848"/>
    <mergeCell ref="B849:D849"/>
    <mergeCell ref="F849:G849"/>
    <mergeCell ref="B850:D850"/>
    <mergeCell ref="F850:G850"/>
    <mergeCell ref="A858:F858"/>
    <mergeCell ref="A859:I859"/>
    <mergeCell ref="A861:I861"/>
    <mergeCell ref="E862:F862"/>
    <mergeCell ref="A867:I867"/>
    <mergeCell ref="A854:I854"/>
    <mergeCell ref="A855:D855"/>
    <mergeCell ref="E855:F855"/>
    <mergeCell ref="A856:F856"/>
    <mergeCell ref="A857:F857"/>
    <mergeCell ref="A881:F881"/>
    <mergeCell ref="A883:F883"/>
    <mergeCell ref="A884:I884"/>
    <mergeCell ref="A885:F885"/>
    <mergeCell ref="G885:I885"/>
    <mergeCell ref="A870:F870"/>
    <mergeCell ref="A871:I871"/>
    <mergeCell ref="A872:I872"/>
    <mergeCell ref="E873:F873"/>
    <mergeCell ref="A878:I878"/>
    <mergeCell ref="A886:F886"/>
    <mergeCell ref="G886:I886"/>
    <mergeCell ref="A888:C888"/>
    <mergeCell ref="D888:I888"/>
    <mergeCell ref="A889:B889"/>
    <mergeCell ref="D889:D890"/>
    <mergeCell ref="E889:G890"/>
    <mergeCell ref="H889:H890"/>
    <mergeCell ref="I889:I890"/>
    <mergeCell ref="A890:C892"/>
    <mergeCell ref="D891:D892"/>
    <mergeCell ref="E891:G892"/>
    <mergeCell ref="H891:H892"/>
    <mergeCell ref="I891:I892"/>
    <mergeCell ref="B898:D898"/>
    <mergeCell ref="F898:G898"/>
    <mergeCell ref="B899:D899"/>
    <mergeCell ref="F899:G899"/>
    <mergeCell ref="B900:D900"/>
    <mergeCell ref="F900:G900"/>
    <mergeCell ref="B895:D895"/>
    <mergeCell ref="E895:I895"/>
    <mergeCell ref="B896:D896"/>
    <mergeCell ref="F896:G896"/>
    <mergeCell ref="B897:D897"/>
    <mergeCell ref="F897:G897"/>
    <mergeCell ref="A905:F905"/>
    <mergeCell ref="A906:I906"/>
    <mergeCell ref="A908:I908"/>
    <mergeCell ref="E909:F909"/>
    <mergeCell ref="A914:I914"/>
    <mergeCell ref="A901:I901"/>
    <mergeCell ref="A902:D902"/>
    <mergeCell ref="E902:F902"/>
    <mergeCell ref="A903:F903"/>
    <mergeCell ref="A904:F904"/>
    <mergeCell ref="A928:F928"/>
    <mergeCell ref="A930:F930"/>
    <mergeCell ref="A931:I931"/>
    <mergeCell ref="A932:F932"/>
    <mergeCell ref="G932:I932"/>
    <mergeCell ref="A917:F917"/>
    <mergeCell ref="A918:I918"/>
    <mergeCell ref="A919:I919"/>
    <mergeCell ref="E920:F920"/>
    <mergeCell ref="A925:I925"/>
    <mergeCell ref="A933:F933"/>
    <mergeCell ref="G933:I933"/>
    <mergeCell ref="A935:C935"/>
    <mergeCell ref="D935:I935"/>
    <mergeCell ref="A936:B936"/>
    <mergeCell ref="D936:D937"/>
    <mergeCell ref="E936:G937"/>
    <mergeCell ref="H936:H937"/>
    <mergeCell ref="I936:I937"/>
    <mergeCell ref="A937:C939"/>
    <mergeCell ref="D938:D939"/>
    <mergeCell ref="E938:G939"/>
    <mergeCell ref="H938:H939"/>
    <mergeCell ref="I938:I939"/>
  </mergeCells>
  <dataValidations count="1">
    <dataValidation allowBlank="1" showInputMessage="1" sqref="C43 C90 C137 C184 C231 C278 C325 C372 C419 C466 C513 C560 C607 C654 C701 C748 C795 C842 C889 C936" xr:uid="{EB626E1F-56D4-4C7E-8FBE-E1C08EB23762}"/>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697" r:id="rId4" name="Button 705">
              <controlPr defaultSize="0" print="0" autoFill="0" autoPict="0" macro="[0]!Knapp705_Klicka">
                <anchor moveWithCells="1" sizeWithCells="1">
                  <from>
                    <xdr:col>9</xdr:col>
                    <xdr:colOff>323850</xdr:colOff>
                    <xdr:row>1</xdr:row>
                    <xdr:rowOff>95250</xdr:rowOff>
                  </from>
                  <to>
                    <xdr:col>11</xdr:col>
                    <xdr:colOff>285750</xdr:colOff>
                    <xdr:row>3</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22310548-0FFF-4453-A044-8D698B66C9D8}">
          <x14:formula1>
            <xm:f>OFFSET(Data!$H$3:$H$103,0,0,COUNTA(Data!$H$3:$H$103),1)</xm:f>
          </x14:formula1>
          <xm:sqref>B2:D2 B49:D49 B96:D96 B143:D143 B190:D190 B237:D237 B284:D284 B331:D331 B378:D378 B425:D425 B472:D472 B519:D519 B566:D566 B613:D613 B660:D660 B707:D707 B754:D754 B801:D801 B848:D848 B895:D895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6F543-7DBB-4B4F-B08B-45AB43F89B37}">
  <sheetPr codeName="Sheet18"/>
  <dimension ref="A1:O1379"/>
  <sheetViews>
    <sheetView topLeftCell="A130" zoomScale="112" zoomScaleNormal="112" workbookViewId="0">
      <selection activeCell="A1016" sqref="A1016"/>
    </sheetView>
  </sheetViews>
  <sheetFormatPr defaultColWidth="9.28515625" defaultRowHeight="15" x14ac:dyDescent="0.25"/>
  <cols>
    <col min="1" max="2" width="9.7109375" customWidth="1"/>
    <col min="3" max="3" width="12.28515625" customWidth="1"/>
    <col min="4" max="4" width="9.7109375" customWidth="1"/>
    <col min="5" max="5" width="11.7109375" customWidth="1"/>
    <col min="6" max="8" width="9.7109375" customWidth="1"/>
    <col min="9" max="9" width="12" customWidth="1"/>
    <col min="11" max="11" width="10.28515625" bestFit="1" customWidth="1"/>
  </cols>
  <sheetData>
    <row r="1" spans="1:15" ht="16.5" customHeight="1" thickBot="1" x14ac:dyDescent="0.3">
      <c r="A1" s="941" t="s">
        <v>692</v>
      </c>
      <c r="B1" s="817"/>
      <c r="C1" s="817"/>
      <c r="D1" s="817"/>
      <c r="E1" s="833"/>
      <c r="F1" s="833"/>
      <c r="G1" s="833"/>
      <c r="H1" s="833"/>
      <c r="I1" s="942"/>
      <c r="L1" t="s">
        <v>374</v>
      </c>
    </row>
    <row r="2" spans="1:15" ht="27" customHeight="1" thickBot="1" x14ac:dyDescent="0.3">
      <c r="A2" s="303" t="s">
        <v>633</v>
      </c>
      <c r="B2" s="841" t="s">
        <v>841</v>
      </c>
      <c r="C2" s="842"/>
      <c r="D2" s="843"/>
      <c r="E2" s="429" t="s">
        <v>588</v>
      </c>
      <c r="F2" s="943"/>
      <c r="G2" s="943"/>
      <c r="H2" s="943"/>
      <c r="I2" s="944"/>
    </row>
    <row r="3" spans="1:15" ht="25.5" customHeight="1" x14ac:dyDescent="0.25">
      <c r="A3" s="303" t="s">
        <v>0</v>
      </c>
      <c r="B3" s="945" t="s">
        <v>705</v>
      </c>
      <c r="C3" s="946"/>
      <c r="D3" s="946"/>
      <c r="E3" s="140" t="s">
        <v>37</v>
      </c>
      <c r="F3" s="939" t="s">
        <v>709</v>
      </c>
      <c r="G3" s="937"/>
      <c r="H3" s="217" t="s">
        <v>31</v>
      </c>
      <c r="I3" s="60"/>
      <c r="O3" s="43"/>
    </row>
    <row r="4" spans="1:15" ht="25.5" customHeight="1" x14ac:dyDescent="0.25">
      <c r="A4" s="304" t="s">
        <v>905</v>
      </c>
      <c r="B4" s="936">
        <v>636</v>
      </c>
      <c r="C4" s="937"/>
      <c r="D4" s="937"/>
      <c r="E4" s="140" t="s">
        <v>32</v>
      </c>
      <c r="F4" s="938">
        <v>6</v>
      </c>
      <c r="G4" s="937"/>
      <c r="H4" s="217" t="s">
        <v>34</v>
      </c>
      <c r="I4" s="218" t="s">
        <v>553</v>
      </c>
    </row>
    <row r="5" spans="1:15" ht="25.5" customHeight="1" x14ac:dyDescent="0.25">
      <c r="A5" s="304" t="s">
        <v>1</v>
      </c>
      <c r="B5" s="939" t="s">
        <v>707</v>
      </c>
      <c r="C5" s="937"/>
      <c r="D5" s="937"/>
      <c r="E5" s="140" t="s">
        <v>33</v>
      </c>
      <c r="F5" s="939"/>
      <c r="G5" s="937"/>
      <c r="H5" s="217" t="s">
        <v>36</v>
      </c>
      <c r="I5" s="76"/>
    </row>
    <row r="6" spans="1:15" ht="25.5" customHeight="1" x14ac:dyDescent="0.25">
      <c r="A6" s="304" t="s">
        <v>406</v>
      </c>
      <c r="B6" s="940" t="s">
        <v>710</v>
      </c>
      <c r="C6" s="937"/>
      <c r="D6" s="937"/>
      <c r="E6" s="140" t="s">
        <v>35</v>
      </c>
      <c r="F6" s="939"/>
      <c r="G6" s="937"/>
      <c r="H6" s="319"/>
      <c r="I6" s="320"/>
    </row>
    <row r="7" spans="1:15" ht="25.5" customHeight="1" thickBot="1" x14ac:dyDescent="0.3">
      <c r="A7" s="305" t="s">
        <v>28</v>
      </c>
      <c r="B7" s="929">
        <v>6</v>
      </c>
      <c r="C7" s="930"/>
      <c r="D7" s="930"/>
      <c r="E7" s="141" t="s">
        <v>29</v>
      </c>
      <c r="F7" s="929"/>
      <c r="G7" s="930"/>
      <c r="H7" s="321"/>
      <c r="I7" s="272"/>
    </row>
    <row r="8" spans="1:15" ht="15" customHeight="1" thickBot="1" x14ac:dyDescent="0.3">
      <c r="A8" s="931"/>
      <c r="B8" s="820"/>
      <c r="C8" s="820"/>
      <c r="D8" s="820"/>
      <c r="E8" s="820"/>
      <c r="F8" s="820"/>
      <c r="G8" s="820"/>
      <c r="H8" s="820"/>
      <c r="I8" s="821"/>
    </row>
    <row r="9" spans="1:15" ht="22.5" customHeight="1" x14ac:dyDescent="0.25">
      <c r="A9" s="932" t="s">
        <v>324</v>
      </c>
      <c r="B9" s="933"/>
      <c r="C9" s="933"/>
      <c r="D9" s="160" t="s">
        <v>59</v>
      </c>
      <c r="E9" s="934" t="s">
        <v>366</v>
      </c>
      <c r="F9" s="935"/>
      <c r="G9" s="219" t="s">
        <v>367</v>
      </c>
      <c r="H9" s="220" t="s">
        <v>358</v>
      </c>
      <c r="I9" s="142" t="s">
        <v>375</v>
      </c>
    </row>
    <row r="10" spans="1:15" ht="15" customHeight="1" x14ac:dyDescent="0.25">
      <c r="A10" s="910" t="s">
        <v>359</v>
      </c>
      <c r="B10" s="858"/>
      <c r="C10" s="858"/>
      <c r="D10" s="911"/>
      <c r="E10" s="922">
        <v>10</v>
      </c>
      <c r="F10" s="923"/>
      <c r="G10" s="413">
        <f>IF(AND(ISNUMBER(E10),ISNUMBER(H10))=TRUE,E10-H10,"")</f>
        <v>5</v>
      </c>
      <c r="H10" s="221">
        <v>5</v>
      </c>
      <c r="I10" s="427">
        <f>IF(AND(ISNUMBER(E10),ISNUMBER(H10))=TRUE,MAX(G10,E10-H10),"")</f>
        <v>5</v>
      </c>
    </row>
    <row r="11" spans="1:15" ht="15" customHeight="1" thickBot="1" x14ac:dyDescent="0.3">
      <c r="A11" s="887" t="s">
        <v>360</v>
      </c>
      <c r="B11" s="888"/>
      <c r="C11" s="888"/>
      <c r="D11" s="889"/>
      <c r="E11" s="924">
        <v>6</v>
      </c>
      <c r="F11" s="925"/>
      <c r="G11" s="426">
        <f>IF(AND(ISNUMBER(E11),ISNUMBER(H11))=TRUE,E11-H11,"")</f>
        <v>3</v>
      </c>
      <c r="H11" s="222">
        <v>3</v>
      </c>
      <c r="I11" s="428">
        <f>IF(AND(ISNUMBER(E11),ISNUMBER(H11))=TRUE,MAX(G11,E11-H11),"")</f>
        <v>3</v>
      </c>
    </row>
    <row r="12" spans="1:15" ht="15" customHeight="1" thickBot="1" x14ac:dyDescent="0.3">
      <c r="A12" s="926" t="s">
        <v>374</v>
      </c>
      <c r="B12" s="927"/>
      <c r="C12" s="927"/>
      <c r="D12" s="927"/>
      <c r="E12" s="927"/>
      <c r="F12" s="927"/>
      <c r="G12" s="927"/>
      <c r="H12" s="927"/>
      <c r="I12" s="928"/>
    </row>
    <row r="13" spans="1:15" ht="15" customHeight="1" thickBot="1" x14ac:dyDescent="0.3">
      <c r="A13" s="899" t="s">
        <v>364</v>
      </c>
      <c r="B13" s="912"/>
      <c r="C13" s="912"/>
      <c r="D13" s="912"/>
      <c r="E13" s="912"/>
      <c r="F13" s="912"/>
      <c r="G13" s="912"/>
      <c r="H13" s="912"/>
      <c r="I13" s="913"/>
    </row>
    <row r="14" spans="1:15" ht="15" customHeight="1" x14ac:dyDescent="0.25">
      <c r="A14" s="914" t="s">
        <v>361</v>
      </c>
      <c r="B14" s="851"/>
      <c r="C14" s="851"/>
      <c r="D14" s="851"/>
      <c r="E14" s="851"/>
      <c r="F14" s="915"/>
      <c r="G14" s="916" t="s">
        <v>59</v>
      </c>
      <c r="H14" s="917"/>
      <c r="I14" s="918"/>
      <c r="J14" s="268"/>
    </row>
    <row r="15" spans="1:15" ht="15" customHeight="1" thickBot="1" x14ac:dyDescent="0.3">
      <c r="A15" s="887" t="s">
        <v>362</v>
      </c>
      <c r="B15" s="888"/>
      <c r="C15" s="888"/>
      <c r="D15" s="888"/>
      <c r="E15" s="888"/>
      <c r="F15" s="889"/>
      <c r="G15" s="919" t="s">
        <v>59</v>
      </c>
      <c r="H15" s="920"/>
      <c r="I15" s="921"/>
    </row>
    <row r="16" spans="1:15" ht="15" customHeight="1" thickBot="1" x14ac:dyDescent="0.3">
      <c r="A16" s="899" t="s">
        <v>351</v>
      </c>
      <c r="B16" s="900"/>
      <c r="C16" s="900"/>
      <c r="D16" s="900"/>
      <c r="E16" s="900"/>
      <c r="F16" s="900"/>
      <c r="G16" s="900"/>
      <c r="H16" s="900"/>
      <c r="I16" s="901"/>
    </row>
    <row r="17" spans="1:11" ht="15" customHeight="1" x14ac:dyDescent="0.25">
      <c r="A17" s="902" t="s">
        <v>363</v>
      </c>
      <c r="B17" s="903"/>
      <c r="C17" s="903"/>
      <c r="D17" s="903"/>
      <c r="E17" s="903"/>
      <c r="F17" s="904"/>
      <c r="G17" s="143" t="s">
        <v>177</v>
      </c>
      <c r="H17" s="952">
        <v>44749</v>
      </c>
      <c r="I17" s="906"/>
    </row>
    <row r="18" spans="1:11" ht="15" customHeight="1" x14ac:dyDescent="0.25">
      <c r="A18" s="907" t="s">
        <v>373</v>
      </c>
      <c r="B18" s="908"/>
      <c r="C18" s="908"/>
      <c r="D18" s="908"/>
      <c r="E18" s="908"/>
      <c r="F18" s="908"/>
      <c r="G18" s="909"/>
      <c r="H18" s="144" t="s">
        <v>358</v>
      </c>
      <c r="I18" s="145" t="s">
        <v>648</v>
      </c>
    </row>
    <row r="19" spans="1:11" ht="15" customHeight="1" x14ac:dyDescent="0.25">
      <c r="A19" s="910" t="s">
        <v>359</v>
      </c>
      <c r="B19" s="858"/>
      <c r="C19" s="858"/>
      <c r="D19" s="858"/>
      <c r="E19" s="858"/>
      <c r="F19" s="858"/>
      <c r="G19" s="911"/>
      <c r="H19" s="417">
        <f>IF(H10,H10,"")</f>
        <v>5</v>
      </c>
      <c r="I19" s="453">
        <v>8.1999999999999993</v>
      </c>
    </row>
    <row r="20" spans="1:11" ht="15" customHeight="1" thickBot="1" x14ac:dyDescent="0.3">
      <c r="A20" s="887" t="s">
        <v>360</v>
      </c>
      <c r="B20" s="888"/>
      <c r="C20" s="888"/>
      <c r="D20" s="888"/>
      <c r="E20" s="888"/>
      <c r="F20" s="888"/>
      <c r="G20" s="889"/>
      <c r="H20" s="417">
        <f>IF(H11,H11,"")</f>
        <v>3</v>
      </c>
      <c r="I20" s="454">
        <v>4</v>
      </c>
    </row>
    <row r="21" spans="1:11" ht="15" customHeight="1" thickBot="1" x14ac:dyDescent="0.3">
      <c r="A21" s="890" t="s">
        <v>365</v>
      </c>
      <c r="B21" s="852"/>
      <c r="C21" s="852"/>
      <c r="D21" s="852"/>
      <c r="E21" s="852"/>
      <c r="F21" s="852"/>
      <c r="G21" s="852"/>
      <c r="H21" s="852"/>
      <c r="I21" s="853"/>
    </row>
    <row r="22" spans="1:11" ht="15" customHeight="1" x14ac:dyDescent="0.25">
      <c r="A22" s="146"/>
      <c r="B22" s="412" t="s">
        <v>352</v>
      </c>
      <c r="C22" s="225"/>
      <c r="D22" s="415" t="s">
        <v>353</v>
      </c>
      <c r="E22" s="416" t="s">
        <v>354</v>
      </c>
      <c r="F22" s="891" t="s">
        <v>368</v>
      </c>
      <c r="G22" s="892"/>
      <c r="H22" s="893"/>
      <c r="I22" s="894"/>
    </row>
    <row r="23" spans="1:11" ht="15" customHeight="1" x14ac:dyDescent="0.25">
      <c r="A23" s="226" t="s">
        <v>355</v>
      </c>
      <c r="B23" s="433">
        <v>2010</v>
      </c>
      <c r="C23" s="228">
        <f>B23</f>
        <v>2010</v>
      </c>
      <c r="D23" s="227">
        <v>2016</v>
      </c>
      <c r="E23" s="430">
        <f>IF(H17&lt;&gt;"",INT(YEAR(H17)),"")</f>
        <v>2022</v>
      </c>
      <c r="F23" s="897">
        <f>IF(E23&lt;&gt;"",E23+30,"")</f>
        <v>2052</v>
      </c>
      <c r="G23" s="898"/>
      <c r="H23" s="895"/>
      <c r="I23" s="896"/>
    </row>
    <row r="24" spans="1:11" ht="15" customHeight="1" x14ac:dyDescent="0.25">
      <c r="A24" s="226" t="s">
        <v>357</v>
      </c>
      <c r="B24" s="413">
        <f>IF(ISNUMBER(E10),E10,"")</f>
        <v>10</v>
      </c>
      <c r="C24" s="228">
        <f>B24</f>
        <v>10</v>
      </c>
      <c r="D24" s="431">
        <v>8.5</v>
      </c>
      <c r="E24" s="417">
        <f>IF(ISNUMBER(I19),I19,"")</f>
        <v>8.1999999999999993</v>
      </c>
      <c r="F24" s="342"/>
      <c r="G24" s="343"/>
      <c r="H24" s="419" t="s">
        <v>357</v>
      </c>
      <c r="I24" s="420">
        <f>IFERROR(IF((I19-H19)&lt;0,"",I19-H19),"")</f>
        <v>3.1999999999999993</v>
      </c>
      <c r="K24" s="322"/>
    </row>
    <row r="25" spans="1:11" ht="15" customHeight="1" thickBot="1" x14ac:dyDescent="0.3">
      <c r="A25" s="230" t="s">
        <v>356</v>
      </c>
      <c r="B25" s="414">
        <f>IF(ISNUMBER(E11),E11,"")</f>
        <v>6</v>
      </c>
      <c r="C25" s="228">
        <f>B25</f>
        <v>6</v>
      </c>
      <c r="D25" s="432">
        <v>4.2</v>
      </c>
      <c r="E25" s="418">
        <f>IF(ISNUMBER(I20),I20,"")</f>
        <v>4</v>
      </c>
      <c r="F25" s="339"/>
      <c r="G25" s="340"/>
      <c r="H25" s="421" t="s">
        <v>356</v>
      </c>
      <c r="I25" s="422">
        <f>IFERROR(IF((I20-H20)&lt;0,"",I20-H20),"")</f>
        <v>1</v>
      </c>
      <c r="K25" s="129"/>
    </row>
    <row r="26" spans="1:11" ht="19.5" customHeight="1" x14ac:dyDescent="0.25">
      <c r="A26" s="229" t="s">
        <v>369</v>
      </c>
      <c r="B26" s="335">
        <f>H10</f>
        <v>5</v>
      </c>
      <c r="C26" s="335">
        <f>B26</f>
        <v>5</v>
      </c>
      <c r="D26" s="335">
        <f t="shared" ref="D26" si="0">C26</f>
        <v>5</v>
      </c>
      <c r="E26" s="335">
        <f>D26</f>
        <v>5</v>
      </c>
      <c r="F26" s="881">
        <f>E26</f>
        <v>5</v>
      </c>
      <c r="G26" s="882"/>
      <c r="H26" s="323"/>
      <c r="I26" s="350"/>
      <c r="K26" s="129"/>
    </row>
    <row r="27" spans="1:11" ht="19.5" customHeight="1" x14ac:dyDescent="0.25">
      <c r="A27" s="230" t="s">
        <v>370</v>
      </c>
      <c r="B27" s="334">
        <f>H11</f>
        <v>3</v>
      </c>
      <c r="C27" s="334">
        <f>B27</f>
        <v>3</v>
      </c>
      <c r="D27" s="334">
        <f>C27</f>
        <v>3</v>
      </c>
      <c r="E27" s="334">
        <f>D27</f>
        <v>3</v>
      </c>
      <c r="F27" s="883">
        <f>E27</f>
        <v>3</v>
      </c>
      <c r="G27" s="884"/>
      <c r="H27" s="325"/>
      <c r="I27" s="324"/>
    </row>
    <row r="28" spans="1:11" ht="19.5" customHeight="1" x14ac:dyDescent="0.25">
      <c r="A28" s="226" t="s">
        <v>376</v>
      </c>
      <c r="B28" s="334">
        <f t="shared" ref="B28:E29" si="1">B24</f>
        <v>10</v>
      </c>
      <c r="C28" s="334">
        <f t="shared" si="1"/>
        <v>10</v>
      </c>
      <c r="D28" s="334">
        <f t="shared" si="1"/>
        <v>8.5</v>
      </c>
      <c r="E28" s="334">
        <f t="shared" si="1"/>
        <v>8.1999999999999993</v>
      </c>
      <c r="F28" s="883"/>
      <c r="G28" s="884"/>
      <c r="H28" s="341"/>
      <c r="I28" s="344"/>
    </row>
    <row r="29" spans="1:11" ht="19.5" customHeight="1" x14ac:dyDescent="0.25">
      <c r="A29" s="226" t="s">
        <v>377</v>
      </c>
      <c r="B29" s="334">
        <f t="shared" si="1"/>
        <v>6</v>
      </c>
      <c r="C29" s="334">
        <f t="shared" si="1"/>
        <v>6</v>
      </c>
      <c r="D29" s="334">
        <f t="shared" si="1"/>
        <v>4.2</v>
      </c>
      <c r="E29" s="334">
        <f t="shared" si="1"/>
        <v>4</v>
      </c>
      <c r="F29" s="883"/>
      <c r="G29" s="884"/>
      <c r="H29" s="326"/>
      <c r="I29" s="327"/>
    </row>
    <row r="30" spans="1:11" ht="19.5" customHeight="1" x14ac:dyDescent="0.25">
      <c r="A30" s="4"/>
      <c r="B30" s="345"/>
      <c r="C30" s="345"/>
      <c r="D30" s="345"/>
      <c r="E30" s="345"/>
      <c r="F30" s="345"/>
      <c r="G30" s="345"/>
      <c r="H30" s="346"/>
      <c r="I30" s="328"/>
    </row>
    <row r="31" spans="1:11" ht="19.5" customHeight="1" x14ac:dyDescent="0.25">
      <c r="A31" s="4"/>
      <c r="C31" s="345"/>
      <c r="D31" s="345"/>
      <c r="E31" s="345"/>
      <c r="F31" s="345"/>
      <c r="G31" s="345"/>
      <c r="H31" s="346"/>
      <c r="I31" s="328"/>
    </row>
    <row r="32" spans="1:11" ht="19.5" customHeight="1" x14ac:dyDescent="0.25">
      <c r="A32" s="4"/>
      <c r="G32" s="133"/>
      <c r="H32" s="347"/>
      <c r="I32" s="329"/>
    </row>
    <row r="33" spans="1:9" ht="19.5" customHeight="1" x14ac:dyDescent="0.25">
      <c r="A33" s="4"/>
      <c r="B33" s="268"/>
      <c r="C33" s="268"/>
      <c r="D33" s="268"/>
      <c r="E33" s="37"/>
      <c r="G33" s="133"/>
      <c r="H33" s="348"/>
      <c r="I33" s="329"/>
    </row>
    <row r="34" spans="1:9" ht="19.5" customHeight="1" x14ac:dyDescent="0.25">
      <c r="A34" s="330"/>
      <c r="B34" s="345"/>
      <c r="C34" s="345"/>
      <c r="D34" s="345"/>
      <c r="E34" s="345"/>
      <c r="G34" s="345"/>
      <c r="H34" s="345"/>
      <c r="I34" s="5"/>
    </row>
    <row r="35" spans="1:9" ht="19.5" customHeight="1" x14ac:dyDescent="0.25">
      <c r="A35" s="330"/>
      <c r="B35" s="345"/>
      <c r="C35" s="345"/>
      <c r="D35" s="345"/>
      <c r="E35" s="345"/>
      <c r="F35" s="345"/>
      <c r="G35" s="345"/>
      <c r="H35" s="349"/>
      <c r="I35" s="5"/>
    </row>
    <row r="36" spans="1:9" ht="19.5" customHeight="1" x14ac:dyDescent="0.25">
      <c r="A36" s="330"/>
      <c r="B36" s="345"/>
      <c r="C36" s="345"/>
      <c r="D36" s="345"/>
      <c r="E36" s="345"/>
      <c r="F36" s="345"/>
      <c r="G36" s="345"/>
      <c r="H36" s="349"/>
      <c r="I36" s="331"/>
    </row>
    <row r="37" spans="1:9" ht="19.5" customHeight="1" x14ac:dyDescent="0.25">
      <c r="A37" s="330"/>
      <c r="B37" s="345"/>
      <c r="C37" s="345"/>
      <c r="D37" s="345"/>
      <c r="E37" s="345"/>
      <c r="F37" s="345"/>
      <c r="G37" s="345"/>
      <c r="H37" s="345"/>
      <c r="I37" s="331"/>
    </row>
    <row r="38" spans="1:9" ht="19.5" customHeight="1" thickBot="1" x14ac:dyDescent="0.3">
      <c r="A38" s="336"/>
      <c r="B38" s="332"/>
      <c r="C38" s="332"/>
      <c r="D38" s="332"/>
      <c r="E38" s="332"/>
      <c r="F38" s="332"/>
      <c r="G38" s="8"/>
      <c r="H38" s="332"/>
      <c r="I38" s="15"/>
    </row>
    <row r="39" spans="1:9" ht="19.5" customHeight="1" thickBot="1" x14ac:dyDescent="0.3">
      <c r="A39" s="885" t="s">
        <v>589</v>
      </c>
      <c r="B39" s="886"/>
      <c r="C39" s="886"/>
      <c r="D39" s="886"/>
      <c r="E39" s="886"/>
      <c r="F39" s="333" t="s">
        <v>357</v>
      </c>
      <c r="G39" s="423" t="str">
        <f>IFERROR(IF(AND(ISNUMBER(D23),ISNUMBER(D24),ISNUMBER(D25))=TRUE,"År "&amp;D23+INT((H19-D24)/((E24-D24)/(E23-D23))),"N/A"),"N/A")</f>
        <v>År 2085</v>
      </c>
      <c r="H39" s="333" t="s">
        <v>356</v>
      </c>
      <c r="I39" s="424" t="str">
        <f>IFERROR(IF(AND(ISNUMBER(D23),ISNUMBER(D24),ISNUMBER(D25))=TRUE,"År "&amp;D23+INT((H20-D25)/((E25-D25)/(E23-D23))),"N/A"),"N/A")</f>
        <v>År 2052</v>
      </c>
    </row>
    <row r="40" spans="1:9" ht="15" customHeight="1" x14ac:dyDescent="0.25">
      <c r="A40" s="850" t="s">
        <v>372</v>
      </c>
      <c r="B40" s="851"/>
      <c r="C40" s="851"/>
      <c r="D40" s="852"/>
      <c r="E40" s="852"/>
      <c r="F40" s="852"/>
      <c r="G40" s="852"/>
      <c r="H40" s="852"/>
      <c r="I40" s="853"/>
    </row>
    <row r="41" spans="1:9" ht="15" customHeight="1" thickBot="1" x14ac:dyDescent="0.3">
      <c r="A41" s="854" t="s">
        <v>115</v>
      </c>
      <c r="B41" s="855"/>
      <c r="C41" s="856"/>
      <c r="D41" s="857" t="s">
        <v>114</v>
      </c>
      <c r="E41" s="858"/>
      <c r="F41" s="858"/>
      <c r="G41" s="858"/>
      <c r="H41" s="858"/>
      <c r="I41" s="859"/>
    </row>
    <row r="42" spans="1:9" ht="15" customHeight="1" thickBot="1" x14ac:dyDescent="0.3">
      <c r="A42" s="860" t="s">
        <v>116</v>
      </c>
      <c r="B42" s="861"/>
      <c r="C42" s="425" t="str">
        <f>IFERROR("År "&amp;MIN(RIGHT(G39,4),RIGHT(I39,4)),"N/A")</f>
        <v>År 2052</v>
      </c>
      <c r="D42" s="862" t="s">
        <v>24</v>
      </c>
      <c r="E42" s="862" t="s">
        <v>832</v>
      </c>
      <c r="F42" s="862"/>
      <c r="G42" s="862"/>
      <c r="H42" s="862" t="s">
        <v>21</v>
      </c>
      <c r="I42" s="865">
        <v>44964</v>
      </c>
    </row>
    <row r="43" spans="1:9" ht="15" customHeight="1" x14ac:dyDescent="0.25">
      <c r="A43" s="867" t="s">
        <v>610</v>
      </c>
      <c r="B43" s="868"/>
      <c r="C43" s="869"/>
      <c r="D43" s="863"/>
      <c r="E43" s="864"/>
      <c r="F43" s="864"/>
      <c r="G43" s="864"/>
      <c r="H43" s="864"/>
      <c r="I43" s="866"/>
    </row>
    <row r="44" spans="1:9" ht="15" customHeight="1" x14ac:dyDescent="0.25">
      <c r="A44" s="870"/>
      <c r="B44" s="868"/>
      <c r="C44" s="869"/>
      <c r="D44" s="874" t="s">
        <v>25</v>
      </c>
      <c r="E44" s="876"/>
      <c r="F44" s="876"/>
      <c r="G44" s="876"/>
      <c r="H44" s="862" t="s">
        <v>371</v>
      </c>
      <c r="I44" s="879" t="s">
        <v>833</v>
      </c>
    </row>
    <row r="45" spans="1:9" ht="15" customHeight="1" thickBot="1" x14ac:dyDescent="0.3">
      <c r="A45" s="871"/>
      <c r="B45" s="872"/>
      <c r="C45" s="873"/>
      <c r="D45" s="875"/>
      <c r="E45" s="877"/>
      <c r="F45" s="877"/>
      <c r="G45" s="877"/>
      <c r="H45" s="878"/>
      <c r="I45" s="880"/>
    </row>
    <row r="46" spans="1:9" ht="15.75" thickBot="1" x14ac:dyDescent="0.3"/>
    <row r="47" spans="1:9" ht="16.5" customHeight="1" thickBot="1" x14ac:dyDescent="0.3">
      <c r="A47" s="941" t="s">
        <v>692</v>
      </c>
      <c r="B47" s="817"/>
      <c r="C47" s="817"/>
      <c r="D47" s="817"/>
      <c r="E47" s="833"/>
      <c r="F47" s="833"/>
      <c r="G47" s="833"/>
      <c r="H47" s="833"/>
      <c r="I47" s="942"/>
    </row>
    <row r="48" spans="1:9" ht="27" customHeight="1" thickBot="1" x14ac:dyDescent="0.3">
      <c r="A48" s="303" t="s">
        <v>633</v>
      </c>
      <c r="B48" s="841" t="s">
        <v>840</v>
      </c>
      <c r="C48" s="842"/>
      <c r="D48" s="843"/>
      <c r="E48" s="429" t="s">
        <v>588</v>
      </c>
      <c r="F48" s="943"/>
      <c r="G48" s="943"/>
      <c r="H48" s="943"/>
      <c r="I48" s="944"/>
    </row>
    <row r="49" spans="1:9" ht="25.5" customHeight="1" x14ac:dyDescent="0.25">
      <c r="A49" s="303" t="s">
        <v>0</v>
      </c>
      <c r="B49" s="945" t="s">
        <v>705</v>
      </c>
      <c r="C49" s="946"/>
      <c r="D49" s="946"/>
      <c r="E49" s="140" t="s">
        <v>37</v>
      </c>
      <c r="F49" s="939" t="s">
        <v>715</v>
      </c>
      <c r="G49" s="937"/>
      <c r="H49" s="217" t="s">
        <v>31</v>
      </c>
      <c r="I49" s="60"/>
    </row>
    <row r="50" spans="1:9" ht="25.5" customHeight="1" x14ac:dyDescent="0.25">
      <c r="A50" s="304" t="s">
        <v>905</v>
      </c>
      <c r="B50" s="936">
        <v>389</v>
      </c>
      <c r="C50" s="937"/>
      <c r="D50" s="937"/>
      <c r="E50" s="140" t="s">
        <v>32</v>
      </c>
      <c r="F50" s="938">
        <v>10</v>
      </c>
      <c r="G50" s="937"/>
      <c r="H50" s="217" t="s">
        <v>34</v>
      </c>
      <c r="I50" s="218"/>
    </row>
    <row r="51" spans="1:9" ht="25.5" customHeight="1" x14ac:dyDescent="0.25">
      <c r="A51" s="304" t="s">
        <v>1</v>
      </c>
      <c r="B51" s="939" t="s">
        <v>712</v>
      </c>
      <c r="C51" s="937"/>
      <c r="D51" s="937"/>
      <c r="E51" s="140" t="s">
        <v>33</v>
      </c>
      <c r="F51" s="939"/>
      <c r="G51" s="937"/>
      <c r="H51" s="217" t="s">
        <v>36</v>
      </c>
      <c r="I51" s="76"/>
    </row>
    <row r="52" spans="1:9" ht="25.5" customHeight="1" x14ac:dyDescent="0.25">
      <c r="A52" s="304" t="s">
        <v>406</v>
      </c>
      <c r="B52" s="940">
        <v>10835</v>
      </c>
      <c r="C52" s="937"/>
      <c r="D52" s="937"/>
      <c r="E52" s="140" t="s">
        <v>35</v>
      </c>
      <c r="F52" s="939"/>
      <c r="G52" s="937"/>
      <c r="H52" s="319"/>
      <c r="I52" s="320"/>
    </row>
    <row r="53" spans="1:9" ht="25.5" customHeight="1" thickBot="1" x14ac:dyDescent="0.3">
      <c r="A53" s="305" t="s">
        <v>28</v>
      </c>
      <c r="B53" s="929">
        <v>55</v>
      </c>
      <c r="C53" s="930"/>
      <c r="D53" s="930"/>
      <c r="E53" s="141" t="s">
        <v>29</v>
      </c>
      <c r="F53" s="929"/>
      <c r="G53" s="930"/>
      <c r="H53" s="321"/>
      <c r="I53" s="272"/>
    </row>
    <row r="54" spans="1:9" ht="15" customHeight="1" thickBot="1" x14ac:dyDescent="0.3">
      <c r="A54" s="931"/>
      <c r="B54" s="820"/>
      <c r="C54" s="820"/>
      <c r="D54" s="820"/>
      <c r="E54" s="820"/>
      <c r="F54" s="820"/>
      <c r="G54" s="820"/>
      <c r="H54" s="820"/>
      <c r="I54" s="821"/>
    </row>
    <row r="55" spans="1:9" ht="22.5" customHeight="1" x14ac:dyDescent="0.25">
      <c r="A55" s="932" t="s">
        <v>324</v>
      </c>
      <c r="B55" s="933"/>
      <c r="C55" s="933"/>
      <c r="D55" s="160" t="s">
        <v>620</v>
      </c>
      <c r="E55" s="934" t="s">
        <v>366</v>
      </c>
      <c r="F55" s="935"/>
      <c r="G55" s="219" t="s">
        <v>367</v>
      </c>
      <c r="H55" s="220" t="s">
        <v>358</v>
      </c>
      <c r="I55" s="142" t="s">
        <v>375</v>
      </c>
    </row>
    <row r="56" spans="1:9" ht="15" customHeight="1" x14ac:dyDescent="0.25">
      <c r="A56" s="910" t="s">
        <v>359</v>
      </c>
      <c r="B56" s="858"/>
      <c r="C56" s="858"/>
      <c r="D56" s="911"/>
      <c r="E56" s="922">
        <v>10</v>
      </c>
      <c r="F56" s="923"/>
      <c r="G56" s="413">
        <f>IF(AND(ISNUMBER(E56),ISNUMBER(H56))=TRUE,E56-H56,"")</f>
        <v>5</v>
      </c>
      <c r="H56" s="221">
        <v>5</v>
      </c>
      <c r="I56" s="427">
        <f>IF(AND(ISNUMBER(E56),ISNUMBER(H56))=TRUE,MAX(G56,E56-H56),"")</f>
        <v>5</v>
      </c>
    </row>
    <row r="57" spans="1:9" ht="15" customHeight="1" thickBot="1" x14ac:dyDescent="0.3">
      <c r="A57" s="887" t="s">
        <v>360</v>
      </c>
      <c r="B57" s="888"/>
      <c r="C57" s="888"/>
      <c r="D57" s="889"/>
      <c r="E57" s="924">
        <v>9</v>
      </c>
      <c r="F57" s="925"/>
      <c r="G57" s="426">
        <f>IF(AND(ISNUMBER(E57),ISNUMBER(H57))=TRUE,E57-H57,"")</f>
        <v>5</v>
      </c>
      <c r="H57" s="222">
        <v>4</v>
      </c>
      <c r="I57" s="428">
        <f>IF(AND(ISNUMBER(E57),ISNUMBER(H57))=TRUE,MAX(G57,E57-H57),"")</f>
        <v>5</v>
      </c>
    </row>
    <row r="58" spans="1:9" ht="15" customHeight="1" thickBot="1" x14ac:dyDescent="0.3">
      <c r="A58" s="926" t="s">
        <v>374</v>
      </c>
      <c r="B58" s="927"/>
      <c r="C58" s="927"/>
      <c r="D58" s="927"/>
      <c r="E58" s="927"/>
      <c r="F58" s="927"/>
      <c r="G58" s="927"/>
      <c r="H58" s="927"/>
      <c r="I58" s="928"/>
    </row>
    <row r="59" spans="1:9" ht="15" customHeight="1" thickBot="1" x14ac:dyDescent="0.3">
      <c r="A59" s="899" t="s">
        <v>364</v>
      </c>
      <c r="B59" s="912"/>
      <c r="C59" s="912"/>
      <c r="D59" s="912"/>
      <c r="E59" s="912"/>
      <c r="F59" s="912"/>
      <c r="G59" s="912"/>
      <c r="H59" s="912"/>
      <c r="I59" s="913"/>
    </row>
    <row r="60" spans="1:9" ht="15" customHeight="1" x14ac:dyDescent="0.25">
      <c r="A60" s="914" t="s">
        <v>361</v>
      </c>
      <c r="B60" s="851"/>
      <c r="C60" s="851"/>
      <c r="D60" s="851"/>
      <c r="E60" s="851"/>
      <c r="F60" s="915"/>
      <c r="G60" s="916" t="s">
        <v>59</v>
      </c>
      <c r="H60" s="917"/>
      <c r="I60" s="918"/>
    </row>
    <row r="61" spans="1:9" ht="15" customHeight="1" thickBot="1" x14ac:dyDescent="0.3">
      <c r="A61" s="887" t="s">
        <v>362</v>
      </c>
      <c r="B61" s="888"/>
      <c r="C61" s="888"/>
      <c r="D61" s="888"/>
      <c r="E61" s="888"/>
      <c r="F61" s="889"/>
      <c r="G61" s="919" t="s">
        <v>59</v>
      </c>
      <c r="H61" s="920"/>
      <c r="I61" s="921"/>
    </row>
    <row r="62" spans="1:9" ht="15" customHeight="1" thickBot="1" x14ac:dyDescent="0.3">
      <c r="A62" s="899" t="s">
        <v>351</v>
      </c>
      <c r="B62" s="900"/>
      <c r="C62" s="900"/>
      <c r="D62" s="900"/>
      <c r="E62" s="900"/>
      <c r="F62" s="900"/>
      <c r="G62" s="900"/>
      <c r="H62" s="900"/>
      <c r="I62" s="901"/>
    </row>
    <row r="63" spans="1:9" ht="15" customHeight="1" x14ac:dyDescent="0.25">
      <c r="A63" s="902" t="s">
        <v>363</v>
      </c>
      <c r="B63" s="903"/>
      <c r="C63" s="903"/>
      <c r="D63" s="903"/>
      <c r="E63" s="903"/>
      <c r="F63" s="904"/>
      <c r="G63" s="143" t="s">
        <v>177</v>
      </c>
      <c r="H63" s="905">
        <v>44333</v>
      </c>
      <c r="I63" s="906"/>
    </row>
    <row r="64" spans="1:9" ht="15" customHeight="1" x14ac:dyDescent="0.25">
      <c r="A64" s="907" t="s">
        <v>373</v>
      </c>
      <c r="B64" s="908"/>
      <c r="C64" s="908"/>
      <c r="D64" s="908"/>
      <c r="E64" s="908"/>
      <c r="F64" s="908"/>
      <c r="G64" s="909"/>
      <c r="H64" s="144" t="s">
        <v>358</v>
      </c>
      <c r="I64" s="145" t="s">
        <v>648</v>
      </c>
    </row>
    <row r="65" spans="1:9" ht="15" customHeight="1" x14ac:dyDescent="0.25">
      <c r="A65" s="910" t="s">
        <v>359</v>
      </c>
      <c r="B65" s="858"/>
      <c r="C65" s="858"/>
      <c r="D65" s="858"/>
      <c r="E65" s="858"/>
      <c r="F65" s="858"/>
      <c r="G65" s="911"/>
      <c r="H65" s="417">
        <f>IF(H56,H56,"")</f>
        <v>5</v>
      </c>
      <c r="I65" s="223">
        <v>7</v>
      </c>
    </row>
    <row r="66" spans="1:9" ht="15" customHeight="1" thickBot="1" x14ac:dyDescent="0.3">
      <c r="A66" s="887" t="s">
        <v>360</v>
      </c>
      <c r="B66" s="888"/>
      <c r="C66" s="888"/>
      <c r="D66" s="888"/>
      <c r="E66" s="888"/>
      <c r="F66" s="888"/>
      <c r="G66" s="889"/>
      <c r="H66" s="417">
        <f>IF(H57,H57,"")</f>
        <v>4</v>
      </c>
      <c r="I66" s="224">
        <v>6</v>
      </c>
    </row>
    <row r="67" spans="1:9" ht="15" customHeight="1" thickBot="1" x14ac:dyDescent="0.3">
      <c r="A67" s="890" t="s">
        <v>365</v>
      </c>
      <c r="B67" s="852"/>
      <c r="C67" s="852"/>
      <c r="D67" s="852"/>
      <c r="E67" s="852"/>
      <c r="F67" s="852"/>
      <c r="G67" s="852"/>
      <c r="H67" s="852"/>
      <c r="I67" s="853"/>
    </row>
    <row r="68" spans="1:9" ht="15" customHeight="1" x14ac:dyDescent="0.25">
      <c r="A68" s="146"/>
      <c r="B68" s="412" t="s">
        <v>352</v>
      </c>
      <c r="C68" s="225"/>
      <c r="D68" s="415" t="s">
        <v>353</v>
      </c>
      <c r="E68" s="416" t="s">
        <v>354</v>
      </c>
      <c r="F68" s="891" t="s">
        <v>368</v>
      </c>
      <c r="G68" s="892"/>
      <c r="H68" s="893"/>
      <c r="I68" s="894"/>
    </row>
    <row r="69" spans="1:9" ht="15" customHeight="1" x14ac:dyDescent="0.25">
      <c r="A69" s="226" t="s">
        <v>355</v>
      </c>
      <c r="B69" s="433">
        <v>2010</v>
      </c>
      <c r="C69" s="228">
        <f>B69</f>
        <v>2010</v>
      </c>
      <c r="D69" s="227">
        <v>2017</v>
      </c>
      <c r="E69" s="430">
        <f>IF(H63&lt;&gt;"",INT(YEAR(H63)),"")</f>
        <v>2021</v>
      </c>
      <c r="F69" s="897">
        <f>IF(E69&lt;&gt;"",E69+30,"")</f>
        <v>2051</v>
      </c>
      <c r="G69" s="898"/>
      <c r="H69" s="895"/>
      <c r="I69" s="896"/>
    </row>
    <row r="70" spans="1:9" ht="15" customHeight="1" x14ac:dyDescent="0.25">
      <c r="A70" s="226" t="s">
        <v>357</v>
      </c>
      <c r="B70" s="413">
        <f>IF(ISNUMBER(E56),E56,"")</f>
        <v>10</v>
      </c>
      <c r="C70" s="228">
        <f>B70</f>
        <v>10</v>
      </c>
      <c r="D70" s="431">
        <v>8</v>
      </c>
      <c r="E70" s="417">
        <f>IF(ISNUMBER(I65),I65,"")</f>
        <v>7</v>
      </c>
      <c r="F70" s="342"/>
      <c r="G70" s="343"/>
      <c r="H70" s="419" t="s">
        <v>357</v>
      </c>
      <c r="I70" s="420">
        <f>IFERROR(IF((I65-H65)&lt;0,"",I65-H65),"")</f>
        <v>2</v>
      </c>
    </row>
    <row r="71" spans="1:9" ht="15" customHeight="1" thickBot="1" x14ac:dyDescent="0.3">
      <c r="A71" s="230" t="s">
        <v>356</v>
      </c>
      <c r="B71" s="414">
        <f>IF(ISNUMBER(E57),E57,"")</f>
        <v>9</v>
      </c>
      <c r="C71" s="228">
        <f>B71</f>
        <v>9</v>
      </c>
      <c r="D71" s="432">
        <v>7</v>
      </c>
      <c r="E71" s="418">
        <f>IF(ISNUMBER(I66),I66,"")</f>
        <v>6</v>
      </c>
      <c r="F71" s="339"/>
      <c r="G71" s="340"/>
      <c r="H71" s="421" t="s">
        <v>356</v>
      </c>
      <c r="I71" s="422">
        <f>IFERROR(IF((I66-H66)&lt;0,"",I66-H66),"")</f>
        <v>2</v>
      </c>
    </row>
    <row r="72" spans="1:9" ht="19.5" customHeight="1" x14ac:dyDescent="0.25">
      <c r="A72" s="229" t="s">
        <v>369</v>
      </c>
      <c r="B72" s="335">
        <f>H56</f>
        <v>5</v>
      </c>
      <c r="C72" s="335">
        <f>B72</f>
        <v>5</v>
      </c>
      <c r="D72" s="335">
        <f t="shared" ref="D72" si="2">C72</f>
        <v>5</v>
      </c>
      <c r="E72" s="335">
        <f>D72</f>
        <v>5</v>
      </c>
      <c r="F72" s="881">
        <f>E72</f>
        <v>5</v>
      </c>
      <c r="G72" s="882"/>
      <c r="H72" s="323"/>
      <c r="I72" s="350"/>
    </row>
    <row r="73" spans="1:9" ht="19.5" customHeight="1" x14ac:dyDescent="0.25">
      <c r="A73" s="230" t="s">
        <v>370</v>
      </c>
      <c r="B73" s="334">
        <f>H57</f>
        <v>4</v>
      </c>
      <c r="C73" s="334">
        <f>B73</f>
        <v>4</v>
      </c>
      <c r="D73" s="334">
        <f>C73</f>
        <v>4</v>
      </c>
      <c r="E73" s="334">
        <f>D73</f>
        <v>4</v>
      </c>
      <c r="F73" s="883">
        <f>E73</f>
        <v>4</v>
      </c>
      <c r="G73" s="884"/>
      <c r="H73" s="325"/>
      <c r="I73" s="324"/>
    </row>
    <row r="74" spans="1:9" ht="19.5" customHeight="1" x14ac:dyDescent="0.25">
      <c r="A74" s="226" t="s">
        <v>376</v>
      </c>
      <c r="B74" s="334">
        <f t="shared" ref="B74:E74" si="3">B70</f>
        <v>10</v>
      </c>
      <c r="C74" s="334">
        <f t="shared" si="3"/>
        <v>10</v>
      </c>
      <c r="D74" s="334">
        <f t="shared" si="3"/>
        <v>8</v>
      </c>
      <c r="E74" s="334">
        <f t="shared" si="3"/>
        <v>7</v>
      </c>
      <c r="F74" s="883"/>
      <c r="G74" s="884"/>
      <c r="H74" s="341"/>
      <c r="I74" s="344"/>
    </row>
    <row r="75" spans="1:9" ht="19.5" customHeight="1" x14ac:dyDescent="0.25">
      <c r="A75" s="226" t="s">
        <v>377</v>
      </c>
      <c r="B75" s="334">
        <f t="shared" ref="B75:E75" si="4">B71</f>
        <v>9</v>
      </c>
      <c r="C75" s="334">
        <f t="shared" si="4"/>
        <v>9</v>
      </c>
      <c r="D75" s="334">
        <f t="shared" si="4"/>
        <v>7</v>
      </c>
      <c r="E75" s="334">
        <f t="shared" si="4"/>
        <v>6</v>
      </c>
      <c r="F75" s="883"/>
      <c r="G75" s="884"/>
      <c r="H75" s="326"/>
      <c r="I75" s="327"/>
    </row>
    <row r="76" spans="1:9" ht="19.5" customHeight="1" x14ac:dyDescent="0.25">
      <c r="A76" s="4"/>
      <c r="B76" s="345"/>
      <c r="C76" s="345"/>
      <c r="D76" s="345"/>
      <c r="E76" s="345"/>
      <c r="F76" s="345"/>
      <c r="G76" s="345"/>
      <c r="H76" s="346"/>
      <c r="I76" s="328"/>
    </row>
    <row r="77" spans="1:9" ht="19.5" customHeight="1" x14ac:dyDescent="0.25">
      <c r="A77" s="4"/>
      <c r="C77" s="345"/>
      <c r="D77" s="345"/>
      <c r="E77" s="345"/>
      <c r="F77" s="345"/>
      <c r="G77" s="345"/>
      <c r="H77" s="346"/>
      <c r="I77" s="328"/>
    </row>
    <row r="78" spans="1:9" ht="19.5" customHeight="1" x14ac:dyDescent="0.25">
      <c r="A78" s="4"/>
      <c r="G78" s="133"/>
      <c r="H78" s="347"/>
      <c r="I78" s="329"/>
    </row>
    <row r="79" spans="1:9" ht="19.5" customHeight="1" x14ac:dyDescent="0.25">
      <c r="A79" s="4"/>
      <c r="B79" s="268"/>
      <c r="C79" s="268"/>
      <c r="D79" s="268"/>
      <c r="E79" s="37"/>
      <c r="G79" s="133"/>
      <c r="H79" s="348"/>
      <c r="I79" s="329"/>
    </row>
    <row r="80" spans="1:9" ht="19.5" customHeight="1" x14ac:dyDescent="0.25">
      <c r="A80" s="330"/>
      <c r="B80" s="345"/>
      <c r="C80" s="345"/>
      <c r="D80" s="345"/>
      <c r="E80" s="345"/>
      <c r="G80" s="345"/>
      <c r="H80" s="345"/>
      <c r="I80" s="5"/>
    </row>
    <row r="81" spans="1:9" ht="19.5" customHeight="1" x14ac:dyDescent="0.25">
      <c r="A81" s="330"/>
      <c r="B81" s="345"/>
      <c r="C81" s="345"/>
      <c r="D81" s="345"/>
      <c r="E81" s="345"/>
      <c r="F81" s="345"/>
      <c r="G81" s="345"/>
      <c r="H81" s="349"/>
      <c r="I81" s="5"/>
    </row>
    <row r="82" spans="1:9" ht="19.5" customHeight="1" x14ac:dyDescent="0.25">
      <c r="A82" s="330"/>
      <c r="B82" s="345"/>
      <c r="C82" s="345"/>
      <c r="D82" s="345"/>
      <c r="E82" s="345"/>
      <c r="F82" s="345"/>
      <c r="G82" s="345"/>
      <c r="H82" s="349"/>
      <c r="I82" s="331"/>
    </row>
    <row r="83" spans="1:9" ht="19.5" customHeight="1" x14ac:dyDescent="0.25">
      <c r="A83" s="330"/>
      <c r="B83" s="345"/>
      <c r="C83" s="345"/>
      <c r="D83" s="345"/>
      <c r="E83" s="345"/>
      <c r="F83" s="345"/>
      <c r="G83" s="345"/>
      <c r="H83" s="345"/>
      <c r="I83" s="331"/>
    </row>
    <row r="84" spans="1:9" ht="19.5" customHeight="1" thickBot="1" x14ac:dyDescent="0.3">
      <c r="A84" s="336"/>
      <c r="B84" s="332"/>
      <c r="C84" s="332"/>
      <c r="D84" s="332"/>
      <c r="E84" s="332"/>
      <c r="F84" s="332"/>
      <c r="G84" s="8"/>
      <c r="H84" s="332"/>
      <c r="I84" s="15"/>
    </row>
    <row r="85" spans="1:9" ht="19.5" customHeight="1" thickBot="1" x14ac:dyDescent="0.3">
      <c r="A85" s="885" t="s">
        <v>589</v>
      </c>
      <c r="B85" s="886"/>
      <c r="C85" s="886"/>
      <c r="D85" s="886"/>
      <c r="E85" s="886"/>
      <c r="F85" s="333" t="s">
        <v>357</v>
      </c>
      <c r="G85" s="423" t="str">
        <f>IFERROR(IF(AND(ISNUMBER(D69),ISNUMBER(D70),ISNUMBER(D71))=TRUE,"År "&amp;D69+INT((H65-D70)/((E70-D70)/(E69-D69))),"N/A"),"N/A")</f>
        <v>År 2029</v>
      </c>
      <c r="H85" s="333" t="s">
        <v>356</v>
      </c>
      <c r="I85" s="424" t="str">
        <f>IFERROR(IF(AND(ISNUMBER(D69),ISNUMBER(D70),ISNUMBER(D71))=TRUE,"År "&amp;D69+INT((H66-D71)/((E71-D71)/(E69-D69))),"N/A"),"N/A")</f>
        <v>År 2029</v>
      </c>
    </row>
    <row r="86" spans="1:9" ht="15" customHeight="1" x14ac:dyDescent="0.25">
      <c r="A86" s="850" t="s">
        <v>372</v>
      </c>
      <c r="B86" s="851"/>
      <c r="C86" s="851"/>
      <c r="D86" s="852"/>
      <c r="E86" s="852"/>
      <c r="F86" s="852"/>
      <c r="G86" s="852"/>
      <c r="H86" s="852"/>
      <c r="I86" s="853"/>
    </row>
    <row r="87" spans="1:9" ht="15" customHeight="1" thickBot="1" x14ac:dyDescent="0.3">
      <c r="A87" s="854" t="s">
        <v>115</v>
      </c>
      <c r="B87" s="855"/>
      <c r="C87" s="856"/>
      <c r="D87" s="857" t="s">
        <v>114</v>
      </c>
      <c r="E87" s="858"/>
      <c r="F87" s="858"/>
      <c r="G87" s="858"/>
      <c r="H87" s="858"/>
      <c r="I87" s="859"/>
    </row>
    <row r="88" spans="1:9" ht="15" customHeight="1" thickBot="1" x14ac:dyDescent="0.3">
      <c r="A88" s="860" t="s">
        <v>116</v>
      </c>
      <c r="B88" s="861"/>
      <c r="C88" s="425" t="str">
        <f>IFERROR("År "&amp;MIN(RIGHT(G85,4),RIGHT(I85,4)),"N/A")</f>
        <v>År 2029</v>
      </c>
      <c r="D88" s="862" t="s">
        <v>24</v>
      </c>
      <c r="E88" s="862" t="s">
        <v>832</v>
      </c>
      <c r="F88" s="862"/>
      <c r="G88" s="862"/>
      <c r="H88" s="862" t="s">
        <v>21</v>
      </c>
      <c r="I88" s="865">
        <v>44991</v>
      </c>
    </row>
    <row r="89" spans="1:9" ht="15" customHeight="1" x14ac:dyDescent="0.25">
      <c r="A89" s="867" t="s">
        <v>610</v>
      </c>
      <c r="B89" s="868"/>
      <c r="C89" s="869"/>
      <c r="D89" s="863"/>
      <c r="E89" s="864"/>
      <c r="F89" s="864"/>
      <c r="G89" s="864"/>
      <c r="H89" s="864"/>
      <c r="I89" s="866"/>
    </row>
    <row r="90" spans="1:9" ht="15" customHeight="1" x14ac:dyDescent="0.25">
      <c r="A90" s="870"/>
      <c r="B90" s="868"/>
      <c r="C90" s="869"/>
      <c r="D90" s="874" t="s">
        <v>25</v>
      </c>
      <c r="E90" s="876"/>
      <c r="F90" s="876"/>
      <c r="G90" s="876"/>
      <c r="H90" s="862" t="s">
        <v>371</v>
      </c>
      <c r="I90" s="879" t="s">
        <v>843</v>
      </c>
    </row>
    <row r="91" spans="1:9" ht="15" customHeight="1" thickBot="1" x14ac:dyDescent="0.3">
      <c r="A91" s="871"/>
      <c r="B91" s="872"/>
      <c r="C91" s="873"/>
      <c r="D91" s="875"/>
      <c r="E91" s="877"/>
      <c r="F91" s="877"/>
      <c r="G91" s="877"/>
      <c r="H91" s="878"/>
      <c r="I91" s="880"/>
    </row>
    <row r="92" spans="1:9" ht="15.75" thickBot="1" x14ac:dyDescent="0.3"/>
    <row r="93" spans="1:9" ht="16.5" customHeight="1" thickBot="1" x14ac:dyDescent="0.3">
      <c r="A93" s="941" t="s">
        <v>692</v>
      </c>
      <c r="B93" s="817"/>
      <c r="C93" s="817"/>
      <c r="D93" s="817"/>
      <c r="E93" s="833"/>
      <c r="F93" s="833"/>
      <c r="G93" s="833"/>
      <c r="H93" s="833"/>
      <c r="I93" s="942"/>
    </row>
    <row r="94" spans="1:9" ht="27" customHeight="1" thickBot="1" x14ac:dyDescent="0.3">
      <c r="A94" s="303" t="s">
        <v>633</v>
      </c>
      <c r="B94" s="841" t="s">
        <v>846</v>
      </c>
      <c r="C94" s="842"/>
      <c r="D94" s="843"/>
      <c r="E94" s="429" t="s">
        <v>588</v>
      </c>
      <c r="F94" s="943"/>
      <c r="G94" s="943"/>
      <c r="H94" s="943"/>
      <c r="I94" s="944"/>
    </row>
    <row r="95" spans="1:9" ht="25.5" customHeight="1" x14ac:dyDescent="0.25">
      <c r="A95" s="303" t="s">
        <v>0</v>
      </c>
      <c r="B95" s="945" t="s">
        <v>705</v>
      </c>
      <c r="C95" s="946"/>
      <c r="D95" s="946"/>
      <c r="E95" s="140" t="s">
        <v>37</v>
      </c>
      <c r="F95" s="939">
        <v>100</v>
      </c>
      <c r="G95" s="937"/>
      <c r="H95" s="217" t="s">
        <v>31</v>
      </c>
      <c r="I95" s="60"/>
    </row>
    <row r="96" spans="1:9" ht="25.5" customHeight="1" x14ac:dyDescent="0.25">
      <c r="A96" s="304" t="s">
        <v>905</v>
      </c>
      <c r="B96" s="936">
        <v>359</v>
      </c>
      <c r="C96" s="937"/>
      <c r="D96" s="937"/>
      <c r="E96" s="140" t="s">
        <v>32</v>
      </c>
      <c r="F96" s="938">
        <v>30</v>
      </c>
      <c r="G96" s="937"/>
      <c r="H96" s="217" t="s">
        <v>34</v>
      </c>
      <c r="I96" s="218"/>
    </row>
    <row r="97" spans="1:9" ht="25.5" customHeight="1" x14ac:dyDescent="0.25">
      <c r="A97" s="304" t="s">
        <v>1</v>
      </c>
      <c r="B97" s="939" t="s">
        <v>720</v>
      </c>
      <c r="C97" s="937"/>
      <c r="D97" s="937"/>
      <c r="E97" s="140" t="s">
        <v>33</v>
      </c>
      <c r="F97" s="939"/>
      <c r="G97" s="937"/>
      <c r="H97" s="217" t="s">
        <v>36</v>
      </c>
      <c r="I97" s="76"/>
    </row>
    <row r="98" spans="1:9" ht="25.5" customHeight="1" x14ac:dyDescent="0.25">
      <c r="A98" s="304" t="s">
        <v>406</v>
      </c>
      <c r="B98" s="940">
        <v>1</v>
      </c>
      <c r="C98" s="937"/>
      <c r="D98" s="937"/>
      <c r="E98" s="140" t="s">
        <v>35</v>
      </c>
      <c r="F98" s="939"/>
      <c r="G98" s="937"/>
      <c r="H98" s="319"/>
      <c r="I98" s="320"/>
    </row>
    <row r="99" spans="1:9" ht="25.5" customHeight="1" thickBot="1" x14ac:dyDescent="0.3">
      <c r="A99" s="305" t="s">
        <v>28</v>
      </c>
      <c r="B99" s="929">
        <v>55</v>
      </c>
      <c r="C99" s="930"/>
      <c r="D99" s="930"/>
      <c r="E99" s="141" t="s">
        <v>29</v>
      </c>
      <c r="F99" s="929"/>
      <c r="G99" s="930"/>
      <c r="H99" s="321"/>
      <c r="I99" s="272"/>
    </row>
    <row r="100" spans="1:9" ht="15" customHeight="1" thickBot="1" x14ac:dyDescent="0.3">
      <c r="A100" s="931"/>
      <c r="B100" s="820"/>
      <c r="C100" s="820"/>
      <c r="D100" s="820"/>
      <c r="E100" s="820"/>
      <c r="F100" s="820"/>
      <c r="G100" s="820"/>
      <c r="H100" s="820"/>
      <c r="I100" s="821"/>
    </row>
    <row r="101" spans="1:9" ht="22.5" customHeight="1" x14ac:dyDescent="0.25">
      <c r="A101" s="932" t="s">
        <v>324</v>
      </c>
      <c r="B101" s="933"/>
      <c r="C101" s="933"/>
      <c r="D101" s="160" t="s">
        <v>620</v>
      </c>
      <c r="E101" s="934" t="s">
        <v>366</v>
      </c>
      <c r="F101" s="935"/>
      <c r="G101" s="219" t="s">
        <v>367</v>
      </c>
      <c r="H101" s="220" t="s">
        <v>358</v>
      </c>
      <c r="I101" s="142" t="s">
        <v>375</v>
      </c>
    </row>
    <row r="102" spans="1:9" ht="15" customHeight="1" x14ac:dyDescent="0.25">
      <c r="A102" s="910" t="s">
        <v>359</v>
      </c>
      <c r="B102" s="858"/>
      <c r="C102" s="858"/>
      <c r="D102" s="911"/>
      <c r="E102" s="922">
        <v>10</v>
      </c>
      <c r="F102" s="923"/>
      <c r="G102" s="413">
        <f>IF(AND(ISNUMBER(E102),ISNUMBER(H102))=TRUE,E102-H102,"")</f>
        <v>5</v>
      </c>
      <c r="H102" s="221">
        <v>5</v>
      </c>
      <c r="I102" s="427">
        <f>IF(AND(ISNUMBER(E102),ISNUMBER(H102))=TRUE,MAX(G102,E102-H102),"")</f>
        <v>5</v>
      </c>
    </row>
    <row r="103" spans="1:9" ht="15" customHeight="1" thickBot="1" x14ac:dyDescent="0.3">
      <c r="A103" s="887" t="s">
        <v>360</v>
      </c>
      <c r="B103" s="888"/>
      <c r="C103" s="888"/>
      <c r="D103" s="889"/>
      <c r="E103" s="924">
        <v>9</v>
      </c>
      <c r="F103" s="925"/>
      <c r="G103" s="426">
        <f>IF(AND(ISNUMBER(E103),ISNUMBER(H103))=TRUE,E103-H103,"")</f>
        <v>5</v>
      </c>
      <c r="H103" s="222">
        <v>4</v>
      </c>
      <c r="I103" s="428">
        <f>IF(AND(ISNUMBER(E103),ISNUMBER(H103))=TRUE,MAX(G103,E103-H103),"")</f>
        <v>5</v>
      </c>
    </row>
    <row r="104" spans="1:9" ht="15" customHeight="1" thickBot="1" x14ac:dyDescent="0.3">
      <c r="A104" s="926" t="s">
        <v>374</v>
      </c>
      <c r="B104" s="927"/>
      <c r="C104" s="927"/>
      <c r="D104" s="927"/>
      <c r="E104" s="927"/>
      <c r="F104" s="927"/>
      <c r="G104" s="927"/>
      <c r="H104" s="927"/>
      <c r="I104" s="928"/>
    </row>
    <row r="105" spans="1:9" ht="15" customHeight="1" thickBot="1" x14ac:dyDescent="0.3">
      <c r="A105" s="899" t="s">
        <v>364</v>
      </c>
      <c r="B105" s="912"/>
      <c r="C105" s="912"/>
      <c r="D105" s="912"/>
      <c r="E105" s="912"/>
      <c r="F105" s="912"/>
      <c r="G105" s="912"/>
      <c r="H105" s="912"/>
      <c r="I105" s="913"/>
    </row>
    <row r="106" spans="1:9" ht="15" customHeight="1" x14ac:dyDescent="0.25">
      <c r="A106" s="914" t="s">
        <v>361</v>
      </c>
      <c r="B106" s="851"/>
      <c r="C106" s="851"/>
      <c r="D106" s="851"/>
      <c r="E106" s="851"/>
      <c r="F106" s="915"/>
      <c r="G106" s="950" t="s">
        <v>59</v>
      </c>
      <c r="H106" s="917"/>
      <c r="I106" s="918"/>
    </row>
    <row r="107" spans="1:9" ht="15" customHeight="1" thickBot="1" x14ac:dyDescent="0.3">
      <c r="A107" s="887" t="s">
        <v>362</v>
      </c>
      <c r="B107" s="888"/>
      <c r="C107" s="888"/>
      <c r="D107" s="888"/>
      <c r="E107" s="888"/>
      <c r="F107" s="889"/>
      <c r="G107" s="951" t="s">
        <v>59</v>
      </c>
      <c r="H107" s="920"/>
      <c r="I107" s="921"/>
    </row>
    <row r="108" spans="1:9" ht="15" customHeight="1" thickBot="1" x14ac:dyDescent="0.3">
      <c r="A108" s="899" t="s">
        <v>351</v>
      </c>
      <c r="B108" s="900"/>
      <c r="C108" s="900"/>
      <c r="D108" s="900"/>
      <c r="E108" s="900"/>
      <c r="F108" s="900"/>
      <c r="G108" s="900"/>
      <c r="H108" s="900"/>
      <c r="I108" s="901"/>
    </row>
    <row r="109" spans="1:9" ht="15" customHeight="1" x14ac:dyDescent="0.25">
      <c r="A109" s="902" t="s">
        <v>363</v>
      </c>
      <c r="B109" s="903"/>
      <c r="C109" s="903"/>
      <c r="D109" s="903"/>
      <c r="E109" s="903"/>
      <c r="F109" s="904"/>
      <c r="G109" s="143" t="s">
        <v>177</v>
      </c>
      <c r="H109" s="905">
        <v>44018</v>
      </c>
      <c r="I109" s="906"/>
    </row>
    <row r="110" spans="1:9" ht="15" customHeight="1" x14ac:dyDescent="0.25">
      <c r="A110" s="907" t="s">
        <v>373</v>
      </c>
      <c r="B110" s="908"/>
      <c r="C110" s="908"/>
      <c r="D110" s="908"/>
      <c r="E110" s="908"/>
      <c r="F110" s="908"/>
      <c r="G110" s="909"/>
      <c r="H110" s="144" t="s">
        <v>358</v>
      </c>
      <c r="I110" s="145" t="s">
        <v>648</v>
      </c>
    </row>
    <row r="111" spans="1:9" ht="15" customHeight="1" x14ac:dyDescent="0.25">
      <c r="A111" s="910" t="s">
        <v>359</v>
      </c>
      <c r="B111" s="858"/>
      <c r="C111" s="858"/>
      <c r="D111" s="858"/>
      <c r="E111" s="858"/>
      <c r="F111" s="858"/>
      <c r="G111" s="911"/>
      <c r="H111" s="417">
        <f>IF(H102,H102,"")</f>
        <v>5</v>
      </c>
      <c r="I111" s="223">
        <v>7</v>
      </c>
    </row>
    <row r="112" spans="1:9" ht="15" customHeight="1" thickBot="1" x14ac:dyDescent="0.3">
      <c r="A112" s="887" t="s">
        <v>360</v>
      </c>
      <c r="B112" s="888"/>
      <c r="C112" s="888"/>
      <c r="D112" s="888"/>
      <c r="E112" s="888"/>
      <c r="F112" s="888"/>
      <c r="G112" s="889"/>
      <c r="H112" s="417">
        <f>IF(H103,H103,"")</f>
        <v>4</v>
      </c>
      <c r="I112" s="224">
        <v>6</v>
      </c>
    </row>
    <row r="113" spans="1:9" ht="15" customHeight="1" thickBot="1" x14ac:dyDescent="0.3">
      <c r="A113" s="890" t="s">
        <v>365</v>
      </c>
      <c r="B113" s="852"/>
      <c r="C113" s="852"/>
      <c r="D113" s="852"/>
      <c r="E113" s="852"/>
      <c r="F113" s="852"/>
      <c r="G113" s="852"/>
      <c r="H113" s="852"/>
      <c r="I113" s="853"/>
    </row>
    <row r="114" spans="1:9" ht="15" customHeight="1" x14ac:dyDescent="0.25">
      <c r="A114" s="146"/>
      <c r="B114" s="412" t="s">
        <v>352</v>
      </c>
      <c r="C114" s="225"/>
      <c r="D114" s="415" t="s">
        <v>353</v>
      </c>
      <c r="E114" s="416" t="s">
        <v>354</v>
      </c>
      <c r="F114" s="891" t="s">
        <v>368</v>
      </c>
      <c r="G114" s="892"/>
      <c r="H114" s="893"/>
      <c r="I114" s="894"/>
    </row>
    <row r="115" spans="1:9" ht="15" customHeight="1" x14ac:dyDescent="0.25">
      <c r="A115" s="226" t="s">
        <v>355</v>
      </c>
      <c r="B115" s="433">
        <v>2010</v>
      </c>
      <c r="C115" s="228">
        <f>B115</f>
        <v>2010</v>
      </c>
      <c r="D115" s="227">
        <v>2016</v>
      </c>
      <c r="E115" s="430">
        <f>IF(H109&lt;&gt;"",INT(YEAR(H109)),"")</f>
        <v>2020</v>
      </c>
      <c r="F115" s="897">
        <f>IF(E115&lt;&gt;"",E115+30,"")</f>
        <v>2050</v>
      </c>
      <c r="G115" s="898"/>
      <c r="H115" s="895"/>
      <c r="I115" s="896"/>
    </row>
    <row r="116" spans="1:9" ht="15" customHeight="1" x14ac:dyDescent="0.25">
      <c r="A116" s="226" t="s">
        <v>357</v>
      </c>
      <c r="B116" s="413">
        <f>IF(ISNUMBER(E102),E102,"")</f>
        <v>10</v>
      </c>
      <c r="C116" s="228">
        <f>B116</f>
        <v>10</v>
      </c>
      <c r="D116" s="431">
        <v>8</v>
      </c>
      <c r="E116" s="417">
        <f>IF(ISNUMBER(I111),I111,"")</f>
        <v>7</v>
      </c>
      <c r="F116" s="342"/>
      <c r="G116" s="343"/>
      <c r="H116" s="419" t="s">
        <v>357</v>
      </c>
      <c r="I116" s="420">
        <f>IFERROR(IF((I111-H111)&lt;0,"",I111-H111),"")</f>
        <v>2</v>
      </c>
    </row>
    <row r="117" spans="1:9" ht="15" customHeight="1" thickBot="1" x14ac:dyDescent="0.3">
      <c r="A117" s="230" t="s">
        <v>356</v>
      </c>
      <c r="B117" s="414">
        <f>IF(ISNUMBER(E103),E103,"")</f>
        <v>9</v>
      </c>
      <c r="C117" s="228">
        <f>B117</f>
        <v>9</v>
      </c>
      <c r="D117" s="432">
        <v>7</v>
      </c>
      <c r="E117" s="418">
        <f>IF(ISNUMBER(I112),I112,"")</f>
        <v>6</v>
      </c>
      <c r="F117" s="339"/>
      <c r="G117" s="340"/>
      <c r="H117" s="421" t="s">
        <v>356</v>
      </c>
      <c r="I117" s="422">
        <f>IFERROR(IF((I112-H112)&lt;0,"",I112-H112),"")</f>
        <v>2</v>
      </c>
    </row>
    <row r="118" spans="1:9" ht="19.5" customHeight="1" x14ac:dyDescent="0.25">
      <c r="A118" s="229" t="s">
        <v>369</v>
      </c>
      <c r="B118" s="335">
        <f>H102</f>
        <v>5</v>
      </c>
      <c r="C118" s="335">
        <f>B118</f>
        <v>5</v>
      </c>
      <c r="D118" s="335">
        <f t="shared" ref="D118" si="5">C118</f>
        <v>5</v>
      </c>
      <c r="E118" s="335">
        <f>D118</f>
        <v>5</v>
      </c>
      <c r="F118" s="881">
        <f>E118</f>
        <v>5</v>
      </c>
      <c r="G118" s="882"/>
      <c r="H118" s="323"/>
      <c r="I118" s="350"/>
    </row>
    <row r="119" spans="1:9" ht="19.5" customHeight="1" x14ac:dyDescent="0.25">
      <c r="A119" s="230" t="s">
        <v>370</v>
      </c>
      <c r="B119" s="334">
        <f>H103</f>
        <v>4</v>
      </c>
      <c r="C119" s="334">
        <f>B119</f>
        <v>4</v>
      </c>
      <c r="D119" s="334">
        <f>C119</f>
        <v>4</v>
      </c>
      <c r="E119" s="334">
        <f>D119</f>
        <v>4</v>
      </c>
      <c r="F119" s="883">
        <f>E119</f>
        <v>4</v>
      </c>
      <c r="G119" s="884"/>
      <c r="H119" s="325"/>
      <c r="I119" s="324"/>
    </row>
    <row r="120" spans="1:9" ht="19.5" customHeight="1" x14ac:dyDescent="0.25">
      <c r="A120" s="226" t="s">
        <v>376</v>
      </c>
      <c r="B120" s="334">
        <f t="shared" ref="B120:E120" si="6">B116</f>
        <v>10</v>
      </c>
      <c r="C120" s="334">
        <f t="shared" si="6"/>
        <v>10</v>
      </c>
      <c r="D120" s="334">
        <f t="shared" si="6"/>
        <v>8</v>
      </c>
      <c r="E120" s="334">
        <f t="shared" si="6"/>
        <v>7</v>
      </c>
      <c r="F120" s="883"/>
      <c r="G120" s="884"/>
      <c r="H120" s="341"/>
      <c r="I120" s="344"/>
    </row>
    <row r="121" spans="1:9" ht="19.5" customHeight="1" x14ac:dyDescent="0.25">
      <c r="A121" s="226" t="s">
        <v>377</v>
      </c>
      <c r="B121" s="334">
        <f t="shared" ref="B121:E121" si="7">B117</f>
        <v>9</v>
      </c>
      <c r="C121" s="334">
        <f t="shared" si="7"/>
        <v>9</v>
      </c>
      <c r="D121" s="334">
        <f t="shared" si="7"/>
        <v>7</v>
      </c>
      <c r="E121" s="334">
        <f t="shared" si="7"/>
        <v>6</v>
      </c>
      <c r="F121" s="883"/>
      <c r="G121" s="884"/>
      <c r="H121" s="326"/>
      <c r="I121" s="327"/>
    </row>
    <row r="122" spans="1:9" ht="19.5" customHeight="1" x14ac:dyDescent="0.25">
      <c r="A122" s="4"/>
      <c r="B122" s="345"/>
      <c r="C122" s="345"/>
      <c r="D122" s="345"/>
      <c r="E122" s="345"/>
      <c r="F122" s="345"/>
      <c r="G122" s="345"/>
      <c r="H122" s="346"/>
      <c r="I122" s="328"/>
    </row>
    <row r="123" spans="1:9" ht="19.5" customHeight="1" x14ac:dyDescent="0.25">
      <c r="A123" s="4"/>
      <c r="C123" s="345"/>
      <c r="D123" s="345"/>
      <c r="E123" s="345"/>
      <c r="F123" s="345"/>
      <c r="G123" s="345"/>
      <c r="H123" s="346"/>
      <c r="I123" s="328"/>
    </row>
    <row r="124" spans="1:9" ht="19.5" customHeight="1" x14ac:dyDescent="0.25">
      <c r="A124" s="4"/>
      <c r="G124" s="133"/>
      <c r="H124" s="347"/>
      <c r="I124" s="329"/>
    </row>
    <row r="125" spans="1:9" ht="19.5" customHeight="1" x14ac:dyDescent="0.25">
      <c r="A125" s="4"/>
      <c r="B125" s="268"/>
      <c r="C125" s="268"/>
      <c r="D125" s="268"/>
      <c r="E125" s="37"/>
      <c r="G125" s="133"/>
      <c r="H125" s="348"/>
      <c r="I125" s="329"/>
    </row>
    <row r="126" spans="1:9" ht="19.5" customHeight="1" x14ac:dyDescent="0.25">
      <c r="A126" s="330"/>
      <c r="B126" s="345"/>
      <c r="C126" s="345"/>
      <c r="D126" s="345"/>
      <c r="E126" s="345"/>
      <c r="G126" s="345"/>
      <c r="H126" s="345"/>
      <c r="I126" s="5"/>
    </row>
    <row r="127" spans="1:9" ht="19.5" customHeight="1" x14ac:dyDescent="0.25">
      <c r="A127" s="330"/>
      <c r="B127" s="345"/>
      <c r="C127" s="345"/>
      <c r="D127" s="345"/>
      <c r="E127" s="345"/>
      <c r="F127" s="345"/>
      <c r="G127" s="345"/>
      <c r="H127" s="349"/>
      <c r="I127" s="5"/>
    </row>
    <row r="128" spans="1:9" ht="19.5" customHeight="1" x14ac:dyDescent="0.25">
      <c r="A128" s="330"/>
      <c r="B128" s="345"/>
      <c r="C128" s="345"/>
      <c r="D128" s="345"/>
      <c r="E128" s="345"/>
      <c r="F128" s="345"/>
      <c r="G128" s="345"/>
      <c r="H128" s="349"/>
      <c r="I128" s="331"/>
    </row>
    <row r="129" spans="1:9" ht="19.5" customHeight="1" x14ac:dyDescent="0.25">
      <c r="A129" s="330"/>
      <c r="B129" s="345"/>
      <c r="C129" s="345"/>
      <c r="D129" s="345"/>
      <c r="E129" s="345"/>
      <c r="F129" s="345"/>
      <c r="G129" s="345"/>
      <c r="H129" s="345"/>
      <c r="I129" s="331"/>
    </row>
    <row r="130" spans="1:9" ht="19.5" customHeight="1" thickBot="1" x14ac:dyDescent="0.3">
      <c r="A130" s="336"/>
      <c r="B130" s="332"/>
      <c r="C130" s="332"/>
      <c r="D130" s="332"/>
      <c r="E130" s="332"/>
      <c r="F130" s="332"/>
      <c r="G130" s="8"/>
      <c r="H130" s="332"/>
      <c r="I130" s="15"/>
    </row>
    <row r="131" spans="1:9" ht="19.5" customHeight="1" thickBot="1" x14ac:dyDescent="0.3">
      <c r="A131" s="885" t="s">
        <v>589</v>
      </c>
      <c r="B131" s="886"/>
      <c r="C131" s="886"/>
      <c r="D131" s="886"/>
      <c r="E131" s="886"/>
      <c r="F131" s="333" t="s">
        <v>357</v>
      </c>
      <c r="G131" s="423" t="str">
        <f>IFERROR(IF(AND(ISNUMBER(D115),ISNUMBER(D116),ISNUMBER(D117))=TRUE,"År "&amp;D115+INT((H111-D116)/((E116-D116)/(E115-D115))),"N/A"),"N/A")</f>
        <v>År 2028</v>
      </c>
      <c r="H131" s="333" t="s">
        <v>356</v>
      </c>
      <c r="I131" s="424" t="str">
        <f>IFERROR(IF(AND(ISNUMBER(D115),ISNUMBER(D116),ISNUMBER(D117))=TRUE,"År "&amp;D115+INT((H112-D117)/((E117-D117)/(E115-D115))),"N/A"),"N/A")</f>
        <v>År 2028</v>
      </c>
    </row>
    <row r="132" spans="1:9" ht="15" customHeight="1" x14ac:dyDescent="0.25">
      <c r="A132" s="850" t="s">
        <v>372</v>
      </c>
      <c r="B132" s="851"/>
      <c r="C132" s="851"/>
      <c r="D132" s="852"/>
      <c r="E132" s="852"/>
      <c r="F132" s="852"/>
      <c r="G132" s="852"/>
      <c r="H132" s="852"/>
      <c r="I132" s="853"/>
    </row>
    <row r="133" spans="1:9" ht="15" customHeight="1" thickBot="1" x14ac:dyDescent="0.3">
      <c r="A133" s="854" t="s">
        <v>115</v>
      </c>
      <c r="B133" s="855"/>
      <c r="C133" s="856"/>
      <c r="D133" s="857" t="s">
        <v>114</v>
      </c>
      <c r="E133" s="858"/>
      <c r="F133" s="858"/>
      <c r="G133" s="858"/>
      <c r="H133" s="858"/>
      <c r="I133" s="859"/>
    </row>
    <row r="134" spans="1:9" ht="15" customHeight="1" thickBot="1" x14ac:dyDescent="0.3">
      <c r="A134" s="860" t="s">
        <v>116</v>
      </c>
      <c r="B134" s="861"/>
      <c r="C134" s="425" t="str">
        <f>IFERROR("År "&amp;MIN(RIGHT(G131,4),RIGHT(I131,4)),"N/A")</f>
        <v>År 2028</v>
      </c>
      <c r="D134" s="862" t="s">
        <v>24</v>
      </c>
      <c r="E134" s="862" t="s">
        <v>832</v>
      </c>
      <c r="F134" s="862"/>
      <c r="G134" s="862"/>
      <c r="H134" s="862" t="s">
        <v>21</v>
      </c>
      <c r="I134" s="865"/>
    </row>
    <row r="135" spans="1:9" ht="15" customHeight="1" x14ac:dyDescent="0.25">
      <c r="A135" s="867" t="s">
        <v>610</v>
      </c>
      <c r="B135" s="868"/>
      <c r="C135" s="869"/>
      <c r="D135" s="863"/>
      <c r="E135" s="864"/>
      <c r="F135" s="864"/>
      <c r="G135" s="864"/>
      <c r="H135" s="864"/>
      <c r="I135" s="866"/>
    </row>
    <row r="136" spans="1:9" ht="15" customHeight="1" x14ac:dyDescent="0.25">
      <c r="A136" s="870"/>
      <c r="B136" s="868"/>
      <c r="C136" s="869"/>
      <c r="D136" s="874" t="s">
        <v>25</v>
      </c>
      <c r="E136" s="876"/>
      <c r="F136" s="876"/>
      <c r="G136" s="876"/>
      <c r="H136" s="862" t="s">
        <v>371</v>
      </c>
      <c r="I136" s="879"/>
    </row>
    <row r="137" spans="1:9" ht="15" customHeight="1" thickBot="1" x14ac:dyDescent="0.3">
      <c r="A137" s="871"/>
      <c r="B137" s="872"/>
      <c r="C137" s="873"/>
      <c r="D137" s="875"/>
      <c r="E137" s="877"/>
      <c r="F137" s="877"/>
      <c r="G137" s="877"/>
      <c r="H137" s="878"/>
      <c r="I137" s="880"/>
    </row>
    <row r="138" spans="1:9" ht="15.75" thickBot="1" x14ac:dyDescent="0.3"/>
    <row r="139" spans="1:9" ht="16.5" customHeight="1" thickBot="1" x14ac:dyDescent="0.3">
      <c r="A139" s="941" t="s">
        <v>692</v>
      </c>
      <c r="B139" s="817"/>
      <c r="C139" s="817"/>
      <c r="D139" s="817"/>
      <c r="E139" s="833"/>
      <c r="F139" s="833"/>
      <c r="G139" s="833"/>
      <c r="H139" s="833"/>
      <c r="I139" s="942"/>
    </row>
    <row r="140" spans="1:9" ht="27" customHeight="1" thickBot="1" x14ac:dyDescent="0.3">
      <c r="A140" s="303" t="s">
        <v>633</v>
      </c>
      <c r="B140" s="841" t="s">
        <v>851</v>
      </c>
      <c r="C140" s="842"/>
      <c r="D140" s="843"/>
      <c r="E140" s="429" t="s">
        <v>588</v>
      </c>
      <c r="F140" s="943"/>
      <c r="G140" s="943"/>
      <c r="H140" s="943"/>
      <c r="I140" s="944"/>
    </row>
    <row r="141" spans="1:9" ht="25.5" customHeight="1" x14ac:dyDescent="0.25">
      <c r="A141" s="303" t="s">
        <v>0</v>
      </c>
      <c r="B141" s="945" t="s">
        <v>705</v>
      </c>
      <c r="C141" s="946"/>
      <c r="D141" s="946"/>
      <c r="E141" s="140" t="s">
        <v>37</v>
      </c>
      <c r="F141" s="939" t="s">
        <v>727</v>
      </c>
      <c r="G141" s="937"/>
      <c r="H141" s="217" t="s">
        <v>31</v>
      </c>
      <c r="I141" s="60"/>
    </row>
    <row r="142" spans="1:9" ht="25.5" customHeight="1" x14ac:dyDescent="0.25">
      <c r="A142" s="304" t="s">
        <v>905</v>
      </c>
      <c r="B142" s="936">
        <v>390</v>
      </c>
      <c r="C142" s="937"/>
      <c r="D142" s="937"/>
      <c r="E142" s="140" t="s">
        <v>32</v>
      </c>
      <c r="F142" s="938">
        <v>55</v>
      </c>
      <c r="G142" s="937"/>
      <c r="H142" s="217" t="s">
        <v>34</v>
      </c>
      <c r="I142" s="218"/>
    </row>
    <row r="143" spans="1:9" ht="25.5" customHeight="1" x14ac:dyDescent="0.25">
      <c r="A143" s="304" t="s">
        <v>1</v>
      </c>
      <c r="B143" s="939" t="s">
        <v>724</v>
      </c>
      <c r="C143" s="937"/>
      <c r="D143" s="937"/>
      <c r="E143" s="140" t="s">
        <v>33</v>
      </c>
      <c r="F143" s="939"/>
      <c r="G143" s="937"/>
      <c r="H143" s="217" t="s">
        <v>36</v>
      </c>
      <c r="I143" s="76"/>
    </row>
    <row r="144" spans="1:9" ht="25.5" customHeight="1" x14ac:dyDescent="0.25">
      <c r="A144" s="304" t="s">
        <v>406</v>
      </c>
      <c r="B144" s="940">
        <v>65586</v>
      </c>
      <c r="C144" s="937"/>
      <c r="D144" s="937"/>
      <c r="E144" s="140" t="s">
        <v>35</v>
      </c>
      <c r="F144" s="939"/>
      <c r="G144" s="937"/>
      <c r="H144" s="319"/>
      <c r="I144" s="320"/>
    </row>
    <row r="145" spans="1:9" ht="25.5" customHeight="1" thickBot="1" x14ac:dyDescent="0.3">
      <c r="A145" s="305" t="s">
        <v>28</v>
      </c>
      <c r="B145" s="929">
        <v>55</v>
      </c>
      <c r="C145" s="930"/>
      <c r="D145" s="930"/>
      <c r="E145" s="141" t="s">
        <v>29</v>
      </c>
      <c r="F145" s="929"/>
      <c r="G145" s="930"/>
      <c r="H145" s="321"/>
      <c r="I145" s="272"/>
    </row>
    <row r="146" spans="1:9" ht="15" customHeight="1" thickBot="1" x14ac:dyDescent="0.3">
      <c r="A146" s="931"/>
      <c r="B146" s="820"/>
      <c r="C146" s="820"/>
      <c r="D146" s="820"/>
      <c r="E146" s="820"/>
      <c r="F146" s="820"/>
      <c r="G146" s="820"/>
      <c r="H146" s="820"/>
      <c r="I146" s="821"/>
    </row>
    <row r="147" spans="1:9" ht="22.5" customHeight="1" x14ac:dyDescent="0.25">
      <c r="A147" s="932" t="s">
        <v>324</v>
      </c>
      <c r="B147" s="933"/>
      <c r="C147" s="933"/>
      <c r="D147" s="160" t="s">
        <v>620</v>
      </c>
      <c r="E147" s="934" t="s">
        <v>366</v>
      </c>
      <c r="F147" s="935"/>
      <c r="G147" s="219" t="s">
        <v>367</v>
      </c>
      <c r="H147" s="220" t="s">
        <v>358</v>
      </c>
      <c r="I147" s="142" t="s">
        <v>375</v>
      </c>
    </row>
    <row r="148" spans="1:9" ht="15" customHeight="1" x14ac:dyDescent="0.25">
      <c r="A148" s="910" t="s">
        <v>359</v>
      </c>
      <c r="B148" s="858"/>
      <c r="C148" s="858"/>
      <c r="D148" s="911"/>
      <c r="E148" s="922">
        <v>38</v>
      </c>
      <c r="F148" s="923"/>
      <c r="G148" s="413">
        <f>IF(AND(ISNUMBER(E148),ISNUMBER(H148))=TRUE,E148-H148,"")</f>
        <v>36.979999999999997</v>
      </c>
      <c r="H148" s="221">
        <v>1.02</v>
      </c>
      <c r="I148" s="427">
        <f>IF(AND(ISNUMBER(E148),ISNUMBER(H148))=TRUE,MAX(G148,E148-H148),"")</f>
        <v>36.979999999999997</v>
      </c>
    </row>
    <row r="149" spans="1:9" ht="15" customHeight="1" thickBot="1" x14ac:dyDescent="0.3">
      <c r="A149" s="887" t="s">
        <v>360</v>
      </c>
      <c r="B149" s="888"/>
      <c r="C149" s="888"/>
      <c r="D149" s="889"/>
      <c r="E149" s="924">
        <v>36</v>
      </c>
      <c r="F149" s="925"/>
      <c r="G149" s="426">
        <f>IF(AND(ISNUMBER(E149),ISNUMBER(H149))=TRUE,E149-H149,"")</f>
        <v>34.979999999999997</v>
      </c>
      <c r="H149" s="222">
        <v>1.02</v>
      </c>
      <c r="I149" s="428">
        <f>IF(AND(ISNUMBER(E149),ISNUMBER(H149))=TRUE,MAX(G149,E149-H149),"")</f>
        <v>34.979999999999997</v>
      </c>
    </row>
    <row r="150" spans="1:9" ht="15" customHeight="1" thickBot="1" x14ac:dyDescent="0.3">
      <c r="A150" s="926" t="s">
        <v>374</v>
      </c>
      <c r="B150" s="927"/>
      <c r="C150" s="927"/>
      <c r="D150" s="927"/>
      <c r="E150" s="927"/>
      <c r="F150" s="927"/>
      <c r="G150" s="927"/>
      <c r="H150" s="927"/>
      <c r="I150" s="928"/>
    </row>
    <row r="151" spans="1:9" ht="15" customHeight="1" thickBot="1" x14ac:dyDescent="0.3">
      <c r="A151" s="899" t="s">
        <v>364</v>
      </c>
      <c r="B151" s="912"/>
      <c r="C151" s="912"/>
      <c r="D151" s="912"/>
      <c r="E151" s="912"/>
      <c r="F151" s="912"/>
      <c r="G151" s="912"/>
      <c r="H151" s="912"/>
      <c r="I151" s="913"/>
    </row>
    <row r="152" spans="1:9" ht="15" customHeight="1" x14ac:dyDescent="0.25">
      <c r="A152" s="914" t="s">
        <v>361</v>
      </c>
      <c r="B152" s="851"/>
      <c r="C152" s="851"/>
      <c r="D152" s="851"/>
      <c r="E152" s="851"/>
      <c r="F152" s="915"/>
      <c r="G152" s="916" t="s">
        <v>59</v>
      </c>
      <c r="H152" s="917"/>
      <c r="I152" s="918"/>
    </row>
    <row r="153" spans="1:9" ht="15" customHeight="1" thickBot="1" x14ac:dyDescent="0.3">
      <c r="A153" s="887" t="s">
        <v>362</v>
      </c>
      <c r="B153" s="888"/>
      <c r="C153" s="888"/>
      <c r="D153" s="888"/>
      <c r="E153" s="888"/>
      <c r="F153" s="889"/>
      <c r="G153" s="919" t="s">
        <v>59</v>
      </c>
      <c r="H153" s="920"/>
      <c r="I153" s="921"/>
    </row>
    <row r="154" spans="1:9" ht="15" customHeight="1" thickBot="1" x14ac:dyDescent="0.3">
      <c r="A154" s="899" t="s">
        <v>351</v>
      </c>
      <c r="B154" s="900"/>
      <c r="C154" s="900"/>
      <c r="D154" s="900"/>
      <c r="E154" s="900"/>
      <c r="F154" s="900"/>
      <c r="G154" s="900"/>
      <c r="H154" s="900"/>
      <c r="I154" s="901"/>
    </row>
    <row r="155" spans="1:9" ht="15" customHeight="1" x14ac:dyDescent="0.25">
      <c r="A155" s="902" t="s">
        <v>363</v>
      </c>
      <c r="B155" s="903"/>
      <c r="C155" s="903"/>
      <c r="D155" s="903"/>
      <c r="E155" s="903"/>
      <c r="F155" s="904"/>
      <c r="G155" s="143" t="s">
        <v>177</v>
      </c>
      <c r="H155" s="905">
        <v>44749</v>
      </c>
      <c r="I155" s="906"/>
    </row>
    <row r="156" spans="1:9" ht="15" customHeight="1" x14ac:dyDescent="0.25">
      <c r="A156" s="907" t="s">
        <v>373</v>
      </c>
      <c r="B156" s="908"/>
      <c r="C156" s="908"/>
      <c r="D156" s="908"/>
      <c r="E156" s="908"/>
      <c r="F156" s="908"/>
      <c r="G156" s="909"/>
      <c r="H156" s="144" t="s">
        <v>358</v>
      </c>
      <c r="I156" s="145" t="s">
        <v>648</v>
      </c>
    </row>
    <row r="157" spans="1:9" ht="15" customHeight="1" x14ac:dyDescent="0.25">
      <c r="A157" s="910" t="s">
        <v>359</v>
      </c>
      <c r="B157" s="858"/>
      <c r="C157" s="858"/>
      <c r="D157" s="858"/>
      <c r="E157" s="858"/>
      <c r="F157" s="858"/>
      <c r="G157" s="911"/>
      <c r="H157" s="417">
        <f>IF(H148,H148,"")</f>
        <v>1.02</v>
      </c>
      <c r="I157" s="223">
        <v>27</v>
      </c>
    </row>
    <row r="158" spans="1:9" ht="15" customHeight="1" thickBot="1" x14ac:dyDescent="0.3">
      <c r="A158" s="887" t="s">
        <v>360</v>
      </c>
      <c r="B158" s="888"/>
      <c r="C158" s="888"/>
      <c r="D158" s="888"/>
      <c r="E158" s="888"/>
      <c r="F158" s="888"/>
      <c r="G158" s="889"/>
      <c r="H158" s="417">
        <f>IF(H149,H149,"")</f>
        <v>1.02</v>
      </c>
      <c r="I158" s="224">
        <v>26</v>
      </c>
    </row>
    <row r="159" spans="1:9" ht="15" customHeight="1" thickBot="1" x14ac:dyDescent="0.3">
      <c r="A159" s="890" t="s">
        <v>365</v>
      </c>
      <c r="B159" s="852"/>
      <c r="C159" s="852"/>
      <c r="D159" s="852"/>
      <c r="E159" s="852"/>
      <c r="F159" s="852"/>
      <c r="G159" s="852"/>
      <c r="H159" s="852"/>
      <c r="I159" s="853"/>
    </row>
    <row r="160" spans="1:9" ht="15" customHeight="1" x14ac:dyDescent="0.25">
      <c r="A160" s="146"/>
      <c r="B160" s="412" t="s">
        <v>352</v>
      </c>
      <c r="C160" s="225"/>
      <c r="D160" s="415" t="s">
        <v>353</v>
      </c>
      <c r="E160" s="416" t="s">
        <v>354</v>
      </c>
      <c r="F160" s="891" t="s">
        <v>368</v>
      </c>
      <c r="G160" s="892"/>
      <c r="H160" s="893"/>
      <c r="I160" s="894"/>
    </row>
    <row r="161" spans="1:9" ht="15" customHeight="1" x14ac:dyDescent="0.25">
      <c r="A161" s="226" t="s">
        <v>355</v>
      </c>
      <c r="B161" s="433">
        <v>2001</v>
      </c>
      <c r="C161" s="228">
        <f>B161</f>
        <v>2001</v>
      </c>
      <c r="D161" s="227">
        <v>2010</v>
      </c>
      <c r="E161" s="430">
        <f>IF(H155&lt;&gt;"",INT(YEAR(H155)),"")</f>
        <v>2022</v>
      </c>
      <c r="F161" s="897">
        <f>IF(E161&lt;&gt;"",E161+30,"")</f>
        <v>2052</v>
      </c>
      <c r="G161" s="898"/>
      <c r="H161" s="895"/>
      <c r="I161" s="896"/>
    </row>
    <row r="162" spans="1:9" ht="15" customHeight="1" x14ac:dyDescent="0.25">
      <c r="A162" s="226" t="s">
        <v>357</v>
      </c>
      <c r="B162" s="413">
        <f>IF(ISNUMBER(E148),E148,"")</f>
        <v>38</v>
      </c>
      <c r="C162" s="228">
        <f>B162</f>
        <v>38</v>
      </c>
      <c r="D162" s="431">
        <v>35</v>
      </c>
      <c r="E162" s="417">
        <f>IF(ISNUMBER(I157),I157,"")</f>
        <v>27</v>
      </c>
      <c r="F162" s="342"/>
      <c r="G162" s="343"/>
      <c r="H162" s="419" t="s">
        <v>357</v>
      </c>
      <c r="I162" s="420">
        <f>IFERROR(IF((I157-H157)&lt;0,"",I157-H157),"")</f>
        <v>25.98</v>
      </c>
    </row>
    <row r="163" spans="1:9" ht="15" customHeight="1" thickBot="1" x14ac:dyDescent="0.3">
      <c r="A163" s="230" t="s">
        <v>356</v>
      </c>
      <c r="B163" s="414">
        <f>IF(ISNUMBER(E149),E149,"")</f>
        <v>36</v>
      </c>
      <c r="C163" s="228">
        <f>B163</f>
        <v>36</v>
      </c>
      <c r="D163" s="432">
        <v>34</v>
      </c>
      <c r="E163" s="418">
        <f>IF(ISNUMBER(I158),I158,"")</f>
        <v>26</v>
      </c>
      <c r="F163" s="339"/>
      <c r="G163" s="340"/>
      <c r="H163" s="421" t="s">
        <v>356</v>
      </c>
      <c r="I163" s="422">
        <f>IFERROR(IF((I158-H158)&lt;0,"",I158-H158),"")</f>
        <v>24.98</v>
      </c>
    </row>
    <row r="164" spans="1:9" ht="19.5" customHeight="1" x14ac:dyDescent="0.25">
      <c r="A164" s="229" t="s">
        <v>369</v>
      </c>
      <c r="B164" s="335">
        <f>H148</f>
        <v>1.02</v>
      </c>
      <c r="C164" s="335">
        <f>B164</f>
        <v>1.02</v>
      </c>
      <c r="D164" s="335">
        <f t="shared" ref="D164" si="8">C164</f>
        <v>1.02</v>
      </c>
      <c r="E164" s="335">
        <f>D164</f>
        <v>1.02</v>
      </c>
      <c r="F164" s="881">
        <f>E164</f>
        <v>1.02</v>
      </c>
      <c r="G164" s="882"/>
      <c r="H164" s="323"/>
      <c r="I164" s="350"/>
    </row>
    <row r="165" spans="1:9" ht="19.5" customHeight="1" x14ac:dyDescent="0.25">
      <c r="A165" s="230" t="s">
        <v>370</v>
      </c>
      <c r="B165" s="334">
        <f>H149</f>
        <v>1.02</v>
      </c>
      <c r="C165" s="334">
        <f>B165</f>
        <v>1.02</v>
      </c>
      <c r="D165" s="334">
        <f>C165</f>
        <v>1.02</v>
      </c>
      <c r="E165" s="334">
        <f>D165</f>
        <v>1.02</v>
      </c>
      <c r="F165" s="883">
        <f>E165</f>
        <v>1.02</v>
      </c>
      <c r="G165" s="884"/>
      <c r="H165" s="325"/>
      <c r="I165" s="324"/>
    </row>
    <row r="166" spans="1:9" ht="19.5" customHeight="1" x14ac:dyDescent="0.25">
      <c r="A166" s="226" t="s">
        <v>376</v>
      </c>
      <c r="B166" s="334">
        <f t="shared" ref="B166:E166" si="9">B162</f>
        <v>38</v>
      </c>
      <c r="C166" s="334">
        <f t="shared" si="9"/>
        <v>38</v>
      </c>
      <c r="D166" s="334">
        <f t="shared" si="9"/>
        <v>35</v>
      </c>
      <c r="E166" s="334">
        <f t="shared" si="9"/>
        <v>27</v>
      </c>
      <c r="F166" s="883"/>
      <c r="G166" s="884"/>
      <c r="H166" s="341"/>
      <c r="I166" s="344"/>
    </row>
    <row r="167" spans="1:9" ht="19.5" customHeight="1" x14ac:dyDescent="0.25">
      <c r="A167" s="226" t="s">
        <v>377</v>
      </c>
      <c r="B167" s="334">
        <f t="shared" ref="B167:E167" si="10">B163</f>
        <v>36</v>
      </c>
      <c r="C167" s="334">
        <f t="shared" si="10"/>
        <v>36</v>
      </c>
      <c r="D167" s="334">
        <f t="shared" si="10"/>
        <v>34</v>
      </c>
      <c r="E167" s="334">
        <f t="shared" si="10"/>
        <v>26</v>
      </c>
      <c r="F167" s="883"/>
      <c r="G167" s="884"/>
      <c r="H167" s="326"/>
      <c r="I167" s="327"/>
    </row>
    <row r="168" spans="1:9" ht="19.5" customHeight="1" x14ac:dyDescent="0.25">
      <c r="A168" s="4"/>
      <c r="B168" s="345"/>
      <c r="C168" s="345"/>
      <c r="D168" s="345"/>
      <c r="E168" s="345"/>
      <c r="F168" s="345"/>
      <c r="G168" s="345"/>
      <c r="H168" s="346"/>
      <c r="I168" s="328"/>
    </row>
    <row r="169" spans="1:9" ht="19.5" customHeight="1" x14ac:dyDescent="0.25">
      <c r="A169" s="4"/>
      <c r="C169" s="345"/>
      <c r="D169" s="345"/>
      <c r="E169" s="345"/>
      <c r="F169" s="345"/>
      <c r="G169" s="345"/>
      <c r="H169" s="346"/>
      <c r="I169" s="328"/>
    </row>
    <row r="170" spans="1:9" ht="19.5" customHeight="1" x14ac:dyDescent="0.25">
      <c r="A170" s="4"/>
      <c r="G170" s="133"/>
      <c r="H170" s="347"/>
      <c r="I170" s="329"/>
    </row>
    <row r="171" spans="1:9" ht="19.5" customHeight="1" x14ac:dyDescent="0.25">
      <c r="A171" s="4"/>
      <c r="B171" s="268"/>
      <c r="C171" s="268"/>
      <c r="D171" s="268"/>
      <c r="E171" s="37"/>
      <c r="G171" s="133"/>
      <c r="H171" s="348"/>
      <c r="I171" s="329"/>
    </row>
    <row r="172" spans="1:9" ht="19.5" customHeight="1" x14ac:dyDescent="0.25">
      <c r="A172" s="330"/>
      <c r="B172" s="345"/>
      <c r="C172" s="345"/>
      <c r="D172" s="345"/>
      <c r="E172" s="345"/>
      <c r="G172" s="345"/>
      <c r="H172" s="345"/>
      <c r="I172" s="5"/>
    </row>
    <row r="173" spans="1:9" ht="19.5" customHeight="1" x14ac:dyDescent="0.25">
      <c r="A173" s="330"/>
      <c r="B173" s="345"/>
      <c r="C173" s="345"/>
      <c r="D173" s="345"/>
      <c r="E173" s="345"/>
      <c r="F173" s="345"/>
      <c r="G173" s="345"/>
      <c r="H173" s="349"/>
      <c r="I173" s="5"/>
    </row>
    <row r="174" spans="1:9" ht="19.5" customHeight="1" x14ac:dyDescent="0.25">
      <c r="A174" s="330"/>
      <c r="B174" s="345"/>
      <c r="C174" s="345"/>
      <c r="D174" s="345"/>
      <c r="E174" s="345"/>
      <c r="F174" s="345"/>
      <c r="G174" s="345"/>
      <c r="H174" s="349"/>
      <c r="I174" s="331"/>
    </row>
    <row r="175" spans="1:9" ht="19.5" customHeight="1" x14ac:dyDescent="0.25">
      <c r="A175" s="330"/>
      <c r="B175" s="345"/>
      <c r="C175" s="345"/>
      <c r="D175" s="345"/>
      <c r="E175" s="345"/>
      <c r="F175" s="345"/>
      <c r="G175" s="345"/>
      <c r="H175" s="345"/>
      <c r="I175" s="331"/>
    </row>
    <row r="176" spans="1:9" ht="19.5" customHeight="1" thickBot="1" x14ac:dyDescent="0.3">
      <c r="A176" s="336"/>
      <c r="B176" s="332"/>
      <c r="C176" s="332"/>
      <c r="D176" s="332"/>
      <c r="E176" s="332"/>
      <c r="F176" s="332"/>
      <c r="G176" s="8"/>
      <c r="H176" s="332"/>
      <c r="I176" s="15"/>
    </row>
    <row r="177" spans="1:9" ht="19.5" customHeight="1" thickBot="1" x14ac:dyDescent="0.3">
      <c r="A177" s="885" t="s">
        <v>589</v>
      </c>
      <c r="B177" s="886"/>
      <c r="C177" s="886"/>
      <c r="D177" s="886"/>
      <c r="E177" s="886"/>
      <c r="F177" s="333" t="s">
        <v>357</v>
      </c>
      <c r="G177" s="423" t="str">
        <f>IFERROR(IF(AND(ISNUMBER(D161),ISNUMBER(D162),ISNUMBER(D163))=TRUE,"År "&amp;D161+INT((H157-D162)/((E162-D162)/(E161-D161))),"N/A"),"N/A")</f>
        <v>År 2060</v>
      </c>
      <c r="H177" s="333" t="s">
        <v>356</v>
      </c>
      <c r="I177" s="424" t="str">
        <f>IFERROR(IF(AND(ISNUMBER(D161),ISNUMBER(D162),ISNUMBER(D163))=TRUE,"År "&amp;D161+INT((H158-D163)/((E163-D163)/(E161-D161))),"N/A"),"N/A")</f>
        <v>År 2059</v>
      </c>
    </row>
    <row r="178" spans="1:9" ht="15" customHeight="1" x14ac:dyDescent="0.25">
      <c r="A178" s="850" t="s">
        <v>372</v>
      </c>
      <c r="B178" s="851"/>
      <c r="C178" s="851"/>
      <c r="D178" s="852"/>
      <c r="E178" s="852"/>
      <c r="F178" s="852"/>
      <c r="G178" s="852"/>
      <c r="H178" s="852"/>
      <c r="I178" s="853"/>
    </row>
    <row r="179" spans="1:9" ht="15" customHeight="1" thickBot="1" x14ac:dyDescent="0.3">
      <c r="A179" s="854" t="s">
        <v>115</v>
      </c>
      <c r="B179" s="855"/>
      <c r="C179" s="856"/>
      <c r="D179" s="857" t="s">
        <v>114</v>
      </c>
      <c r="E179" s="858"/>
      <c r="F179" s="858"/>
      <c r="G179" s="858"/>
      <c r="H179" s="858"/>
      <c r="I179" s="859"/>
    </row>
    <row r="180" spans="1:9" ht="15" customHeight="1" thickBot="1" x14ac:dyDescent="0.3">
      <c r="A180" s="860" t="s">
        <v>116</v>
      </c>
      <c r="B180" s="861"/>
      <c r="C180" s="425" t="str">
        <f>IFERROR("År "&amp;MIN(RIGHT(G177,4),RIGHT(I177,4)),"N/A")</f>
        <v>År 2059</v>
      </c>
      <c r="D180" s="862" t="s">
        <v>24</v>
      </c>
      <c r="E180" s="862" t="s">
        <v>832</v>
      </c>
      <c r="F180" s="862"/>
      <c r="G180" s="862"/>
      <c r="H180" s="862" t="s">
        <v>21</v>
      </c>
      <c r="I180" s="865"/>
    </row>
    <row r="181" spans="1:9" ht="15" customHeight="1" x14ac:dyDescent="0.25">
      <c r="A181" s="867" t="s">
        <v>610</v>
      </c>
      <c r="B181" s="868"/>
      <c r="C181" s="869"/>
      <c r="D181" s="863"/>
      <c r="E181" s="864"/>
      <c r="F181" s="864"/>
      <c r="G181" s="864"/>
      <c r="H181" s="864"/>
      <c r="I181" s="866"/>
    </row>
    <row r="182" spans="1:9" ht="15" customHeight="1" x14ac:dyDescent="0.25">
      <c r="A182" s="870"/>
      <c r="B182" s="868"/>
      <c r="C182" s="869"/>
      <c r="D182" s="874" t="s">
        <v>25</v>
      </c>
      <c r="E182" s="876"/>
      <c r="F182" s="876"/>
      <c r="G182" s="876"/>
      <c r="H182" s="862" t="s">
        <v>371</v>
      </c>
      <c r="I182" s="879"/>
    </row>
    <row r="183" spans="1:9" ht="15" customHeight="1" thickBot="1" x14ac:dyDescent="0.3">
      <c r="A183" s="871"/>
      <c r="B183" s="872"/>
      <c r="C183" s="873"/>
      <c r="D183" s="875"/>
      <c r="E183" s="877"/>
      <c r="F183" s="877"/>
      <c r="G183" s="877"/>
      <c r="H183" s="878"/>
      <c r="I183" s="880"/>
    </row>
    <row r="184" spans="1:9" ht="15.75" thickBot="1" x14ac:dyDescent="0.3"/>
    <row r="185" spans="1:9" ht="16.5" customHeight="1" thickBot="1" x14ac:dyDescent="0.3">
      <c r="A185" s="941" t="s">
        <v>692</v>
      </c>
      <c r="B185" s="817"/>
      <c r="C185" s="817"/>
      <c r="D185" s="817"/>
      <c r="E185" s="833"/>
      <c r="F185" s="833"/>
      <c r="G185" s="833"/>
      <c r="H185" s="833"/>
      <c r="I185" s="942"/>
    </row>
    <row r="186" spans="1:9" ht="27" customHeight="1" thickBot="1" x14ac:dyDescent="0.3">
      <c r="A186" s="303" t="s">
        <v>633</v>
      </c>
      <c r="B186" s="841" t="s">
        <v>850</v>
      </c>
      <c r="C186" s="842"/>
      <c r="D186" s="843"/>
      <c r="E186" s="429" t="s">
        <v>588</v>
      </c>
      <c r="F186" s="943"/>
      <c r="G186" s="943"/>
      <c r="H186" s="943"/>
      <c r="I186" s="944"/>
    </row>
    <row r="187" spans="1:9" ht="25.5" customHeight="1" x14ac:dyDescent="0.25">
      <c r="A187" s="303" t="s">
        <v>0</v>
      </c>
      <c r="B187" s="945" t="s">
        <v>705</v>
      </c>
      <c r="C187" s="946"/>
      <c r="D187" s="946"/>
      <c r="E187" s="140" t="s">
        <v>37</v>
      </c>
      <c r="F187" s="939" t="s">
        <v>731</v>
      </c>
      <c r="G187" s="937"/>
      <c r="H187" s="217" t="s">
        <v>31</v>
      </c>
      <c r="I187" s="60"/>
    </row>
    <row r="188" spans="1:9" ht="25.5" customHeight="1" x14ac:dyDescent="0.25">
      <c r="A188" s="304" t="s">
        <v>905</v>
      </c>
      <c r="B188" s="936">
        <v>390</v>
      </c>
      <c r="C188" s="937"/>
      <c r="D188" s="937"/>
      <c r="E188" s="140" t="s">
        <v>32</v>
      </c>
      <c r="F188" s="938">
        <v>25</v>
      </c>
      <c r="G188" s="937"/>
      <c r="H188" s="217" t="s">
        <v>34</v>
      </c>
      <c r="I188" s="218"/>
    </row>
    <row r="189" spans="1:9" ht="25.5" customHeight="1" x14ac:dyDescent="0.25">
      <c r="A189" s="304" t="s">
        <v>1</v>
      </c>
      <c r="B189" s="939" t="s">
        <v>729</v>
      </c>
      <c r="C189" s="937"/>
      <c r="D189" s="937"/>
      <c r="E189" s="140" t="s">
        <v>33</v>
      </c>
      <c r="F189" s="939"/>
      <c r="G189" s="937"/>
      <c r="H189" s="217" t="s">
        <v>36</v>
      </c>
      <c r="I189" s="76"/>
    </row>
    <row r="190" spans="1:9" ht="25.5" customHeight="1" x14ac:dyDescent="0.25">
      <c r="A190" s="304" t="s">
        <v>406</v>
      </c>
      <c r="B190" s="940" t="s">
        <v>730</v>
      </c>
      <c r="C190" s="937"/>
      <c r="D190" s="937"/>
      <c r="E190" s="140" t="s">
        <v>35</v>
      </c>
      <c r="F190" s="939"/>
      <c r="G190" s="937"/>
      <c r="H190" s="319"/>
      <c r="I190" s="320"/>
    </row>
    <row r="191" spans="1:9" ht="25.5" customHeight="1" thickBot="1" x14ac:dyDescent="0.3">
      <c r="A191" s="305" t="s">
        <v>28</v>
      </c>
      <c r="B191" s="929">
        <v>55</v>
      </c>
      <c r="C191" s="930"/>
      <c r="D191" s="930"/>
      <c r="E191" s="141" t="s">
        <v>29</v>
      </c>
      <c r="F191" s="929"/>
      <c r="G191" s="930"/>
      <c r="H191" s="321"/>
      <c r="I191" s="272"/>
    </row>
    <row r="192" spans="1:9" ht="15" customHeight="1" thickBot="1" x14ac:dyDescent="0.3">
      <c r="A192" s="931"/>
      <c r="B192" s="820"/>
      <c r="C192" s="820"/>
      <c r="D192" s="820"/>
      <c r="E192" s="820"/>
      <c r="F192" s="820"/>
      <c r="G192" s="820"/>
      <c r="H192" s="820"/>
      <c r="I192" s="821"/>
    </row>
    <row r="193" spans="1:9" ht="22.5" customHeight="1" x14ac:dyDescent="0.25">
      <c r="A193" s="932" t="s">
        <v>324</v>
      </c>
      <c r="B193" s="933"/>
      <c r="C193" s="933"/>
      <c r="D193" s="160" t="s">
        <v>620</v>
      </c>
      <c r="E193" s="934" t="s">
        <v>366</v>
      </c>
      <c r="F193" s="935"/>
      <c r="G193" s="219" t="s">
        <v>367</v>
      </c>
      <c r="H193" s="220" t="s">
        <v>358</v>
      </c>
      <c r="I193" s="142" t="s">
        <v>375</v>
      </c>
    </row>
    <row r="194" spans="1:9" ht="15" customHeight="1" x14ac:dyDescent="0.25">
      <c r="A194" s="910" t="s">
        <v>359</v>
      </c>
      <c r="B194" s="858"/>
      <c r="C194" s="858"/>
      <c r="D194" s="911"/>
      <c r="E194" s="922">
        <v>28</v>
      </c>
      <c r="F194" s="923"/>
      <c r="G194" s="413">
        <f>IF(AND(ISNUMBER(E194),ISNUMBER(H194))=TRUE,E194-H194,"")</f>
        <v>26.5</v>
      </c>
      <c r="H194" s="221">
        <v>1.5</v>
      </c>
      <c r="I194" s="427">
        <f>IF(AND(ISNUMBER(E194),ISNUMBER(H194))=TRUE,MAX(G194,E194-H194),"")</f>
        <v>26.5</v>
      </c>
    </row>
    <row r="195" spans="1:9" ht="15" customHeight="1" thickBot="1" x14ac:dyDescent="0.3">
      <c r="A195" s="887" t="s">
        <v>360</v>
      </c>
      <c r="B195" s="888"/>
      <c r="C195" s="888"/>
      <c r="D195" s="889"/>
      <c r="E195" s="924">
        <v>27</v>
      </c>
      <c r="F195" s="925"/>
      <c r="G195" s="426">
        <f>IF(AND(ISNUMBER(E195),ISNUMBER(H195))=TRUE,E195-H195,"")</f>
        <v>25.6</v>
      </c>
      <c r="H195" s="222">
        <v>1.4</v>
      </c>
      <c r="I195" s="428">
        <f>IF(AND(ISNUMBER(E195),ISNUMBER(H195))=TRUE,MAX(G195,E195-H195),"")</f>
        <v>25.6</v>
      </c>
    </row>
    <row r="196" spans="1:9" ht="15" customHeight="1" thickBot="1" x14ac:dyDescent="0.3">
      <c r="A196" s="926" t="s">
        <v>374</v>
      </c>
      <c r="B196" s="927"/>
      <c r="C196" s="927"/>
      <c r="D196" s="927"/>
      <c r="E196" s="927"/>
      <c r="F196" s="927"/>
      <c r="G196" s="927"/>
      <c r="H196" s="927"/>
      <c r="I196" s="928"/>
    </row>
    <row r="197" spans="1:9" ht="15" customHeight="1" thickBot="1" x14ac:dyDescent="0.3">
      <c r="A197" s="899" t="s">
        <v>364</v>
      </c>
      <c r="B197" s="912"/>
      <c r="C197" s="912"/>
      <c r="D197" s="912"/>
      <c r="E197" s="912"/>
      <c r="F197" s="912"/>
      <c r="G197" s="912"/>
      <c r="H197" s="912"/>
      <c r="I197" s="913"/>
    </row>
    <row r="198" spans="1:9" ht="15" customHeight="1" x14ac:dyDescent="0.25">
      <c r="A198" s="914" t="s">
        <v>361</v>
      </c>
      <c r="B198" s="851"/>
      <c r="C198" s="851"/>
      <c r="D198" s="851"/>
      <c r="E198" s="851"/>
      <c r="F198" s="915"/>
      <c r="G198" s="916" t="s">
        <v>59</v>
      </c>
      <c r="H198" s="917"/>
      <c r="I198" s="918"/>
    </row>
    <row r="199" spans="1:9" ht="15" customHeight="1" thickBot="1" x14ac:dyDescent="0.3">
      <c r="A199" s="887" t="s">
        <v>362</v>
      </c>
      <c r="B199" s="888"/>
      <c r="C199" s="888"/>
      <c r="D199" s="888"/>
      <c r="E199" s="888"/>
      <c r="F199" s="889"/>
      <c r="G199" s="919" t="s">
        <v>59</v>
      </c>
      <c r="H199" s="920"/>
      <c r="I199" s="921"/>
    </row>
    <row r="200" spans="1:9" ht="15" customHeight="1" thickBot="1" x14ac:dyDescent="0.3">
      <c r="A200" s="899" t="s">
        <v>351</v>
      </c>
      <c r="B200" s="900"/>
      <c r="C200" s="900"/>
      <c r="D200" s="900"/>
      <c r="E200" s="900"/>
      <c r="F200" s="900"/>
      <c r="G200" s="900"/>
      <c r="H200" s="900"/>
      <c r="I200" s="901"/>
    </row>
    <row r="201" spans="1:9" ht="15" customHeight="1" x14ac:dyDescent="0.25">
      <c r="A201" s="902" t="s">
        <v>363</v>
      </c>
      <c r="B201" s="903"/>
      <c r="C201" s="903"/>
      <c r="D201" s="903"/>
      <c r="E201" s="903"/>
      <c r="F201" s="904"/>
      <c r="G201" s="143" t="s">
        <v>177</v>
      </c>
      <c r="H201" s="905">
        <v>44749</v>
      </c>
      <c r="I201" s="906"/>
    </row>
    <row r="202" spans="1:9" ht="15" customHeight="1" x14ac:dyDescent="0.25">
      <c r="A202" s="907" t="s">
        <v>373</v>
      </c>
      <c r="B202" s="908"/>
      <c r="C202" s="908"/>
      <c r="D202" s="908"/>
      <c r="E202" s="908"/>
      <c r="F202" s="908"/>
      <c r="G202" s="909"/>
      <c r="H202" s="144" t="s">
        <v>358</v>
      </c>
      <c r="I202" s="145" t="s">
        <v>648</v>
      </c>
    </row>
    <row r="203" spans="1:9" ht="15" customHeight="1" x14ac:dyDescent="0.25">
      <c r="A203" s="910" t="s">
        <v>359</v>
      </c>
      <c r="B203" s="858"/>
      <c r="C203" s="858"/>
      <c r="D203" s="858"/>
      <c r="E203" s="858"/>
      <c r="F203" s="858"/>
      <c r="G203" s="911"/>
      <c r="H203" s="417">
        <f>IF(H194,H194,"")</f>
        <v>1.5</v>
      </c>
      <c r="I203" s="223">
        <v>21</v>
      </c>
    </row>
    <row r="204" spans="1:9" ht="15" customHeight="1" thickBot="1" x14ac:dyDescent="0.3">
      <c r="A204" s="887" t="s">
        <v>360</v>
      </c>
      <c r="B204" s="888"/>
      <c r="C204" s="888"/>
      <c r="D204" s="888"/>
      <c r="E204" s="888"/>
      <c r="F204" s="888"/>
      <c r="G204" s="889"/>
      <c r="H204" s="417">
        <f>IF(H195,H195,"")</f>
        <v>1.4</v>
      </c>
      <c r="I204" s="224">
        <v>18.899999999999999</v>
      </c>
    </row>
    <row r="205" spans="1:9" ht="15" customHeight="1" thickBot="1" x14ac:dyDescent="0.3">
      <c r="A205" s="890" t="s">
        <v>365</v>
      </c>
      <c r="B205" s="852"/>
      <c r="C205" s="852"/>
      <c r="D205" s="852"/>
      <c r="E205" s="852"/>
      <c r="F205" s="852"/>
      <c r="G205" s="852"/>
      <c r="H205" s="852"/>
      <c r="I205" s="853"/>
    </row>
    <row r="206" spans="1:9" ht="15" customHeight="1" x14ac:dyDescent="0.25">
      <c r="A206" s="146"/>
      <c r="B206" s="412" t="s">
        <v>352</v>
      </c>
      <c r="C206" s="225"/>
      <c r="D206" s="415" t="s">
        <v>353</v>
      </c>
      <c r="E206" s="416" t="s">
        <v>354</v>
      </c>
      <c r="F206" s="891" t="s">
        <v>368</v>
      </c>
      <c r="G206" s="892"/>
      <c r="H206" s="893"/>
      <c r="I206" s="894"/>
    </row>
    <row r="207" spans="1:9" ht="15" customHeight="1" x14ac:dyDescent="0.25">
      <c r="A207" s="226" t="s">
        <v>355</v>
      </c>
      <c r="B207" s="433">
        <v>2010</v>
      </c>
      <c r="C207" s="228">
        <f>B207</f>
        <v>2010</v>
      </c>
      <c r="D207" s="227">
        <v>2018</v>
      </c>
      <c r="E207" s="430">
        <f>IF(H201&lt;&gt;"",INT(YEAR(H201)),"")</f>
        <v>2022</v>
      </c>
      <c r="F207" s="897">
        <f>IF(E207&lt;&gt;"",E207+30,"")</f>
        <v>2052</v>
      </c>
      <c r="G207" s="898"/>
      <c r="H207" s="895"/>
      <c r="I207" s="896"/>
    </row>
    <row r="208" spans="1:9" ht="15" customHeight="1" x14ac:dyDescent="0.25">
      <c r="A208" s="226" t="s">
        <v>357</v>
      </c>
      <c r="B208" s="413">
        <f>IF(ISNUMBER(E194),E194,"")</f>
        <v>28</v>
      </c>
      <c r="C208" s="228">
        <f>B208</f>
        <v>28</v>
      </c>
      <c r="D208" s="431">
        <v>22.5</v>
      </c>
      <c r="E208" s="417">
        <f>IF(ISNUMBER(I203),I203,"")</f>
        <v>21</v>
      </c>
      <c r="F208" s="342"/>
      <c r="G208" s="343"/>
      <c r="H208" s="419" t="s">
        <v>357</v>
      </c>
      <c r="I208" s="420">
        <f>IFERROR(IF((I203-H203)&lt;0,"",I203-H203),"")</f>
        <v>19.5</v>
      </c>
    </row>
    <row r="209" spans="1:9" ht="15" customHeight="1" thickBot="1" x14ac:dyDescent="0.3">
      <c r="A209" s="230" t="s">
        <v>356</v>
      </c>
      <c r="B209" s="414">
        <f>IF(ISNUMBER(E195),E195,"")</f>
        <v>27</v>
      </c>
      <c r="C209" s="228">
        <f>B209</f>
        <v>27</v>
      </c>
      <c r="D209" s="432">
        <v>20</v>
      </c>
      <c r="E209" s="418">
        <f>IF(ISNUMBER(I204),I204,"")</f>
        <v>18.899999999999999</v>
      </c>
      <c r="F209" s="339"/>
      <c r="G209" s="340"/>
      <c r="H209" s="421" t="s">
        <v>356</v>
      </c>
      <c r="I209" s="422">
        <f>IFERROR(IF((I204-H204)&lt;0,"",I204-H204),"")</f>
        <v>17.5</v>
      </c>
    </row>
    <row r="210" spans="1:9" ht="19.5" customHeight="1" x14ac:dyDescent="0.25">
      <c r="A210" s="229" t="s">
        <v>369</v>
      </c>
      <c r="B210" s="335">
        <f>H194</f>
        <v>1.5</v>
      </c>
      <c r="C210" s="335">
        <f>B210</f>
        <v>1.5</v>
      </c>
      <c r="D210" s="335">
        <f t="shared" ref="D210" si="11">C210</f>
        <v>1.5</v>
      </c>
      <c r="E210" s="335">
        <f>D210</f>
        <v>1.5</v>
      </c>
      <c r="F210" s="881">
        <f>E210</f>
        <v>1.5</v>
      </c>
      <c r="G210" s="882"/>
      <c r="H210" s="323"/>
      <c r="I210" s="350"/>
    </row>
    <row r="211" spans="1:9" ht="19.5" customHeight="1" x14ac:dyDescent="0.25">
      <c r="A211" s="230" t="s">
        <v>370</v>
      </c>
      <c r="B211" s="334">
        <f>H195</f>
        <v>1.4</v>
      </c>
      <c r="C211" s="334">
        <f>B211</f>
        <v>1.4</v>
      </c>
      <c r="D211" s="334">
        <f>C211</f>
        <v>1.4</v>
      </c>
      <c r="E211" s="334">
        <f>D211</f>
        <v>1.4</v>
      </c>
      <c r="F211" s="883">
        <f>E211</f>
        <v>1.4</v>
      </c>
      <c r="G211" s="884"/>
      <c r="H211" s="325"/>
      <c r="I211" s="324"/>
    </row>
    <row r="212" spans="1:9" ht="19.5" customHeight="1" x14ac:dyDescent="0.25">
      <c r="A212" s="226" t="s">
        <v>376</v>
      </c>
      <c r="B212" s="334">
        <f t="shared" ref="B212:E212" si="12">B208</f>
        <v>28</v>
      </c>
      <c r="C212" s="334">
        <f t="shared" si="12"/>
        <v>28</v>
      </c>
      <c r="D212" s="334">
        <f t="shared" si="12"/>
        <v>22.5</v>
      </c>
      <c r="E212" s="334">
        <f t="shared" si="12"/>
        <v>21</v>
      </c>
      <c r="F212" s="883"/>
      <c r="G212" s="884"/>
      <c r="H212" s="341"/>
      <c r="I212" s="344"/>
    </row>
    <row r="213" spans="1:9" ht="19.5" customHeight="1" x14ac:dyDescent="0.25">
      <c r="A213" s="226" t="s">
        <v>377</v>
      </c>
      <c r="B213" s="334">
        <f t="shared" ref="B213:E213" si="13">B209</f>
        <v>27</v>
      </c>
      <c r="C213" s="334">
        <f t="shared" si="13"/>
        <v>27</v>
      </c>
      <c r="D213" s="334">
        <f t="shared" si="13"/>
        <v>20</v>
      </c>
      <c r="E213" s="334">
        <f t="shared" si="13"/>
        <v>18.899999999999999</v>
      </c>
      <c r="F213" s="883"/>
      <c r="G213" s="884"/>
      <c r="H213" s="326"/>
      <c r="I213" s="327"/>
    </row>
    <row r="214" spans="1:9" ht="19.5" customHeight="1" x14ac:dyDescent="0.25">
      <c r="A214" s="4"/>
      <c r="B214" s="345"/>
      <c r="C214" s="345"/>
      <c r="D214" s="345"/>
      <c r="E214" s="345"/>
      <c r="F214" s="345"/>
      <c r="G214" s="345"/>
      <c r="H214" s="346"/>
      <c r="I214" s="328"/>
    </row>
    <row r="215" spans="1:9" ht="19.5" customHeight="1" x14ac:dyDescent="0.25">
      <c r="A215" s="4"/>
      <c r="C215" s="345"/>
      <c r="D215" s="345"/>
      <c r="E215" s="345"/>
      <c r="F215" s="345"/>
      <c r="G215" s="345"/>
      <c r="H215" s="346"/>
      <c r="I215" s="328"/>
    </row>
    <row r="216" spans="1:9" ht="19.5" customHeight="1" x14ac:dyDescent="0.25">
      <c r="A216" s="4"/>
      <c r="G216" s="133"/>
      <c r="H216" s="347"/>
      <c r="I216" s="329"/>
    </row>
    <row r="217" spans="1:9" ht="19.5" customHeight="1" x14ac:dyDescent="0.25">
      <c r="A217" s="4"/>
      <c r="B217" s="268"/>
      <c r="C217" s="268"/>
      <c r="D217" s="268"/>
      <c r="E217" s="37"/>
      <c r="G217" s="133"/>
      <c r="H217" s="348"/>
      <c r="I217" s="329"/>
    </row>
    <row r="218" spans="1:9" ht="19.5" customHeight="1" x14ac:dyDescent="0.25">
      <c r="A218" s="330"/>
      <c r="B218" s="345"/>
      <c r="C218" s="345"/>
      <c r="D218" s="345"/>
      <c r="E218" s="345"/>
      <c r="G218" s="345"/>
      <c r="H218" s="345"/>
      <c r="I218" s="5"/>
    </row>
    <row r="219" spans="1:9" ht="19.5" customHeight="1" x14ac:dyDescent="0.25">
      <c r="A219" s="330"/>
      <c r="B219" s="345"/>
      <c r="C219" s="345"/>
      <c r="D219" s="345"/>
      <c r="E219" s="345"/>
      <c r="F219" s="345"/>
      <c r="G219" s="345"/>
      <c r="H219" s="349"/>
      <c r="I219" s="5"/>
    </row>
    <row r="220" spans="1:9" ht="19.5" customHeight="1" x14ac:dyDescent="0.25">
      <c r="A220" s="330"/>
      <c r="B220" s="345"/>
      <c r="C220" s="345"/>
      <c r="D220" s="345"/>
      <c r="E220" s="345"/>
      <c r="F220" s="345"/>
      <c r="G220" s="345"/>
      <c r="H220" s="349"/>
      <c r="I220" s="331"/>
    </row>
    <row r="221" spans="1:9" ht="19.5" customHeight="1" x14ac:dyDescent="0.25">
      <c r="A221" s="330"/>
      <c r="B221" s="345"/>
      <c r="C221" s="345"/>
      <c r="D221" s="345"/>
      <c r="E221" s="345"/>
      <c r="F221" s="345"/>
      <c r="G221" s="345"/>
      <c r="H221" s="345"/>
      <c r="I221" s="331"/>
    </row>
    <row r="222" spans="1:9" ht="19.5" customHeight="1" thickBot="1" x14ac:dyDescent="0.3">
      <c r="A222" s="336"/>
      <c r="B222" s="332"/>
      <c r="C222" s="332"/>
      <c r="D222" s="332"/>
      <c r="E222" s="332"/>
      <c r="F222" s="332"/>
      <c r="G222" s="8"/>
      <c r="H222" s="332"/>
      <c r="I222" s="15"/>
    </row>
    <row r="223" spans="1:9" ht="19.5" customHeight="1" thickBot="1" x14ac:dyDescent="0.3">
      <c r="A223" s="885" t="s">
        <v>589</v>
      </c>
      <c r="B223" s="886"/>
      <c r="C223" s="886"/>
      <c r="D223" s="886"/>
      <c r="E223" s="886"/>
      <c r="F223" s="333" t="s">
        <v>357</v>
      </c>
      <c r="G223" s="423" t="str">
        <f>IFERROR(IF(AND(ISNUMBER(D207),ISNUMBER(D208),ISNUMBER(D209))=TRUE,"År "&amp;D207+INT((H203-D208)/((E208-D208)/(E207-D207))),"N/A"),"N/A")</f>
        <v>År 2074</v>
      </c>
      <c r="H223" s="333" t="s">
        <v>356</v>
      </c>
      <c r="I223" s="424" t="str">
        <f>IFERROR(IF(AND(ISNUMBER(D207),ISNUMBER(D208),ISNUMBER(D209))=TRUE,"År "&amp;D207+INT((H204-D209)/((E209-D209)/(E207-D207))),"N/A"),"N/A")</f>
        <v>År 2085</v>
      </c>
    </row>
    <row r="224" spans="1:9" ht="15" customHeight="1" x14ac:dyDescent="0.25">
      <c r="A224" s="850" t="s">
        <v>372</v>
      </c>
      <c r="B224" s="851"/>
      <c r="C224" s="851"/>
      <c r="D224" s="852"/>
      <c r="E224" s="852"/>
      <c r="F224" s="852"/>
      <c r="G224" s="852"/>
      <c r="H224" s="852"/>
      <c r="I224" s="853"/>
    </row>
    <row r="225" spans="1:9" ht="15" customHeight="1" thickBot="1" x14ac:dyDescent="0.3">
      <c r="A225" s="854" t="s">
        <v>115</v>
      </c>
      <c r="B225" s="855"/>
      <c r="C225" s="856"/>
      <c r="D225" s="857" t="s">
        <v>114</v>
      </c>
      <c r="E225" s="858"/>
      <c r="F225" s="858"/>
      <c r="G225" s="858"/>
      <c r="H225" s="858"/>
      <c r="I225" s="859"/>
    </row>
    <row r="226" spans="1:9" ht="15" customHeight="1" thickBot="1" x14ac:dyDescent="0.3">
      <c r="A226" s="860" t="s">
        <v>116</v>
      </c>
      <c r="B226" s="861"/>
      <c r="C226" s="425" t="str">
        <f>IFERROR("År "&amp;MIN(RIGHT(G223,4),RIGHT(I223,4)),"N/A")</f>
        <v>År 2074</v>
      </c>
      <c r="D226" s="862" t="s">
        <v>24</v>
      </c>
      <c r="E226" s="862" t="s">
        <v>832</v>
      </c>
      <c r="F226" s="862"/>
      <c r="G226" s="862"/>
      <c r="H226" s="862" t="s">
        <v>21</v>
      </c>
      <c r="I226" s="865"/>
    </row>
    <row r="227" spans="1:9" ht="15" customHeight="1" x14ac:dyDescent="0.25">
      <c r="A227" s="867" t="s">
        <v>610</v>
      </c>
      <c r="B227" s="868"/>
      <c r="C227" s="869"/>
      <c r="D227" s="863"/>
      <c r="E227" s="864"/>
      <c r="F227" s="864"/>
      <c r="G227" s="864"/>
      <c r="H227" s="864"/>
      <c r="I227" s="866"/>
    </row>
    <row r="228" spans="1:9" ht="15" customHeight="1" x14ac:dyDescent="0.25">
      <c r="A228" s="870"/>
      <c r="B228" s="868"/>
      <c r="C228" s="869"/>
      <c r="D228" s="874" t="s">
        <v>25</v>
      </c>
      <c r="E228" s="876"/>
      <c r="F228" s="876"/>
      <c r="G228" s="876"/>
      <c r="H228" s="862" t="s">
        <v>371</v>
      </c>
      <c r="I228" s="879"/>
    </row>
    <row r="229" spans="1:9" ht="15" customHeight="1" thickBot="1" x14ac:dyDescent="0.3">
      <c r="A229" s="871"/>
      <c r="B229" s="872"/>
      <c r="C229" s="873"/>
      <c r="D229" s="875"/>
      <c r="E229" s="877"/>
      <c r="F229" s="877"/>
      <c r="G229" s="877"/>
      <c r="H229" s="878"/>
      <c r="I229" s="880"/>
    </row>
    <row r="230" spans="1:9" ht="15.75" thickBot="1" x14ac:dyDescent="0.3"/>
    <row r="231" spans="1:9" ht="16.5" customHeight="1" thickBot="1" x14ac:dyDescent="0.3">
      <c r="A231" s="941" t="s">
        <v>692</v>
      </c>
      <c r="B231" s="817"/>
      <c r="C231" s="817"/>
      <c r="D231" s="817"/>
      <c r="E231" s="833"/>
      <c r="F231" s="833"/>
      <c r="G231" s="833"/>
      <c r="H231" s="833"/>
      <c r="I231" s="942"/>
    </row>
    <row r="232" spans="1:9" ht="27" customHeight="1" thickBot="1" x14ac:dyDescent="0.3">
      <c r="A232" s="303" t="s">
        <v>633</v>
      </c>
      <c r="B232" s="841" t="s">
        <v>853</v>
      </c>
      <c r="C232" s="842"/>
      <c r="D232" s="843"/>
      <c r="E232" s="429" t="s">
        <v>588</v>
      </c>
      <c r="F232" s="943"/>
      <c r="G232" s="943"/>
      <c r="H232" s="943"/>
      <c r="I232" s="944"/>
    </row>
    <row r="233" spans="1:9" ht="25.5" customHeight="1" x14ac:dyDescent="0.25">
      <c r="A233" s="303" t="s">
        <v>0</v>
      </c>
      <c r="B233" s="945" t="s">
        <v>705</v>
      </c>
      <c r="C233" s="946"/>
      <c r="D233" s="946"/>
      <c r="E233" s="140" t="s">
        <v>37</v>
      </c>
      <c r="F233" s="939" t="s">
        <v>719</v>
      </c>
      <c r="G233" s="937"/>
      <c r="H233" s="217" t="s">
        <v>31</v>
      </c>
      <c r="I233" s="60"/>
    </row>
    <row r="234" spans="1:9" ht="25.5" customHeight="1" x14ac:dyDescent="0.25">
      <c r="A234" s="304" t="s">
        <v>905</v>
      </c>
      <c r="B234" s="936">
        <v>999</v>
      </c>
      <c r="C234" s="937"/>
      <c r="D234" s="937"/>
      <c r="E234" s="140" t="s">
        <v>32</v>
      </c>
      <c r="F234" s="938">
        <v>12</v>
      </c>
      <c r="G234" s="937"/>
      <c r="H234" s="217" t="s">
        <v>34</v>
      </c>
      <c r="I234" s="218"/>
    </row>
    <row r="235" spans="1:9" ht="25.5" customHeight="1" x14ac:dyDescent="0.25">
      <c r="A235" s="304" t="s">
        <v>1</v>
      </c>
      <c r="B235" s="939" t="s">
        <v>738</v>
      </c>
      <c r="C235" s="937"/>
      <c r="D235" s="937"/>
      <c r="E235" s="140" t="s">
        <v>33</v>
      </c>
      <c r="F235" s="939"/>
      <c r="G235" s="937"/>
      <c r="H235" s="217" t="s">
        <v>36</v>
      </c>
      <c r="I235" s="76"/>
    </row>
    <row r="236" spans="1:9" ht="25.5" customHeight="1" x14ac:dyDescent="0.25">
      <c r="A236" s="304" t="s">
        <v>406</v>
      </c>
      <c r="B236" s="940" t="s">
        <v>740</v>
      </c>
      <c r="C236" s="937"/>
      <c r="D236" s="937"/>
      <c r="E236" s="140" t="s">
        <v>35</v>
      </c>
      <c r="F236" s="939"/>
      <c r="G236" s="937"/>
      <c r="H236" s="319"/>
      <c r="I236" s="320"/>
    </row>
    <row r="237" spans="1:9" ht="25.5" customHeight="1" thickBot="1" x14ac:dyDescent="0.3">
      <c r="A237" s="305" t="s">
        <v>28</v>
      </c>
      <c r="B237" s="929" t="s">
        <v>741</v>
      </c>
      <c r="C237" s="930"/>
      <c r="D237" s="930"/>
      <c r="E237" s="141" t="s">
        <v>29</v>
      </c>
      <c r="F237" s="929"/>
      <c r="G237" s="930"/>
      <c r="H237" s="321"/>
      <c r="I237" s="272"/>
    </row>
    <row r="238" spans="1:9" ht="15" customHeight="1" thickBot="1" x14ac:dyDescent="0.3">
      <c r="A238" s="931"/>
      <c r="B238" s="820"/>
      <c r="C238" s="820"/>
      <c r="D238" s="820"/>
      <c r="E238" s="820"/>
      <c r="F238" s="820"/>
      <c r="G238" s="820"/>
      <c r="H238" s="820"/>
      <c r="I238" s="821"/>
    </row>
    <row r="239" spans="1:9" ht="22.5" customHeight="1" x14ac:dyDescent="0.25">
      <c r="A239" s="932" t="s">
        <v>324</v>
      </c>
      <c r="B239" s="933"/>
      <c r="C239" s="933"/>
      <c r="D239" s="160" t="s">
        <v>620</v>
      </c>
      <c r="E239" s="934" t="s">
        <v>366</v>
      </c>
      <c r="F239" s="935"/>
      <c r="G239" s="219" t="s">
        <v>367</v>
      </c>
      <c r="H239" s="220" t="s">
        <v>358</v>
      </c>
      <c r="I239" s="142" t="s">
        <v>375</v>
      </c>
    </row>
    <row r="240" spans="1:9" ht="15" customHeight="1" x14ac:dyDescent="0.25">
      <c r="A240" s="910" t="s">
        <v>359</v>
      </c>
      <c r="B240" s="858"/>
      <c r="C240" s="858"/>
      <c r="D240" s="911"/>
      <c r="E240" s="922">
        <v>8</v>
      </c>
      <c r="F240" s="923"/>
      <c r="G240" s="413">
        <f>IF(AND(ISNUMBER(E240),ISNUMBER(H240))=TRUE,E240-H240,"")</f>
        <v>3</v>
      </c>
      <c r="H240" s="221">
        <v>5</v>
      </c>
      <c r="I240" s="427">
        <f>IF(AND(ISNUMBER(E240),ISNUMBER(H240))=TRUE,MAX(G240,E240-H240),"")</f>
        <v>3</v>
      </c>
    </row>
    <row r="241" spans="1:9" ht="15" customHeight="1" thickBot="1" x14ac:dyDescent="0.3">
      <c r="A241" s="887" t="s">
        <v>360</v>
      </c>
      <c r="B241" s="888"/>
      <c r="C241" s="888"/>
      <c r="D241" s="889"/>
      <c r="E241" s="924">
        <v>7</v>
      </c>
      <c r="F241" s="925"/>
      <c r="G241" s="426">
        <f>IF(AND(ISNUMBER(E241),ISNUMBER(H241))=TRUE,E241-H241,"")</f>
        <v>3</v>
      </c>
      <c r="H241" s="222">
        <v>4</v>
      </c>
      <c r="I241" s="428">
        <f>IF(AND(ISNUMBER(E241),ISNUMBER(H241))=TRUE,MAX(G241,E241-H241),"")</f>
        <v>3</v>
      </c>
    </row>
    <row r="242" spans="1:9" ht="15" customHeight="1" thickBot="1" x14ac:dyDescent="0.3">
      <c r="A242" s="926" t="s">
        <v>374</v>
      </c>
      <c r="B242" s="927"/>
      <c r="C242" s="927"/>
      <c r="D242" s="927"/>
      <c r="E242" s="927"/>
      <c r="F242" s="927"/>
      <c r="G242" s="927"/>
      <c r="H242" s="927"/>
      <c r="I242" s="928"/>
    </row>
    <row r="243" spans="1:9" ht="15" customHeight="1" thickBot="1" x14ac:dyDescent="0.3">
      <c r="A243" s="899" t="s">
        <v>364</v>
      </c>
      <c r="B243" s="912"/>
      <c r="C243" s="912"/>
      <c r="D243" s="912"/>
      <c r="E243" s="912"/>
      <c r="F243" s="912"/>
      <c r="G243" s="912"/>
      <c r="H243" s="912"/>
      <c r="I243" s="913"/>
    </row>
    <row r="244" spans="1:9" ht="15" customHeight="1" x14ac:dyDescent="0.25">
      <c r="A244" s="914" t="s">
        <v>361</v>
      </c>
      <c r="B244" s="851"/>
      <c r="C244" s="851"/>
      <c r="D244" s="851"/>
      <c r="E244" s="851"/>
      <c r="F244" s="915"/>
      <c r="G244" s="916" t="s">
        <v>59</v>
      </c>
      <c r="H244" s="917"/>
      <c r="I244" s="918"/>
    </row>
    <row r="245" spans="1:9" ht="15" customHeight="1" thickBot="1" x14ac:dyDescent="0.3">
      <c r="A245" s="887" t="s">
        <v>362</v>
      </c>
      <c r="B245" s="888"/>
      <c r="C245" s="888"/>
      <c r="D245" s="888"/>
      <c r="E245" s="888"/>
      <c r="F245" s="889"/>
      <c r="G245" s="919" t="s">
        <v>59</v>
      </c>
      <c r="H245" s="920"/>
      <c r="I245" s="921"/>
    </row>
    <row r="246" spans="1:9" ht="15" customHeight="1" thickBot="1" x14ac:dyDescent="0.3">
      <c r="A246" s="899" t="s">
        <v>351</v>
      </c>
      <c r="B246" s="900"/>
      <c r="C246" s="900"/>
      <c r="D246" s="900"/>
      <c r="E246" s="900"/>
      <c r="F246" s="900"/>
      <c r="G246" s="900"/>
      <c r="H246" s="900"/>
      <c r="I246" s="901"/>
    </row>
    <row r="247" spans="1:9" ht="15" customHeight="1" x14ac:dyDescent="0.25">
      <c r="A247" s="902" t="s">
        <v>363</v>
      </c>
      <c r="B247" s="903"/>
      <c r="C247" s="903"/>
      <c r="D247" s="903"/>
      <c r="E247" s="903"/>
      <c r="F247" s="904"/>
      <c r="G247" s="143" t="s">
        <v>177</v>
      </c>
      <c r="H247" s="905">
        <v>44749</v>
      </c>
      <c r="I247" s="906"/>
    </row>
    <row r="248" spans="1:9" ht="15" customHeight="1" x14ac:dyDescent="0.25">
      <c r="A248" s="907" t="s">
        <v>373</v>
      </c>
      <c r="B248" s="908"/>
      <c r="C248" s="908"/>
      <c r="D248" s="908"/>
      <c r="E248" s="908"/>
      <c r="F248" s="908"/>
      <c r="G248" s="909"/>
      <c r="H248" s="144" t="s">
        <v>358</v>
      </c>
      <c r="I248" s="145" t="s">
        <v>648</v>
      </c>
    </row>
    <row r="249" spans="1:9" ht="15" customHeight="1" x14ac:dyDescent="0.25">
      <c r="A249" s="910" t="s">
        <v>359</v>
      </c>
      <c r="B249" s="858"/>
      <c r="C249" s="858"/>
      <c r="D249" s="858"/>
      <c r="E249" s="858"/>
      <c r="F249" s="858"/>
      <c r="G249" s="911"/>
      <c r="H249" s="417">
        <f>IF(H240,H240,"")</f>
        <v>5</v>
      </c>
      <c r="I249" s="223">
        <v>7</v>
      </c>
    </row>
    <row r="250" spans="1:9" ht="15" customHeight="1" thickBot="1" x14ac:dyDescent="0.3">
      <c r="A250" s="887" t="s">
        <v>360</v>
      </c>
      <c r="B250" s="888"/>
      <c r="C250" s="888"/>
      <c r="D250" s="888"/>
      <c r="E250" s="888"/>
      <c r="F250" s="888"/>
      <c r="G250" s="889"/>
      <c r="H250" s="417">
        <f>IF(H241,H241,"")</f>
        <v>4</v>
      </c>
      <c r="I250" s="224">
        <v>6</v>
      </c>
    </row>
    <row r="251" spans="1:9" ht="15" customHeight="1" thickBot="1" x14ac:dyDescent="0.3">
      <c r="A251" s="890" t="s">
        <v>365</v>
      </c>
      <c r="B251" s="852"/>
      <c r="C251" s="852"/>
      <c r="D251" s="852"/>
      <c r="E251" s="852"/>
      <c r="F251" s="852"/>
      <c r="G251" s="852"/>
      <c r="H251" s="852"/>
      <c r="I251" s="853"/>
    </row>
    <row r="252" spans="1:9" ht="15" customHeight="1" x14ac:dyDescent="0.25">
      <c r="A252" s="146"/>
      <c r="B252" s="412" t="s">
        <v>352</v>
      </c>
      <c r="C252" s="225"/>
      <c r="D252" s="415" t="s">
        <v>353</v>
      </c>
      <c r="E252" s="416" t="s">
        <v>354</v>
      </c>
      <c r="F252" s="891" t="s">
        <v>368</v>
      </c>
      <c r="G252" s="892"/>
      <c r="H252" s="893"/>
      <c r="I252" s="894"/>
    </row>
    <row r="253" spans="1:9" ht="15" customHeight="1" x14ac:dyDescent="0.25">
      <c r="A253" s="226" t="s">
        <v>355</v>
      </c>
      <c r="B253" s="433">
        <v>2018</v>
      </c>
      <c r="C253" s="228">
        <f>B253</f>
        <v>2018</v>
      </c>
      <c r="D253" s="227">
        <v>2020</v>
      </c>
      <c r="E253" s="430">
        <f>IF(H247&lt;&gt;"",INT(YEAR(H247)),"")</f>
        <v>2022</v>
      </c>
      <c r="F253" s="897">
        <f>IF(E253&lt;&gt;"",E253+30,"")</f>
        <v>2052</v>
      </c>
      <c r="G253" s="898"/>
      <c r="H253" s="895"/>
      <c r="I253" s="896"/>
    </row>
    <row r="254" spans="1:9" ht="15" customHeight="1" x14ac:dyDescent="0.25">
      <c r="A254" s="226" t="s">
        <v>357</v>
      </c>
      <c r="B254" s="413">
        <f>IF(ISNUMBER(E240),E240,"")</f>
        <v>8</v>
      </c>
      <c r="C254" s="228">
        <f>B254</f>
        <v>8</v>
      </c>
      <c r="D254" s="431">
        <v>7.5</v>
      </c>
      <c r="E254" s="417">
        <f>IF(ISNUMBER(I249),I249,"")</f>
        <v>7</v>
      </c>
      <c r="F254" s="342"/>
      <c r="G254" s="343"/>
      <c r="H254" s="419" t="s">
        <v>357</v>
      </c>
      <c r="I254" s="420">
        <f>IFERROR(IF((I249-H249)&lt;0,"",I249-H249),"")</f>
        <v>2</v>
      </c>
    </row>
    <row r="255" spans="1:9" ht="15" customHeight="1" thickBot="1" x14ac:dyDescent="0.3">
      <c r="A255" s="230" t="s">
        <v>356</v>
      </c>
      <c r="B255" s="414">
        <f>IF(ISNUMBER(E241),E241,"")</f>
        <v>7</v>
      </c>
      <c r="C255" s="228">
        <f>B255</f>
        <v>7</v>
      </c>
      <c r="D255" s="432">
        <v>6.5</v>
      </c>
      <c r="E255" s="418">
        <f>IF(ISNUMBER(I250),I250,"")</f>
        <v>6</v>
      </c>
      <c r="F255" s="339"/>
      <c r="G255" s="340"/>
      <c r="H255" s="421" t="s">
        <v>356</v>
      </c>
      <c r="I255" s="422">
        <f>IFERROR(IF((I250-H250)&lt;0,"",I250-H250),"")</f>
        <v>2</v>
      </c>
    </row>
    <row r="256" spans="1:9" ht="19.5" customHeight="1" x14ac:dyDescent="0.25">
      <c r="A256" s="229" t="s">
        <v>369</v>
      </c>
      <c r="B256" s="335">
        <f>H240</f>
        <v>5</v>
      </c>
      <c r="C256" s="335">
        <f>B256</f>
        <v>5</v>
      </c>
      <c r="D256" s="335">
        <f t="shared" ref="D256" si="14">C256</f>
        <v>5</v>
      </c>
      <c r="E256" s="335">
        <f>D256</f>
        <v>5</v>
      </c>
      <c r="F256" s="881">
        <f>E256</f>
        <v>5</v>
      </c>
      <c r="G256" s="882"/>
      <c r="H256" s="323"/>
      <c r="I256" s="350"/>
    </row>
    <row r="257" spans="1:9" ht="19.5" customHeight="1" x14ac:dyDescent="0.25">
      <c r="A257" s="230" t="s">
        <v>370</v>
      </c>
      <c r="B257" s="334">
        <f>H241</f>
        <v>4</v>
      </c>
      <c r="C257" s="334">
        <f>B257</f>
        <v>4</v>
      </c>
      <c r="D257" s="334">
        <f>C257</f>
        <v>4</v>
      </c>
      <c r="E257" s="334">
        <f>D257</f>
        <v>4</v>
      </c>
      <c r="F257" s="883">
        <f>E257</f>
        <v>4</v>
      </c>
      <c r="G257" s="884"/>
      <c r="H257" s="325"/>
      <c r="I257" s="324"/>
    </row>
    <row r="258" spans="1:9" ht="19.5" customHeight="1" x14ac:dyDescent="0.25">
      <c r="A258" s="226" t="s">
        <v>376</v>
      </c>
      <c r="B258" s="334">
        <f t="shared" ref="B258:E258" si="15">B254</f>
        <v>8</v>
      </c>
      <c r="C258" s="334">
        <f t="shared" si="15"/>
        <v>8</v>
      </c>
      <c r="D258" s="334">
        <f t="shared" si="15"/>
        <v>7.5</v>
      </c>
      <c r="E258" s="334">
        <f t="shared" si="15"/>
        <v>7</v>
      </c>
      <c r="F258" s="883"/>
      <c r="G258" s="884"/>
      <c r="H258" s="341"/>
      <c r="I258" s="344"/>
    </row>
    <row r="259" spans="1:9" ht="19.5" customHeight="1" x14ac:dyDescent="0.25">
      <c r="A259" s="226" t="s">
        <v>377</v>
      </c>
      <c r="B259" s="334">
        <f t="shared" ref="B259:E259" si="16">B255</f>
        <v>7</v>
      </c>
      <c r="C259" s="334">
        <f t="shared" si="16"/>
        <v>7</v>
      </c>
      <c r="D259" s="334">
        <f t="shared" si="16"/>
        <v>6.5</v>
      </c>
      <c r="E259" s="334">
        <f t="shared" si="16"/>
        <v>6</v>
      </c>
      <c r="F259" s="883"/>
      <c r="G259" s="884"/>
      <c r="H259" s="326"/>
      <c r="I259" s="327"/>
    </row>
    <row r="260" spans="1:9" ht="19.5" customHeight="1" x14ac:dyDescent="0.25">
      <c r="A260" s="4"/>
      <c r="B260" s="345"/>
      <c r="C260" s="345"/>
      <c r="D260" s="345"/>
      <c r="E260" s="345"/>
      <c r="F260" s="345"/>
      <c r="G260" s="345"/>
      <c r="H260" s="346"/>
      <c r="I260" s="328"/>
    </row>
    <row r="261" spans="1:9" ht="19.5" customHeight="1" x14ac:dyDescent="0.25">
      <c r="A261" s="4"/>
      <c r="C261" s="345"/>
      <c r="D261" s="345"/>
      <c r="E261" s="345"/>
      <c r="F261" s="345"/>
      <c r="G261" s="345"/>
      <c r="H261" s="346"/>
      <c r="I261" s="328"/>
    </row>
    <row r="262" spans="1:9" ht="19.5" customHeight="1" x14ac:dyDescent="0.25">
      <c r="A262" s="4"/>
      <c r="G262" s="133"/>
      <c r="H262" s="347"/>
      <c r="I262" s="329"/>
    </row>
    <row r="263" spans="1:9" ht="19.5" customHeight="1" x14ac:dyDescent="0.25">
      <c r="A263" s="4"/>
      <c r="B263" s="268"/>
      <c r="C263" s="268"/>
      <c r="D263" s="268"/>
      <c r="E263" s="37"/>
      <c r="G263" s="133"/>
      <c r="H263" s="348"/>
      <c r="I263" s="329"/>
    </row>
    <row r="264" spans="1:9" ht="19.5" customHeight="1" x14ac:dyDescent="0.25">
      <c r="A264" s="330"/>
      <c r="B264" s="345"/>
      <c r="C264" s="345"/>
      <c r="D264" s="345"/>
      <c r="E264" s="345"/>
      <c r="G264" s="345"/>
      <c r="H264" s="345"/>
      <c r="I264" s="5"/>
    </row>
    <row r="265" spans="1:9" ht="19.5" customHeight="1" x14ac:dyDescent="0.25">
      <c r="A265" s="330"/>
      <c r="B265" s="345"/>
      <c r="C265" s="345"/>
      <c r="D265" s="345"/>
      <c r="E265" s="345"/>
      <c r="F265" s="345"/>
      <c r="G265" s="345"/>
      <c r="H265" s="349"/>
      <c r="I265" s="5"/>
    </row>
    <row r="266" spans="1:9" ht="19.5" customHeight="1" x14ac:dyDescent="0.25">
      <c r="A266" s="330"/>
      <c r="B266" s="345"/>
      <c r="C266" s="345"/>
      <c r="D266" s="345"/>
      <c r="E266" s="345"/>
      <c r="F266" s="345"/>
      <c r="G266" s="345"/>
      <c r="H266" s="349"/>
      <c r="I266" s="331"/>
    </row>
    <row r="267" spans="1:9" ht="19.5" customHeight="1" x14ac:dyDescent="0.25">
      <c r="A267" s="330"/>
      <c r="B267" s="345"/>
      <c r="C267" s="345"/>
      <c r="D267" s="345"/>
      <c r="E267" s="345"/>
      <c r="F267" s="345"/>
      <c r="G267" s="345"/>
      <c r="H267" s="345"/>
      <c r="I267" s="331"/>
    </row>
    <row r="268" spans="1:9" ht="19.5" customHeight="1" thickBot="1" x14ac:dyDescent="0.3">
      <c r="A268" s="336"/>
      <c r="B268" s="332"/>
      <c r="C268" s="332"/>
      <c r="D268" s="332"/>
      <c r="E268" s="332"/>
      <c r="F268" s="332"/>
      <c r="G268" s="8"/>
      <c r="H268" s="332"/>
      <c r="I268" s="15"/>
    </row>
    <row r="269" spans="1:9" ht="19.5" customHeight="1" thickBot="1" x14ac:dyDescent="0.3">
      <c r="A269" s="885" t="s">
        <v>589</v>
      </c>
      <c r="B269" s="886"/>
      <c r="C269" s="886"/>
      <c r="D269" s="886"/>
      <c r="E269" s="886"/>
      <c r="F269" s="333" t="s">
        <v>357</v>
      </c>
      <c r="G269" s="423" t="str">
        <f>IFERROR(IF(AND(ISNUMBER(D253),ISNUMBER(D254),ISNUMBER(D255))=TRUE,"År "&amp;D253+INT((H249-D254)/((E254-D254)/(E253-D253))),"N/A"),"N/A")</f>
        <v>År 2030</v>
      </c>
      <c r="H269" s="333" t="s">
        <v>356</v>
      </c>
      <c r="I269" s="424" t="str">
        <f>IFERROR(IF(AND(ISNUMBER(D253),ISNUMBER(D254),ISNUMBER(D255))=TRUE,"År "&amp;D253+INT((H250-D255)/((E255-D255)/(E253-D253))),"N/A"),"N/A")</f>
        <v>År 2030</v>
      </c>
    </row>
    <row r="270" spans="1:9" ht="15" customHeight="1" x14ac:dyDescent="0.25">
      <c r="A270" s="850" t="s">
        <v>372</v>
      </c>
      <c r="B270" s="851"/>
      <c r="C270" s="851"/>
      <c r="D270" s="852"/>
      <c r="E270" s="852"/>
      <c r="F270" s="852"/>
      <c r="G270" s="852"/>
      <c r="H270" s="852"/>
      <c r="I270" s="853"/>
    </row>
    <row r="271" spans="1:9" ht="15" customHeight="1" thickBot="1" x14ac:dyDescent="0.3">
      <c r="A271" s="854" t="s">
        <v>115</v>
      </c>
      <c r="B271" s="855"/>
      <c r="C271" s="856"/>
      <c r="D271" s="857" t="s">
        <v>114</v>
      </c>
      <c r="E271" s="858"/>
      <c r="F271" s="858"/>
      <c r="G271" s="858"/>
      <c r="H271" s="858"/>
      <c r="I271" s="859"/>
    </row>
    <row r="272" spans="1:9" ht="15" customHeight="1" thickBot="1" x14ac:dyDescent="0.3">
      <c r="A272" s="860" t="s">
        <v>116</v>
      </c>
      <c r="B272" s="861"/>
      <c r="C272" s="425" t="str">
        <f>IFERROR("År "&amp;MIN(RIGHT(G269,4),RIGHT(I269,4)),"N/A")</f>
        <v>År 2030</v>
      </c>
      <c r="D272" s="862" t="s">
        <v>24</v>
      </c>
      <c r="E272" s="862" t="s">
        <v>832</v>
      </c>
      <c r="F272" s="862"/>
      <c r="G272" s="862"/>
      <c r="H272" s="862" t="s">
        <v>21</v>
      </c>
      <c r="I272" s="865"/>
    </row>
    <row r="273" spans="1:9" ht="15" customHeight="1" x14ac:dyDescent="0.25">
      <c r="A273" s="867" t="s">
        <v>610</v>
      </c>
      <c r="B273" s="868"/>
      <c r="C273" s="869"/>
      <c r="D273" s="863"/>
      <c r="E273" s="864"/>
      <c r="F273" s="864"/>
      <c r="G273" s="864"/>
      <c r="H273" s="864"/>
      <c r="I273" s="866"/>
    </row>
    <row r="274" spans="1:9" ht="15" customHeight="1" x14ac:dyDescent="0.25">
      <c r="A274" s="870"/>
      <c r="B274" s="868"/>
      <c r="C274" s="869"/>
      <c r="D274" s="874" t="s">
        <v>25</v>
      </c>
      <c r="E274" s="876"/>
      <c r="F274" s="876"/>
      <c r="G274" s="876"/>
      <c r="H274" s="862" t="s">
        <v>371</v>
      </c>
      <c r="I274" s="879"/>
    </row>
    <row r="275" spans="1:9" ht="15" customHeight="1" thickBot="1" x14ac:dyDescent="0.3">
      <c r="A275" s="871"/>
      <c r="B275" s="872"/>
      <c r="C275" s="873"/>
      <c r="D275" s="875"/>
      <c r="E275" s="877"/>
      <c r="F275" s="877"/>
      <c r="G275" s="877"/>
      <c r="H275" s="878"/>
      <c r="I275" s="880"/>
    </row>
    <row r="276" spans="1:9" ht="15.75" thickBot="1" x14ac:dyDescent="0.3"/>
    <row r="277" spans="1:9" ht="16.5" customHeight="1" thickBot="1" x14ac:dyDescent="0.3">
      <c r="A277" s="941" t="s">
        <v>692</v>
      </c>
      <c r="B277" s="817"/>
      <c r="C277" s="817"/>
      <c r="D277" s="817"/>
      <c r="E277" s="833"/>
      <c r="F277" s="833"/>
      <c r="G277" s="833"/>
      <c r="H277" s="833"/>
      <c r="I277" s="942"/>
    </row>
    <row r="278" spans="1:9" ht="27" customHeight="1" thickBot="1" x14ac:dyDescent="0.3">
      <c r="A278" s="303" t="s">
        <v>633</v>
      </c>
      <c r="B278" s="841" t="s">
        <v>854</v>
      </c>
      <c r="C278" s="842"/>
      <c r="D278" s="843"/>
      <c r="E278" s="429" t="s">
        <v>588</v>
      </c>
      <c r="F278" s="943"/>
      <c r="G278" s="943"/>
      <c r="H278" s="943"/>
      <c r="I278" s="944"/>
    </row>
    <row r="279" spans="1:9" ht="25.5" customHeight="1" x14ac:dyDescent="0.25">
      <c r="A279" s="303" t="s">
        <v>0</v>
      </c>
      <c r="B279" s="945" t="s">
        <v>705</v>
      </c>
      <c r="C279" s="946"/>
      <c r="D279" s="946"/>
      <c r="E279" s="140" t="s">
        <v>37</v>
      </c>
      <c r="F279" s="939" t="s">
        <v>719</v>
      </c>
      <c r="G279" s="937"/>
      <c r="H279" s="217" t="s">
        <v>31</v>
      </c>
      <c r="I279" s="60"/>
    </row>
    <row r="280" spans="1:9" ht="25.5" customHeight="1" x14ac:dyDescent="0.25">
      <c r="A280" s="304" t="s">
        <v>905</v>
      </c>
      <c r="B280" s="936">
        <v>999</v>
      </c>
      <c r="C280" s="937"/>
      <c r="D280" s="937"/>
      <c r="E280" s="140" t="s">
        <v>32</v>
      </c>
      <c r="F280" s="938">
        <v>12</v>
      </c>
      <c r="G280" s="937"/>
      <c r="H280" s="217" t="s">
        <v>34</v>
      </c>
      <c r="I280" s="218"/>
    </row>
    <row r="281" spans="1:9" ht="25.5" customHeight="1" x14ac:dyDescent="0.25">
      <c r="A281" s="304" t="s">
        <v>1</v>
      </c>
      <c r="B281" s="939" t="s">
        <v>751</v>
      </c>
      <c r="C281" s="937"/>
      <c r="D281" s="937"/>
      <c r="E281" s="140" t="s">
        <v>33</v>
      </c>
      <c r="F281" s="939"/>
      <c r="G281" s="937"/>
      <c r="H281" s="217" t="s">
        <v>36</v>
      </c>
      <c r="I281" s="76"/>
    </row>
    <row r="282" spans="1:9" ht="25.5" customHeight="1" x14ac:dyDescent="0.25">
      <c r="A282" s="304" t="s">
        <v>406</v>
      </c>
      <c r="B282" s="940" t="s">
        <v>745</v>
      </c>
      <c r="C282" s="937"/>
      <c r="D282" s="937"/>
      <c r="E282" s="140" t="s">
        <v>35</v>
      </c>
      <c r="F282" s="939"/>
      <c r="G282" s="937"/>
      <c r="H282" s="319"/>
      <c r="I282" s="320"/>
    </row>
    <row r="283" spans="1:9" ht="25.5" customHeight="1" thickBot="1" x14ac:dyDescent="0.3">
      <c r="A283" s="305" t="s">
        <v>28</v>
      </c>
      <c r="B283" s="929" t="s">
        <v>741</v>
      </c>
      <c r="C283" s="930"/>
      <c r="D283" s="930"/>
      <c r="E283" s="141" t="s">
        <v>29</v>
      </c>
      <c r="F283" s="929"/>
      <c r="G283" s="930"/>
      <c r="H283" s="321"/>
      <c r="I283" s="272"/>
    </row>
    <row r="284" spans="1:9" ht="15" customHeight="1" thickBot="1" x14ac:dyDescent="0.3">
      <c r="A284" s="931"/>
      <c r="B284" s="820"/>
      <c r="C284" s="820"/>
      <c r="D284" s="820"/>
      <c r="E284" s="820"/>
      <c r="F284" s="820"/>
      <c r="G284" s="820"/>
      <c r="H284" s="820"/>
      <c r="I284" s="821"/>
    </row>
    <row r="285" spans="1:9" ht="22.5" customHeight="1" x14ac:dyDescent="0.25">
      <c r="A285" s="932" t="s">
        <v>324</v>
      </c>
      <c r="B285" s="933"/>
      <c r="C285" s="933"/>
      <c r="D285" s="160" t="s">
        <v>620</v>
      </c>
      <c r="E285" s="934" t="s">
        <v>366</v>
      </c>
      <c r="F285" s="935"/>
      <c r="G285" s="219" t="s">
        <v>367</v>
      </c>
      <c r="H285" s="220" t="s">
        <v>358</v>
      </c>
      <c r="I285" s="142" t="s">
        <v>375</v>
      </c>
    </row>
    <row r="286" spans="1:9" ht="15" customHeight="1" x14ac:dyDescent="0.25">
      <c r="A286" s="910" t="s">
        <v>359</v>
      </c>
      <c r="B286" s="858"/>
      <c r="C286" s="858"/>
      <c r="D286" s="911"/>
      <c r="E286" s="922">
        <v>8</v>
      </c>
      <c r="F286" s="923"/>
      <c r="G286" s="413">
        <f>IF(AND(ISNUMBER(E286),ISNUMBER(H286))=TRUE,E286-H286,"")</f>
        <v>3</v>
      </c>
      <c r="H286" s="221">
        <v>5</v>
      </c>
      <c r="I286" s="427">
        <f>IF(AND(ISNUMBER(E286),ISNUMBER(H286))=TRUE,MAX(G286,E286-H286),"")</f>
        <v>3</v>
      </c>
    </row>
    <row r="287" spans="1:9" ht="15" customHeight="1" thickBot="1" x14ac:dyDescent="0.3">
      <c r="A287" s="887" t="s">
        <v>360</v>
      </c>
      <c r="B287" s="888"/>
      <c r="C287" s="888"/>
      <c r="D287" s="889"/>
      <c r="E287" s="924">
        <v>7</v>
      </c>
      <c r="F287" s="925"/>
      <c r="G287" s="426">
        <f>IF(AND(ISNUMBER(E287),ISNUMBER(H287))=TRUE,E287-H287,"")</f>
        <v>3</v>
      </c>
      <c r="H287" s="222">
        <v>4</v>
      </c>
      <c r="I287" s="428">
        <f>IF(AND(ISNUMBER(E287),ISNUMBER(H287))=TRUE,MAX(G287,E287-H287),"")</f>
        <v>3</v>
      </c>
    </row>
    <row r="288" spans="1:9" ht="15" customHeight="1" thickBot="1" x14ac:dyDescent="0.3">
      <c r="A288" s="926" t="s">
        <v>374</v>
      </c>
      <c r="B288" s="927"/>
      <c r="C288" s="927"/>
      <c r="D288" s="927"/>
      <c r="E288" s="927"/>
      <c r="F288" s="927"/>
      <c r="G288" s="927"/>
      <c r="H288" s="927"/>
      <c r="I288" s="928"/>
    </row>
    <row r="289" spans="1:9" ht="15" customHeight="1" thickBot="1" x14ac:dyDescent="0.3">
      <c r="A289" s="899" t="s">
        <v>364</v>
      </c>
      <c r="B289" s="912"/>
      <c r="C289" s="912"/>
      <c r="D289" s="912"/>
      <c r="E289" s="912"/>
      <c r="F289" s="912"/>
      <c r="G289" s="912"/>
      <c r="H289" s="912"/>
      <c r="I289" s="913"/>
    </row>
    <row r="290" spans="1:9" ht="15" customHeight="1" x14ac:dyDescent="0.25">
      <c r="A290" s="914" t="s">
        <v>361</v>
      </c>
      <c r="B290" s="851"/>
      <c r="C290" s="851"/>
      <c r="D290" s="851"/>
      <c r="E290" s="851"/>
      <c r="F290" s="915"/>
      <c r="G290" s="916" t="s">
        <v>59</v>
      </c>
      <c r="H290" s="917"/>
      <c r="I290" s="918"/>
    </row>
    <row r="291" spans="1:9" ht="15" customHeight="1" thickBot="1" x14ac:dyDescent="0.3">
      <c r="A291" s="887" t="s">
        <v>362</v>
      </c>
      <c r="B291" s="888"/>
      <c r="C291" s="888"/>
      <c r="D291" s="888"/>
      <c r="E291" s="888"/>
      <c r="F291" s="889"/>
      <c r="G291" s="919" t="s">
        <v>59</v>
      </c>
      <c r="H291" s="920"/>
      <c r="I291" s="921"/>
    </row>
    <row r="292" spans="1:9" ht="15" customHeight="1" thickBot="1" x14ac:dyDescent="0.3">
      <c r="A292" s="899" t="s">
        <v>351</v>
      </c>
      <c r="B292" s="900"/>
      <c r="C292" s="900"/>
      <c r="D292" s="900"/>
      <c r="E292" s="900"/>
      <c r="F292" s="900"/>
      <c r="G292" s="900"/>
      <c r="H292" s="900"/>
      <c r="I292" s="901"/>
    </row>
    <row r="293" spans="1:9" ht="15" customHeight="1" x14ac:dyDescent="0.25">
      <c r="A293" s="902" t="s">
        <v>363</v>
      </c>
      <c r="B293" s="903"/>
      <c r="C293" s="903"/>
      <c r="D293" s="903"/>
      <c r="E293" s="903"/>
      <c r="F293" s="904"/>
      <c r="G293" s="143" t="s">
        <v>177</v>
      </c>
      <c r="H293" s="905">
        <v>44749</v>
      </c>
      <c r="I293" s="906"/>
    </row>
    <row r="294" spans="1:9" ht="15" customHeight="1" x14ac:dyDescent="0.25">
      <c r="A294" s="907" t="s">
        <v>373</v>
      </c>
      <c r="B294" s="908"/>
      <c r="C294" s="908"/>
      <c r="D294" s="908"/>
      <c r="E294" s="908"/>
      <c r="F294" s="908"/>
      <c r="G294" s="909"/>
      <c r="H294" s="144" t="s">
        <v>358</v>
      </c>
      <c r="I294" s="145" t="s">
        <v>648</v>
      </c>
    </row>
    <row r="295" spans="1:9" ht="15" customHeight="1" x14ac:dyDescent="0.25">
      <c r="A295" s="910" t="s">
        <v>359</v>
      </c>
      <c r="B295" s="858"/>
      <c r="C295" s="858"/>
      <c r="D295" s="858"/>
      <c r="E295" s="858"/>
      <c r="F295" s="858"/>
      <c r="G295" s="911"/>
      <c r="H295" s="417">
        <f>IF(H286,H286,"")</f>
        <v>5</v>
      </c>
      <c r="I295" s="223">
        <v>7</v>
      </c>
    </row>
    <row r="296" spans="1:9" ht="15" customHeight="1" thickBot="1" x14ac:dyDescent="0.3">
      <c r="A296" s="887" t="s">
        <v>360</v>
      </c>
      <c r="B296" s="888"/>
      <c r="C296" s="888"/>
      <c r="D296" s="888"/>
      <c r="E296" s="888"/>
      <c r="F296" s="888"/>
      <c r="G296" s="889"/>
      <c r="H296" s="417">
        <f>IF(H287,H287,"")</f>
        <v>4</v>
      </c>
      <c r="I296" s="224">
        <v>6</v>
      </c>
    </row>
    <row r="297" spans="1:9" ht="15" customHeight="1" thickBot="1" x14ac:dyDescent="0.3">
      <c r="A297" s="890" t="s">
        <v>365</v>
      </c>
      <c r="B297" s="852"/>
      <c r="C297" s="852"/>
      <c r="D297" s="852"/>
      <c r="E297" s="852"/>
      <c r="F297" s="852"/>
      <c r="G297" s="852"/>
      <c r="H297" s="852"/>
      <c r="I297" s="853"/>
    </row>
    <row r="298" spans="1:9" ht="15" customHeight="1" x14ac:dyDescent="0.25">
      <c r="A298" s="146"/>
      <c r="B298" s="412" t="s">
        <v>352</v>
      </c>
      <c r="C298" s="225"/>
      <c r="D298" s="415" t="s">
        <v>353</v>
      </c>
      <c r="E298" s="416" t="s">
        <v>354</v>
      </c>
      <c r="F298" s="891" t="s">
        <v>368</v>
      </c>
      <c r="G298" s="892"/>
      <c r="H298" s="893"/>
      <c r="I298" s="894"/>
    </row>
    <row r="299" spans="1:9" ht="15" customHeight="1" x14ac:dyDescent="0.25">
      <c r="A299" s="226" t="s">
        <v>355</v>
      </c>
      <c r="B299" s="433">
        <v>2018</v>
      </c>
      <c r="C299" s="228">
        <f>B299</f>
        <v>2018</v>
      </c>
      <c r="D299" s="227">
        <v>2020</v>
      </c>
      <c r="E299" s="430">
        <f>IF(H293&lt;&gt;"",INT(YEAR(H293)),"")</f>
        <v>2022</v>
      </c>
      <c r="F299" s="897">
        <f>IF(E299&lt;&gt;"",E299+30,"")</f>
        <v>2052</v>
      </c>
      <c r="G299" s="898"/>
      <c r="H299" s="895"/>
      <c r="I299" s="896"/>
    </row>
    <row r="300" spans="1:9" ht="15" customHeight="1" x14ac:dyDescent="0.25">
      <c r="A300" s="226" t="s">
        <v>357</v>
      </c>
      <c r="B300" s="413">
        <f>IF(ISNUMBER(E286),E286,"")</f>
        <v>8</v>
      </c>
      <c r="C300" s="228">
        <f>B300</f>
        <v>8</v>
      </c>
      <c r="D300" s="431">
        <v>7.6</v>
      </c>
      <c r="E300" s="417">
        <f>IF(ISNUMBER(I295),I295,"")</f>
        <v>7</v>
      </c>
      <c r="F300" s="342"/>
      <c r="G300" s="343"/>
      <c r="H300" s="419" t="s">
        <v>357</v>
      </c>
      <c r="I300" s="420">
        <f>IFERROR(IF((I295-H295)&lt;0,"",I295-H295),"")</f>
        <v>2</v>
      </c>
    </row>
    <row r="301" spans="1:9" ht="15" customHeight="1" thickBot="1" x14ac:dyDescent="0.3">
      <c r="A301" s="230" t="s">
        <v>356</v>
      </c>
      <c r="B301" s="414">
        <f>IF(ISNUMBER(E287),E287,"")</f>
        <v>7</v>
      </c>
      <c r="C301" s="228">
        <f>B301</f>
        <v>7</v>
      </c>
      <c r="D301" s="432">
        <v>6.5</v>
      </c>
      <c r="E301" s="418">
        <f>IF(ISNUMBER(I296),I296,"")</f>
        <v>6</v>
      </c>
      <c r="F301" s="339"/>
      <c r="G301" s="340"/>
      <c r="H301" s="421" t="s">
        <v>356</v>
      </c>
      <c r="I301" s="422">
        <f>IFERROR(IF((I296-H296)&lt;0,"",I296-H296),"")</f>
        <v>2</v>
      </c>
    </row>
    <row r="302" spans="1:9" ht="19.5" customHeight="1" x14ac:dyDescent="0.25">
      <c r="A302" s="229" t="s">
        <v>369</v>
      </c>
      <c r="B302" s="335">
        <f>H286</f>
        <v>5</v>
      </c>
      <c r="C302" s="335">
        <f>B302</f>
        <v>5</v>
      </c>
      <c r="D302" s="335">
        <f t="shared" ref="D302" si="17">C302</f>
        <v>5</v>
      </c>
      <c r="E302" s="335">
        <f>D302</f>
        <v>5</v>
      </c>
      <c r="F302" s="881">
        <f>E302</f>
        <v>5</v>
      </c>
      <c r="G302" s="882"/>
      <c r="H302" s="323"/>
      <c r="I302" s="350"/>
    </row>
    <row r="303" spans="1:9" ht="19.5" customHeight="1" x14ac:dyDescent="0.25">
      <c r="A303" s="230" t="s">
        <v>370</v>
      </c>
      <c r="B303" s="334">
        <f>H287</f>
        <v>4</v>
      </c>
      <c r="C303" s="334">
        <f>B303</f>
        <v>4</v>
      </c>
      <c r="D303" s="334">
        <f>C303</f>
        <v>4</v>
      </c>
      <c r="E303" s="334">
        <f>D303</f>
        <v>4</v>
      </c>
      <c r="F303" s="883">
        <f>E303</f>
        <v>4</v>
      </c>
      <c r="G303" s="884"/>
      <c r="H303" s="325"/>
      <c r="I303" s="324"/>
    </row>
    <row r="304" spans="1:9" ht="19.5" customHeight="1" x14ac:dyDescent="0.25">
      <c r="A304" s="226" t="s">
        <v>376</v>
      </c>
      <c r="B304" s="334">
        <f t="shared" ref="B304:E304" si="18">B300</f>
        <v>8</v>
      </c>
      <c r="C304" s="334">
        <f t="shared" si="18"/>
        <v>8</v>
      </c>
      <c r="D304" s="334">
        <f t="shared" si="18"/>
        <v>7.6</v>
      </c>
      <c r="E304" s="334">
        <f t="shared" si="18"/>
        <v>7</v>
      </c>
      <c r="F304" s="883"/>
      <c r="G304" s="884"/>
      <c r="H304" s="341"/>
      <c r="I304" s="344"/>
    </row>
    <row r="305" spans="1:9" ht="19.5" customHeight="1" x14ac:dyDescent="0.25">
      <c r="A305" s="226" t="s">
        <v>377</v>
      </c>
      <c r="B305" s="334">
        <f t="shared" ref="B305:E305" si="19">B301</f>
        <v>7</v>
      </c>
      <c r="C305" s="334">
        <f t="shared" si="19"/>
        <v>7</v>
      </c>
      <c r="D305" s="334">
        <f t="shared" si="19"/>
        <v>6.5</v>
      </c>
      <c r="E305" s="334">
        <f t="shared" si="19"/>
        <v>6</v>
      </c>
      <c r="F305" s="883"/>
      <c r="G305" s="884"/>
      <c r="H305" s="326"/>
      <c r="I305" s="327"/>
    </row>
    <row r="306" spans="1:9" ht="19.5" customHeight="1" x14ac:dyDescent="0.25">
      <c r="A306" s="4"/>
      <c r="B306" s="345"/>
      <c r="C306" s="345"/>
      <c r="D306" s="345"/>
      <c r="E306" s="345"/>
      <c r="F306" s="345"/>
      <c r="G306" s="345"/>
      <c r="H306" s="346"/>
      <c r="I306" s="328"/>
    </row>
    <row r="307" spans="1:9" ht="19.5" customHeight="1" x14ac:dyDescent="0.25">
      <c r="A307" s="4"/>
      <c r="C307" s="345"/>
      <c r="D307" s="345"/>
      <c r="E307" s="345"/>
      <c r="F307" s="345"/>
      <c r="G307" s="345"/>
      <c r="H307" s="346"/>
      <c r="I307" s="328"/>
    </row>
    <row r="308" spans="1:9" ht="19.5" customHeight="1" x14ac:dyDescent="0.25">
      <c r="A308" s="4"/>
      <c r="G308" s="133"/>
      <c r="H308" s="347"/>
      <c r="I308" s="329"/>
    </row>
    <row r="309" spans="1:9" ht="19.5" customHeight="1" x14ac:dyDescent="0.25">
      <c r="A309" s="4"/>
      <c r="B309" s="268"/>
      <c r="C309" s="268"/>
      <c r="D309" s="268"/>
      <c r="E309" s="37"/>
      <c r="G309" s="133"/>
      <c r="H309" s="348"/>
      <c r="I309" s="329"/>
    </row>
    <row r="310" spans="1:9" ht="19.5" customHeight="1" x14ac:dyDescent="0.25">
      <c r="A310" s="330"/>
      <c r="B310" s="345"/>
      <c r="C310" s="345"/>
      <c r="D310" s="345"/>
      <c r="E310" s="345"/>
      <c r="G310" s="345"/>
      <c r="H310" s="345"/>
      <c r="I310" s="5"/>
    </row>
    <row r="311" spans="1:9" ht="19.5" customHeight="1" x14ac:dyDescent="0.25">
      <c r="A311" s="330"/>
      <c r="B311" s="345"/>
      <c r="C311" s="345"/>
      <c r="D311" s="345"/>
      <c r="E311" s="345"/>
      <c r="F311" s="345"/>
      <c r="G311" s="345"/>
      <c r="H311" s="349"/>
      <c r="I311" s="5"/>
    </row>
    <row r="312" spans="1:9" ht="19.5" customHeight="1" x14ac:dyDescent="0.25">
      <c r="A312" s="330"/>
      <c r="B312" s="345"/>
      <c r="C312" s="345"/>
      <c r="D312" s="345"/>
      <c r="E312" s="345"/>
      <c r="F312" s="345"/>
      <c r="G312" s="345"/>
      <c r="H312" s="349"/>
      <c r="I312" s="331"/>
    </row>
    <row r="313" spans="1:9" ht="19.5" customHeight="1" x14ac:dyDescent="0.25">
      <c r="A313" s="330"/>
      <c r="B313" s="345"/>
      <c r="C313" s="345"/>
      <c r="D313" s="345"/>
      <c r="E313" s="345"/>
      <c r="F313" s="345"/>
      <c r="G313" s="345"/>
      <c r="H313" s="345"/>
      <c r="I313" s="331"/>
    </row>
    <row r="314" spans="1:9" ht="19.5" customHeight="1" thickBot="1" x14ac:dyDescent="0.3">
      <c r="A314" s="336"/>
      <c r="B314" s="332"/>
      <c r="C314" s="332"/>
      <c r="D314" s="332"/>
      <c r="E314" s="332"/>
      <c r="F314" s="332"/>
      <c r="G314" s="8"/>
      <c r="H314" s="332"/>
      <c r="I314" s="15"/>
    </row>
    <row r="315" spans="1:9" ht="19.5" customHeight="1" thickBot="1" x14ac:dyDescent="0.3">
      <c r="A315" s="885" t="s">
        <v>589</v>
      </c>
      <c r="B315" s="886"/>
      <c r="C315" s="886"/>
      <c r="D315" s="886"/>
      <c r="E315" s="886"/>
      <c r="F315" s="333" t="s">
        <v>357</v>
      </c>
      <c r="G315" s="423" t="str">
        <f>IFERROR(IF(AND(ISNUMBER(D299),ISNUMBER(D300),ISNUMBER(D301))=TRUE,"År "&amp;D299+INT((H295-D300)/((E300-D300)/(E299-D299))),"N/A"),"N/A")</f>
        <v>År 2028</v>
      </c>
      <c r="H315" s="333" t="s">
        <v>356</v>
      </c>
      <c r="I315" s="424" t="str">
        <f>IFERROR(IF(AND(ISNUMBER(D299),ISNUMBER(D300),ISNUMBER(D301))=TRUE,"År "&amp;D299+INT((H296-D301)/((E301-D301)/(E299-D299))),"N/A"),"N/A")</f>
        <v>År 2030</v>
      </c>
    </row>
    <row r="316" spans="1:9" ht="15" customHeight="1" x14ac:dyDescent="0.25">
      <c r="A316" s="850" t="s">
        <v>372</v>
      </c>
      <c r="B316" s="851"/>
      <c r="C316" s="851"/>
      <c r="D316" s="852"/>
      <c r="E316" s="852"/>
      <c r="F316" s="852"/>
      <c r="G316" s="852"/>
      <c r="H316" s="852"/>
      <c r="I316" s="853"/>
    </row>
    <row r="317" spans="1:9" ht="15" customHeight="1" thickBot="1" x14ac:dyDescent="0.3">
      <c r="A317" s="854" t="s">
        <v>115</v>
      </c>
      <c r="B317" s="855"/>
      <c r="C317" s="856"/>
      <c r="D317" s="857" t="s">
        <v>114</v>
      </c>
      <c r="E317" s="858"/>
      <c r="F317" s="858"/>
      <c r="G317" s="858"/>
      <c r="H317" s="858"/>
      <c r="I317" s="859"/>
    </row>
    <row r="318" spans="1:9" ht="15" customHeight="1" thickBot="1" x14ac:dyDescent="0.3">
      <c r="A318" s="860" t="s">
        <v>116</v>
      </c>
      <c r="B318" s="861"/>
      <c r="C318" s="425" t="str">
        <f>IFERROR("År "&amp;MIN(RIGHT(G315,4),RIGHT(I315,4)),"N/A")</f>
        <v>År 2028</v>
      </c>
      <c r="D318" s="862" t="s">
        <v>24</v>
      </c>
      <c r="E318" s="862" t="s">
        <v>832</v>
      </c>
      <c r="F318" s="862"/>
      <c r="G318" s="862"/>
      <c r="H318" s="862" t="s">
        <v>21</v>
      </c>
      <c r="I318" s="865"/>
    </row>
    <row r="319" spans="1:9" ht="15" customHeight="1" x14ac:dyDescent="0.25">
      <c r="A319" s="867" t="s">
        <v>610</v>
      </c>
      <c r="B319" s="868"/>
      <c r="C319" s="869"/>
      <c r="D319" s="863"/>
      <c r="E319" s="864"/>
      <c r="F319" s="864"/>
      <c r="G319" s="864"/>
      <c r="H319" s="864"/>
      <c r="I319" s="866"/>
    </row>
    <row r="320" spans="1:9" ht="15" customHeight="1" x14ac:dyDescent="0.25">
      <c r="A320" s="870"/>
      <c r="B320" s="868"/>
      <c r="C320" s="869"/>
      <c r="D320" s="874" t="s">
        <v>25</v>
      </c>
      <c r="E320" s="876"/>
      <c r="F320" s="876"/>
      <c r="G320" s="876"/>
      <c r="H320" s="862" t="s">
        <v>371</v>
      </c>
      <c r="I320" s="879"/>
    </row>
    <row r="321" spans="1:9" ht="15" customHeight="1" thickBot="1" x14ac:dyDescent="0.3">
      <c r="A321" s="871"/>
      <c r="B321" s="872"/>
      <c r="C321" s="873"/>
      <c r="D321" s="875"/>
      <c r="E321" s="877"/>
      <c r="F321" s="877"/>
      <c r="G321" s="877"/>
      <c r="H321" s="878"/>
      <c r="I321" s="880"/>
    </row>
    <row r="322" spans="1:9" ht="15.75" thickBot="1" x14ac:dyDescent="0.3"/>
    <row r="323" spans="1:9" ht="16.5" customHeight="1" thickBot="1" x14ac:dyDescent="0.3">
      <c r="A323" s="941" t="s">
        <v>692</v>
      </c>
      <c r="B323" s="817"/>
      <c r="C323" s="817"/>
      <c r="D323" s="817"/>
      <c r="E323" s="833"/>
      <c r="F323" s="833"/>
      <c r="G323" s="833"/>
      <c r="H323" s="833"/>
      <c r="I323" s="942"/>
    </row>
    <row r="324" spans="1:9" ht="27" customHeight="1" thickBot="1" x14ac:dyDescent="0.3">
      <c r="A324" s="303" t="s">
        <v>633</v>
      </c>
      <c r="B324" s="841" t="s">
        <v>855</v>
      </c>
      <c r="C324" s="842"/>
      <c r="D324" s="843"/>
      <c r="E324" s="429" t="s">
        <v>588</v>
      </c>
      <c r="F324" s="943"/>
      <c r="G324" s="943"/>
      <c r="H324" s="943"/>
      <c r="I324" s="944"/>
    </row>
    <row r="325" spans="1:9" ht="25.5" customHeight="1" x14ac:dyDescent="0.25">
      <c r="A325" s="303" t="s">
        <v>0</v>
      </c>
      <c r="B325" s="945" t="s">
        <v>705</v>
      </c>
      <c r="C325" s="946"/>
      <c r="D325" s="946"/>
      <c r="E325" s="140" t="s">
        <v>37</v>
      </c>
      <c r="F325" s="939" t="s">
        <v>719</v>
      </c>
      <c r="G325" s="937"/>
      <c r="H325" s="217" t="s">
        <v>31</v>
      </c>
      <c r="I325" s="60"/>
    </row>
    <row r="326" spans="1:9" ht="25.5" customHeight="1" x14ac:dyDescent="0.25">
      <c r="A326" s="304" t="s">
        <v>905</v>
      </c>
      <c r="B326" s="936">
        <v>999</v>
      </c>
      <c r="C326" s="937"/>
      <c r="D326" s="937"/>
      <c r="E326" s="140" t="s">
        <v>32</v>
      </c>
      <c r="F326" s="938"/>
      <c r="G326" s="937"/>
      <c r="H326" s="217" t="s">
        <v>34</v>
      </c>
      <c r="I326" s="218"/>
    </row>
    <row r="327" spans="1:9" ht="25.5" customHeight="1" x14ac:dyDescent="0.25">
      <c r="A327" s="304" t="s">
        <v>1</v>
      </c>
      <c r="B327" s="939" t="s">
        <v>752</v>
      </c>
      <c r="C327" s="937"/>
      <c r="D327" s="937"/>
      <c r="E327" s="140" t="s">
        <v>33</v>
      </c>
      <c r="F327" s="939"/>
      <c r="G327" s="937"/>
      <c r="H327" s="217" t="s">
        <v>36</v>
      </c>
      <c r="I327" s="76"/>
    </row>
    <row r="328" spans="1:9" ht="25.5" customHeight="1" x14ac:dyDescent="0.25">
      <c r="A328" s="304" t="s">
        <v>406</v>
      </c>
      <c r="B328" s="940" t="s">
        <v>746</v>
      </c>
      <c r="C328" s="937"/>
      <c r="D328" s="937"/>
      <c r="E328" s="140" t="s">
        <v>35</v>
      </c>
      <c r="F328" s="939"/>
      <c r="G328" s="937"/>
      <c r="H328" s="319"/>
      <c r="I328" s="320"/>
    </row>
    <row r="329" spans="1:9" ht="25.5" customHeight="1" thickBot="1" x14ac:dyDescent="0.3">
      <c r="A329" s="305" t="s">
        <v>28</v>
      </c>
      <c r="B329" s="929">
        <v>12</v>
      </c>
      <c r="C329" s="930"/>
      <c r="D329" s="930"/>
      <c r="E329" s="141" t="s">
        <v>29</v>
      </c>
      <c r="F329" s="929"/>
      <c r="G329" s="930"/>
      <c r="H329" s="321"/>
      <c r="I329" s="272"/>
    </row>
    <row r="330" spans="1:9" ht="15" customHeight="1" thickBot="1" x14ac:dyDescent="0.3">
      <c r="A330" s="931"/>
      <c r="B330" s="820"/>
      <c r="C330" s="820"/>
      <c r="D330" s="820"/>
      <c r="E330" s="820"/>
      <c r="F330" s="820"/>
      <c r="G330" s="820"/>
      <c r="H330" s="820"/>
      <c r="I330" s="821"/>
    </row>
    <row r="331" spans="1:9" ht="22.5" customHeight="1" x14ac:dyDescent="0.25">
      <c r="A331" s="932" t="s">
        <v>324</v>
      </c>
      <c r="B331" s="933"/>
      <c r="C331" s="933"/>
      <c r="D331" s="160" t="s">
        <v>620</v>
      </c>
      <c r="E331" s="934" t="s">
        <v>366</v>
      </c>
      <c r="F331" s="935"/>
      <c r="G331" s="219" t="s">
        <v>367</v>
      </c>
      <c r="H331" s="220" t="s">
        <v>358</v>
      </c>
      <c r="I331" s="142" t="s">
        <v>375</v>
      </c>
    </row>
    <row r="332" spans="1:9" ht="15" customHeight="1" x14ac:dyDescent="0.25">
      <c r="A332" s="910" t="s">
        <v>359</v>
      </c>
      <c r="B332" s="858"/>
      <c r="C332" s="858"/>
      <c r="D332" s="911"/>
      <c r="E332" s="922">
        <v>8</v>
      </c>
      <c r="F332" s="923"/>
      <c r="G332" s="413">
        <f>IF(AND(ISNUMBER(E332),ISNUMBER(H332))=TRUE,E332-H332,"")</f>
        <v>3</v>
      </c>
      <c r="H332" s="221">
        <v>5</v>
      </c>
      <c r="I332" s="427">
        <f>IF(AND(ISNUMBER(E332),ISNUMBER(H332))=TRUE,MAX(G332,E332-H332),"")</f>
        <v>3</v>
      </c>
    </row>
    <row r="333" spans="1:9" ht="15" customHeight="1" thickBot="1" x14ac:dyDescent="0.3">
      <c r="A333" s="887" t="s">
        <v>360</v>
      </c>
      <c r="B333" s="888"/>
      <c r="C333" s="888"/>
      <c r="D333" s="889"/>
      <c r="E333" s="924">
        <v>7</v>
      </c>
      <c r="F333" s="925"/>
      <c r="G333" s="426">
        <f>IF(AND(ISNUMBER(E333),ISNUMBER(H333))=TRUE,E333-H333,"")</f>
        <v>3</v>
      </c>
      <c r="H333" s="222">
        <v>4</v>
      </c>
      <c r="I333" s="428">
        <f>IF(AND(ISNUMBER(E333),ISNUMBER(H333))=TRUE,MAX(G333,E333-H333),"")</f>
        <v>3</v>
      </c>
    </row>
    <row r="334" spans="1:9" ht="15" customHeight="1" thickBot="1" x14ac:dyDescent="0.3">
      <c r="A334" s="926" t="s">
        <v>374</v>
      </c>
      <c r="B334" s="927"/>
      <c r="C334" s="927"/>
      <c r="D334" s="927"/>
      <c r="E334" s="927"/>
      <c r="F334" s="927"/>
      <c r="G334" s="927"/>
      <c r="H334" s="927"/>
      <c r="I334" s="928"/>
    </row>
    <row r="335" spans="1:9" ht="15" customHeight="1" thickBot="1" x14ac:dyDescent="0.3">
      <c r="A335" s="899" t="s">
        <v>364</v>
      </c>
      <c r="B335" s="912"/>
      <c r="C335" s="912"/>
      <c r="D335" s="912"/>
      <c r="E335" s="912"/>
      <c r="F335" s="912"/>
      <c r="G335" s="912"/>
      <c r="H335" s="912"/>
      <c r="I335" s="913"/>
    </row>
    <row r="336" spans="1:9" ht="15" customHeight="1" x14ac:dyDescent="0.25">
      <c r="A336" s="914" t="s">
        <v>361</v>
      </c>
      <c r="B336" s="851"/>
      <c r="C336" s="851"/>
      <c r="D336" s="851"/>
      <c r="E336" s="851"/>
      <c r="F336" s="915"/>
      <c r="G336" s="916" t="s">
        <v>59</v>
      </c>
      <c r="H336" s="917"/>
      <c r="I336" s="918"/>
    </row>
    <row r="337" spans="1:9" ht="15" customHeight="1" thickBot="1" x14ac:dyDescent="0.3">
      <c r="A337" s="887" t="s">
        <v>362</v>
      </c>
      <c r="B337" s="888"/>
      <c r="C337" s="888"/>
      <c r="D337" s="888"/>
      <c r="E337" s="888"/>
      <c r="F337" s="889"/>
      <c r="G337" s="919" t="s">
        <v>59</v>
      </c>
      <c r="H337" s="920"/>
      <c r="I337" s="921"/>
    </row>
    <row r="338" spans="1:9" ht="15" customHeight="1" thickBot="1" x14ac:dyDescent="0.3">
      <c r="A338" s="899" t="s">
        <v>351</v>
      </c>
      <c r="B338" s="900"/>
      <c r="C338" s="900"/>
      <c r="D338" s="900"/>
      <c r="E338" s="900"/>
      <c r="F338" s="900"/>
      <c r="G338" s="900"/>
      <c r="H338" s="900"/>
      <c r="I338" s="901"/>
    </row>
    <row r="339" spans="1:9" ht="15" customHeight="1" x14ac:dyDescent="0.25">
      <c r="A339" s="902" t="s">
        <v>363</v>
      </c>
      <c r="B339" s="903"/>
      <c r="C339" s="903"/>
      <c r="D339" s="903"/>
      <c r="E339" s="903"/>
      <c r="F339" s="904"/>
      <c r="G339" s="143" t="s">
        <v>177</v>
      </c>
      <c r="H339" s="905">
        <v>44749</v>
      </c>
      <c r="I339" s="906"/>
    </row>
    <row r="340" spans="1:9" ht="15" customHeight="1" x14ac:dyDescent="0.25">
      <c r="A340" s="907" t="s">
        <v>373</v>
      </c>
      <c r="B340" s="908"/>
      <c r="C340" s="908"/>
      <c r="D340" s="908"/>
      <c r="E340" s="908"/>
      <c r="F340" s="908"/>
      <c r="G340" s="909"/>
      <c r="H340" s="144" t="s">
        <v>358</v>
      </c>
      <c r="I340" s="145" t="s">
        <v>648</v>
      </c>
    </row>
    <row r="341" spans="1:9" ht="15" customHeight="1" x14ac:dyDescent="0.25">
      <c r="A341" s="910" t="s">
        <v>359</v>
      </c>
      <c r="B341" s="858"/>
      <c r="C341" s="858"/>
      <c r="D341" s="858"/>
      <c r="E341" s="858"/>
      <c r="F341" s="858"/>
      <c r="G341" s="911"/>
      <c r="H341" s="417">
        <f>IF(H332,H332,"")</f>
        <v>5</v>
      </c>
      <c r="I341" s="223">
        <v>7</v>
      </c>
    </row>
    <row r="342" spans="1:9" ht="15" customHeight="1" thickBot="1" x14ac:dyDescent="0.3">
      <c r="A342" s="887" t="s">
        <v>360</v>
      </c>
      <c r="B342" s="888"/>
      <c r="C342" s="888"/>
      <c r="D342" s="888"/>
      <c r="E342" s="888"/>
      <c r="F342" s="888"/>
      <c r="G342" s="889"/>
      <c r="H342" s="417">
        <f>IF(H333,H333,"")</f>
        <v>4</v>
      </c>
      <c r="I342" s="224">
        <v>6</v>
      </c>
    </row>
    <row r="343" spans="1:9" ht="15" customHeight="1" thickBot="1" x14ac:dyDescent="0.3">
      <c r="A343" s="890" t="s">
        <v>365</v>
      </c>
      <c r="B343" s="852"/>
      <c r="C343" s="852"/>
      <c r="D343" s="852"/>
      <c r="E343" s="852"/>
      <c r="F343" s="852"/>
      <c r="G343" s="852"/>
      <c r="H343" s="852"/>
      <c r="I343" s="853"/>
    </row>
    <row r="344" spans="1:9" ht="15" customHeight="1" x14ac:dyDescent="0.25">
      <c r="A344" s="146"/>
      <c r="B344" s="412" t="s">
        <v>352</v>
      </c>
      <c r="C344" s="225"/>
      <c r="D344" s="415" t="s">
        <v>353</v>
      </c>
      <c r="E344" s="416" t="s">
        <v>354</v>
      </c>
      <c r="F344" s="891" t="s">
        <v>368</v>
      </c>
      <c r="G344" s="892"/>
      <c r="H344" s="893"/>
      <c r="I344" s="894"/>
    </row>
    <row r="345" spans="1:9" ht="15" customHeight="1" x14ac:dyDescent="0.25">
      <c r="A345" s="226" t="s">
        <v>355</v>
      </c>
      <c r="B345" s="433">
        <v>2018</v>
      </c>
      <c r="C345" s="228">
        <f>B345</f>
        <v>2018</v>
      </c>
      <c r="D345" s="227">
        <v>2020</v>
      </c>
      <c r="E345" s="430">
        <f>IF(H339&lt;&gt;"",INT(YEAR(H339)),"")</f>
        <v>2022</v>
      </c>
      <c r="F345" s="897">
        <f>IF(E345&lt;&gt;"",E345+30,"")</f>
        <v>2052</v>
      </c>
      <c r="G345" s="898"/>
      <c r="H345" s="895"/>
      <c r="I345" s="896"/>
    </row>
    <row r="346" spans="1:9" ht="15" customHeight="1" x14ac:dyDescent="0.25">
      <c r="A346" s="226" t="s">
        <v>357</v>
      </c>
      <c r="B346" s="413">
        <f>IF(ISNUMBER(E332),E332,"")</f>
        <v>8</v>
      </c>
      <c r="C346" s="228">
        <f>B346</f>
        <v>8</v>
      </c>
      <c r="D346" s="431">
        <v>7.5</v>
      </c>
      <c r="E346" s="417">
        <f>IF(ISNUMBER(I341),I341,"")</f>
        <v>7</v>
      </c>
      <c r="F346" s="342"/>
      <c r="G346" s="343"/>
      <c r="H346" s="419" t="s">
        <v>357</v>
      </c>
      <c r="I346" s="420">
        <f>IFERROR(IF((I341-H341)&lt;0,"",I341-H341),"")</f>
        <v>2</v>
      </c>
    </row>
    <row r="347" spans="1:9" ht="15" customHeight="1" thickBot="1" x14ac:dyDescent="0.3">
      <c r="A347" s="230" t="s">
        <v>356</v>
      </c>
      <c r="B347" s="414">
        <f>IF(ISNUMBER(E333),E333,"")</f>
        <v>7</v>
      </c>
      <c r="C347" s="228">
        <f>B347</f>
        <v>7</v>
      </c>
      <c r="D347" s="432">
        <v>6.5</v>
      </c>
      <c r="E347" s="418">
        <f>IF(ISNUMBER(I342),I342,"")</f>
        <v>6</v>
      </c>
      <c r="F347" s="339"/>
      <c r="G347" s="340"/>
      <c r="H347" s="421" t="s">
        <v>356</v>
      </c>
      <c r="I347" s="422">
        <f>IFERROR(IF((I342-H342)&lt;0,"",I342-H342),"")</f>
        <v>2</v>
      </c>
    </row>
    <row r="348" spans="1:9" ht="19.5" customHeight="1" x14ac:dyDescent="0.25">
      <c r="A348" s="229" t="s">
        <v>369</v>
      </c>
      <c r="B348" s="335">
        <f>H332</f>
        <v>5</v>
      </c>
      <c r="C348" s="335">
        <f>B348</f>
        <v>5</v>
      </c>
      <c r="D348" s="335">
        <f t="shared" ref="D348" si="20">C348</f>
        <v>5</v>
      </c>
      <c r="E348" s="335">
        <f>D348</f>
        <v>5</v>
      </c>
      <c r="F348" s="881">
        <f>E348</f>
        <v>5</v>
      </c>
      <c r="G348" s="882"/>
      <c r="H348" s="323"/>
      <c r="I348" s="350"/>
    </row>
    <row r="349" spans="1:9" ht="19.5" customHeight="1" x14ac:dyDescent="0.25">
      <c r="A349" s="230" t="s">
        <v>370</v>
      </c>
      <c r="B349" s="334">
        <f>H333</f>
        <v>4</v>
      </c>
      <c r="C349" s="334">
        <f>B349</f>
        <v>4</v>
      </c>
      <c r="D349" s="334">
        <f>C349</f>
        <v>4</v>
      </c>
      <c r="E349" s="334">
        <f>D349</f>
        <v>4</v>
      </c>
      <c r="F349" s="883">
        <f>E349</f>
        <v>4</v>
      </c>
      <c r="G349" s="884"/>
      <c r="H349" s="325"/>
      <c r="I349" s="324"/>
    </row>
    <row r="350" spans="1:9" ht="19.5" customHeight="1" x14ac:dyDescent="0.25">
      <c r="A350" s="226" t="s">
        <v>376</v>
      </c>
      <c r="B350" s="334">
        <f t="shared" ref="B350:E350" si="21">B346</f>
        <v>8</v>
      </c>
      <c r="C350" s="334">
        <f t="shared" si="21"/>
        <v>8</v>
      </c>
      <c r="D350" s="334">
        <f t="shared" si="21"/>
        <v>7.5</v>
      </c>
      <c r="E350" s="334">
        <f t="shared" si="21"/>
        <v>7</v>
      </c>
      <c r="F350" s="883"/>
      <c r="G350" s="884"/>
      <c r="H350" s="341"/>
      <c r="I350" s="344"/>
    </row>
    <row r="351" spans="1:9" ht="19.5" customHeight="1" x14ac:dyDescent="0.25">
      <c r="A351" s="226" t="s">
        <v>377</v>
      </c>
      <c r="B351" s="334">
        <f t="shared" ref="B351:E351" si="22">B347</f>
        <v>7</v>
      </c>
      <c r="C351" s="334">
        <f t="shared" si="22"/>
        <v>7</v>
      </c>
      <c r="D351" s="334">
        <f t="shared" si="22"/>
        <v>6.5</v>
      </c>
      <c r="E351" s="334">
        <f t="shared" si="22"/>
        <v>6</v>
      </c>
      <c r="F351" s="883"/>
      <c r="G351" s="884"/>
      <c r="H351" s="326"/>
      <c r="I351" s="327"/>
    </row>
    <row r="352" spans="1:9" ht="19.5" customHeight="1" x14ac:dyDescent="0.25">
      <c r="A352" s="4"/>
      <c r="B352" s="345"/>
      <c r="C352" s="345"/>
      <c r="D352" s="345"/>
      <c r="E352" s="345"/>
      <c r="F352" s="345"/>
      <c r="G352" s="345"/>
      <c r="H352" s="346"/>
      <c r="I352" s="328"/>
    </row>
    <row r="353" spans="1:9" ht="19.5" customHeight="1" x14ac:dyDescent="0.25">
      <c r="A353" s="4"/>
      <c r="C353" s="345"/>
      <c r="D353" s="345"/>
      <c r="E353" s="345"/>
      <c r="F353" s="345"/>
      <c r="G353" s="345"/>
      <c r="H353" s="346"/>
      <c r="I353" s="328"/>
    </row>
    <row r="354" spans="1:9" ht="19.5" customHeight="1" x14ac:dyDescent="0.25">
      <c r="A354" s="4"/>
      <c r="G354" s="133"/>
      <c r="H354" s="347"/>
      <c r="I354" s="329"/>
    </row>
    <row r="355" spans="1:9" ht="19.5" customHeight="1" x14ac:dyDescent="0.25">
      <c r="A355" s="4"/>
      <c r="B355" s="268"/>
      <c r="C355" s="268"/>
      <c r="D355" s="268"/>
      <c r="E355" s="37"/>
      <c r="G355" s="133"/>
      <c r="H355" s="348"/>
      <c r="I355" s="329"/>
    </row>
    <row r="356" spans="1:9" ht="19.5" customHeight="1" x14ac:dyDescent="0.25">
      <c r="A356" s="330"/>
      <c r="B356" s="345"/>
      <c r="C356" s="345"/>
      <c r="D356" s="345"/>
      <c r="E356" s="345"/>
      <c r="G356" s="345"/>
      <c r="H356" s="345"/>
      <c r="I356" s="5"/>
    </row>
    <row r="357" spans="1:9" ht="19.5" customHeight="1" x14ac:dyDescent="0.25">
      <c r="A357" s="330"/>
      <c r="B357" s="345"/>
      <c r="C357" s="345"/>
      <c r="D357" s="345"/>
      <c r="E357" s="345"/>
      <c r="F357" s="345"/>
      <c r="G357" s="345"/>
      <c r="H357" s="349"/>
      <c r="I357" s="5"/>
    </row>
    <row r="358" spans="1:9" ht="19.5" customHeight="1" x14ac:dyDescent="0.25">
      <c r="A358" s="330"/>
      <c r="B358" s="345"/>
      <c r="C358" s="345"/>
      <c r="D358" s="345"/>
      <c r="E358" s="345"/>
      <c r="F358" s="345"/>
      <c r="G358" s="345"/>
      <c r="H358" s="349"/>
      <c r="I358" s="331"/>
    </row>
    <row r="359" spans="1:9" ht="19.5" customHeight="1" x14ac:dyDescent="0.25">
      <c r="A359" s="330"/>
      <c r="B359" s="345"/>
      <c r="C359" s="345"/>
      <c r="D359" s="345"/>
      <c r="E359" s="345"/>
      <c r="F359" s="345"/>
      <c r="G359" s="345"/>
      <c r="H359" s="345"/>
      <c r="I359" s="331"/>
    </row>
    <row r="360" spans="1:9" ht="19.5" customHeight="1" thickBot="1" x14ac:dyDescent="0.3">
      <c r="A360" s="336"/>
      <c r="B360" s="332"/>
      <c r="C360" s="332"/>
      <c r="D360" s="332"/>
      <c r="E360" s="332"/>
      <c r="F360" s="332"/>
      <c r="G360" s="8"/>
      <c r="H360" s="332"/>
      <c r="I360" s="15"/>
    </row>
    <row r="361" spans="1:9" ht="19.5" customHeight="1" thickBot="1" x14ac:dyDescent="0.3">
      <c r="A361" s="885" t="s">
        <v>589</v>
      </c>
      <c r="B361" s="886"/>
      <c r="C361" s="886"/>
      <c r="D361" s="886"/>
      <c r="E361" s="886"/>
      <c r="F361" s="333" t="s">
        <v>357</v>
      </c>
      <c r="G361" s="423" t="str">
        <f>IFERROR(IF(AND(ISNUMBER(D345),ISNUMBER(D346),ISNUMBER(D347))=TRUE,"År "&amp;D345+INT((H341-D346)/((E346-D346)/(E345-D345))),"N/A"),"N/A")</f>
        <v>År 2030</v>
      </c>
      <c r="H361" s="333" t="s">
        <v>356</v>
      </c>
      <c r="I361" s="424" t="str">
        <f>IFERROR(IF(AND(ISNUMBER(D345),ISNUMBER(D346),ISNUMBER(D347))=TRUE,"År "&amp;D345+INT((H342-D347)/((E347-D347)/(E345-D345))),"N/A"),"N/A")</f>
        <v>År 2030</v>
      </c>
    </row>
    <row r="362" spans="1:9" ht="15" customHeight="1" x14ac:dyDescent="0.25">
      <c r="A362" s="850" t="s">
        <v>372</v>
      </c>
      <c r="B362" s="851"/>
      <c r="C362" s="851"/>
      <c r="D362" s="852"/>
      <c r="E362" s="852"/>
      <c r="F362" s="852"/>
      <c r="G362" s="852"/>
      <c r="H362" s="852"/>
      <c r="I362" s="853"/>
    </row>
    <row r="363" spans="1:9" ht="15" customHeight="1" thickBot="1" x14ac:dyDescent="0.3">
      <c r="A363" s="854" t="s">
        <v>115</v>
      </c>
      <c r="B363" s="855"/>
      <c r="C363" s="856"/>
      <c r="D363" s="857" t="s">
        <v>114</v>
      </c>
      <c r="E363" s="858"/>
      <c r="F363" s="858"/>
      <c r="G363" s="858"/>
      <c r="H363" s="858"/>
      <c r="I363" s="859"/>
    </row>
    <row r="364" spans="1:9" ht="15" customHeight="1" thickBot="1" x14ac:dyDescent="0.3">
      <c r="A364" s="860" t="s">
        <v>116</v>
      </c>
      <c r="B364" s="861"/>
      <c r="C364" s="425" t="str">
        <f>IFERROR("År "&amp;MIN(RIGHT(G361,4),RIGHT(I361,4)),"N/A")</f>
        <v>År 2030</v>
      </c>
      <c r="D364" s="862" t="s">
        <v>24</v>
      </c>
      <c r="E364" s="862" t="s">
        <v>832</v>
      </c>
      <c r="F364" s="862"/>
      <c r="G364" s="862"/>
      <c r="H364" s="862" t="s">
        <v>21</v>
      </c>
      <c r="I364" s="865"/>
    </row>
    <row r="365" spans="1:9" ht="15" customHeight="1" x14ac:dyDescent="0.25">
      <c r="A365" s="867" t="s">
        <v>610</v>
      </c>
      <c r="B365" s="868"/>
      <c r="C365" s="869"/>
      <c r="D365" s="863"/>
      <c r="E365" s="864"/>
      <c r="F365" s="864"/>
      <c r="G365" s="864"/>
      <c r="H365" s="864"/>
      <c r="I365" s="866"/>
    </row>
    <row r="366" spans="1:9" ht="15" customHeight="1" x14ac:dyDescent="0.25">
      <c r="A366" s="870"/>
      <c r="B366" s="868"/>
      <c r="C366" s="869"/>
      <c r="D366" s="874" t="s">
        <v>25</v>
      </c>
      <c r="E366" s="876"/>
      <c r="F366" s="876"/>
      <c r="G366" s="876"/>
      <c r="H366" s="862" t="s">
        <v>371</v>
      </c>
      <c r="I366" s="879"/>
    </row>
    <row r="367" spans="1:9" ht="15" customHeight="1" thickBot="1" x14ac:dyDescent="0.3">
      <c r="A367" s="871"/>
      <c r="B367" s="872"/>
      <c r="C367" s="873"/>
      <c r="D367" s="875"/>
      <c r="E367" s="877"/>
      <c r="F367" s="877"/>
      <c r="G367" s="877"/>
      <c r="H367" s="878"/>
      <c r="I367" s="880"/>
    </row>
    <row r="368" spans="1:9" ht="15.75" thickBot="1" x14ac:dyDescent="0.3"/>
    <row r="369" spans="1:9" ht="16.5" customHeight="1" thickBot="1" x14ac:dyDescent="0.3">
      <c r="A369" s="941" t="s">
        <v>692</v>
      </c>
      <c r="B369" s="817"/>
      <c r="C369" s="817"/>
      <c r="D369" s="817"/>
      <c r="E369" s="833"/>
      <c r="F369" s="833"/>
      <c r="G369" s="833"/>
      <c r="H369" s="833"/>
      <c r="I369" s="942"/>
    </row>
    <row r="370" spans="1:9" ht="27" customHeight="1" thickBot="1" x14ac:dyDescent="0.3">
      <c r="A370" s="303" t="s">
        <v>633</v>
      </c>
      <c r="B370" s="841" t="s">
        <v>856</v>
      </c>
      <c r="C370" s="842"/>
      <c r="D370" s="843"/>
      <c r="E370" s="429" t="s">
        <v>588</v>
      </c>
      <c r="F370" s="943"/>
      <c r="G370" s="943"/>
      <c r="H370" s="943"/>
      <c r="I370" s="944"/>
    </row>
    <row r="371" spans="1:9" ht="25.5" customHeight="1" x14ac:dyDescent="0.25">
      <c r="A371" s="303" t="s">
        <v>0</v>
      </c>
      <c r="B371" s="945" t="s">
        <v>705</v>
      </c>
      <c r="C371" s="946"/>
      <c r="D371" s="946"/>
      <c r="E371" s="140" t="s">
        <v>37</v>
      </c>
      <c r="F371" s="939" t="s">
        <v>719</v>
      </c>
      <c r="G371" s="937"/>
      <c r="H371" s="217" t="s">
        <v>31</v>
      </c>
      <c r="I371" s="60"/>
    </row>
    <row r="372" spans="1:9" ht="25.5" customHeight="1" x14ac:dyDescent="0.25">
      <c r="A372" s="304" t="s">
        <v>905</v>
      </c>
      <c r="B372" s="936">
        <v>999</v>
      </c>
      <c r="C372" s="937"/>
      <c r="D372" s="937"/>
      <c r="E372" s="140" t="s">
        <v>32</v>
      </c>
      <c r="F372" s="938">
        <v>12</v>
      </c>
      <c r="G372" s="937"/>
      <c r="H372" s="217" t="s">
        <v>34</v>
      </c>
      <c r="I372" s="218"/>
    </row>
    <row r="373" spans="1:9" ht="25.5" customHeight="1" x14ac:dyDescent="0.25">
      <c r="A373" s="304" t="s">
        <v>1</v>
      </c>
      <c r="B373" s="939" t="s">
        <v>753</v>
      </c>
      <c r="C373" s="937"/>
      <c r="D373" s="937"/>
      <c r="E373" s="140" t="s">
        <v>33</v>
      </c>
      <c r="F373" s="939"/>
      <c r="G373" s="937"/>
      <c r="H373" s="217" t="s">
        <v>36</v>
      </c>
      <c r="I373" s="76"/>
    </row>
    <row r="374" spans="1:9" ht="25.5" customHeight="1" x14ac:dyDescent="0.25">
      <c r="A374" s="304" t="s">
        <v>406</v>
      </c>
      <c r="B374" s="940" t="s">
        <v>747</v>
      </c>
      <c r="C374" s="937"/>
      <c r="D374" s="937"/>
      <c r="E374" s="140" t="s">
        <v>35</v>
      </c>
      <c r="F374" s="939"/>
      <c r="G374" s="937"/>
      <c r="H374" s="319"/>
      <c r="I374" s="320"/>
    </row>
    <row r="375" spans="1:9" ht="25.5" customHeight="1" thickBot="1" x14ac:dyDescent="0.3">
      <c r="A375" s="305" t="s">
        <v>28</v>
      </c>
      <c r="B375" s="929">
        <v>12</v>
      </c>
      <c r="C375" s="930"/>
      <c r="D375" s="930"/>
      <c r="E375" s="141" t="s">
        <v>29</v>
      </c>
      <c r="F375" s="929"/>
      <c r="G375" s="930"/>
      <c r="H375" s="321"/>
      <c r="I375" s="272"/>
    </row>
    <row r="376" spans="1:9" ht="15" customHeight="1" thickBot="1" x14ac:dyDescent="0.3">
      <c r="A376" s="931"/>
      <c r="B376" s="820"/>
      <c r="C376" s="820"/>
      <c r="D376" s="820"/>
      <c r="E376" s="820"/>
      <c r="F376" s="820"/>
      <c r="G376" s="820"/>
      <c r="H376" s="820"/>
      <c r="I376" s="821"/>
    </row>
    <row r="377" spans="1:9" ht="22.5" customHeight="1" x14ac:dyDescent="0.25">
      <c r="A377" s="932" t="s">
        <v>324</v>
      </c>
      <c r="B377" s="933"/>
      <c r="C377" s="933"/>
      <c r="D377" s="160" t="s">
        <v>620</v>
      </c>
      <c r="E377" s="934" t="s">
        <v>366</v>
      </c>
      <c r="F377" s="935"/>
      <c r="G377" s="219" t="s">
        <v>367</v>
      </c>
      <c r="H377" s="220" t="s">
        <v>358</v>
      </c>
      <c r="I377" s="142" t="s">
        <v>375</v>
      </c>
    </row>
    <row r="378" spans="1:9" ht="15" customHeight="1" x14ac:dyDescent="0.25">
      <c r="A378" s="910" t="s">
        <v>359</v>
      </c>
      <c r="B378" s="858"/>
      <c r="C378" s="858"/>
      <c r="D378" s="911"/>
      <c r="E378" s="922">
        <v>9</v>
      </c>
      <c r="F378" s="923"/>
      <c r="G378" s="413">
        <f>IF(AND(ISNUMBER(E378),ISNUMBER(H378))=TRUE,E378-H378,"")</f>
        <v>4</v>
      </c>
      <c r="H378" s="221">
        <v>5</v>
      </c>
      <c r="I378" s="427">
        <f>IF(AND(ISNUMBER(E378),ISNUMBER(H378))=TRUE,MAX(G378,E378-H378),"")</f>
        <v>4</v>
      </c>
    </row>
    <row r="379" spans="1:9" ht="15" customHeight="1" thickBot="1" x14ac:dyDescent="0.3">
      <c r="A379" s="887" t="s">
        <v>360</v>
      </c>
      <c r="B379" s="888"/>
      <c r="C379" s="888"/>
      <c r="D379" s="889"/>
      <c r="E379" s="924">
        <v>8</v>
      </c>
      <c r="F379" s="925"/>
      <c r="G379" s="426">
        <f>IF(AND(ISNUMBER(E379),ISNUMBER(H379))=TRUE,E379-H379,"")</f>
        <v>4</v>
      </c>
      <c r="H379" s="222">
        <v>4</v>
      </c>
      <c r="I379" s="428">
        <f>IF(AND(ISNUMBER(E379),ISNUMBER(H379))=TRUE,MAX(G379,E379-H379),"")</f>
        <v>4</v>
      </c>
    </row>
    <row r="380" spans="1:9" ht="15" customHeight="1" thickBot="1" x14ac:dyDescent="0.3">
      <c r="A380" s="926" t="s">
        <v>374</v>
      </c>
      <c r="B380" s="927"/>
      <c r="C380" s="927"/>
      <c r="D380" s="927"/>
      <c r="E380" s="927"/>
      <c r="F380" s="927"/>
      <c r="G380" s="927"/>
      <c r="H380" s="927"/>
      <c r="I380" s="928"/>
    </row>
    <row r="381" spans="1:9" ht="15" customHeight="1" thickBot="1" x14ac:dyDescent="0.3">
      <c r="A381" s="899" t="s">
        <v>364</v>
      </c>
      <c r="B381" s="912"/>
      <c r="C381" s="912"/>
      <c r="D381" s="912"/>
      <c r="E381" s="912"/>
      <c r="F381" s="912"/>
      <c r="G381" s="912"/>
      <c r="H381" s="912"/>
      <c r="I381" s="913"/>
    </row>
    <row r="382" spans="1:9" ht="15" customHeight="1" x14ac:dyDescent="0.25">
      <c r="A382" s="914" t="s">
        <v>361</v>
      </c>
      <c r="B382" s="851"/>
      <c r="C382" s="851"/>
      <c r="D382" s="851"/>
      <c r="E382" s="851"/>
      <c r="F382" s="915"/>
      <c r="G382" s="916" t="s">
        <v>59</v>
      </c>
      <c r="H382" s="917"/>
      <c r="I382" s="918"/>
    </row>
    <row r="383" spans="1:9" ht="15" customHeight="1" thickBot="1" x14ac:dyDescent="0.3">
      <c r="A383" s="887" t="s">
        <v>362</v>
      </c>
      <c r="B383" s="888"/>
      <c r="C383" s="888"/>
      <c r="D383" s="888"/>
      <c r="E383" s="888"/>
      <c r="F383" s="889"/>
      <c r="G383" s="919" t="s">
        <v>59</v>
      </c>
      <c r="H383" s="920"/>
      <c r="I383" s="921"/>
    </row>
    <row r="384" spans="1:9" ht="15" customHeight="1" thickBot="1" x14ac:dyDescent="0.3">
      <c r="A384" s="899" t="s">
        <v>351</v>
      </c>
      <c r="B384" s="900"/>
      <c r="C384" s="900"/>
      <c r="D384" s="900"/>
      <c r="E384" s="900"/>
      <c r="F384" s="900"/>
      <c r="G384" s="900"/>
      <c r="H384" s="900"/>
      <c r="I384" s="901"/>
    </row>
    <row r="385" spans="1:9" ht="15" customHeight="1" x14ac:dyDescent="0.25">
      <c r="A385" s="902" t="s">
        <v>363</v>
      </c>
      <c r="B385" s="903"/>
      <c r="C385" s="903"/>
      <c r="D385" s="903"/>
      <c r="E385" s="903"/>
      <c r="F385" s="904"/>
      <c r="G385" s="143" t="s">
        <v>177</v>
      </c>
      <c r="H385" s="905">
        <v>44749</v>
      </c>
      <c r="I385" s="906"/>
    </row>
    <row r="386" spans="1:9" ht="15" customHeight="1" x14ac:dyDescent="0.25">
      <c r="A386" s="907" t="s">
        <v>373</v>
      </c>
      <c r="B386" s="908"/>
      <c r="C386" s="908"/>
      <c r="D386" s="908"/>
      <c r="E386" s="908"/>
      <c r="F386" s="908"/>
      <c r="G386" s="909"/>
      <c r="H386" s="144" t="s">
        <v>358</v>
      </c>
      <c r="I386" s="145" t="s">
        <v>648</v>
      </c>
    </row>
    <row r="387" spans="1:9" ht="15" customHeight="1" x14ac:dyDescent="0.25">
      <c r="A387" s="910" t="s">
        <v>359</v>
      </c>
      <c r="B387" s="858"/>
      <c r="C387" s="858"/>
      <c r="D387" s="858"/>
      <c r="E387" s="858"/>
      <c r="F387" s="858"/>
      <c r="G387" s="911"/>
      <c r="H387" s="417">
        <f>IF(H378,H378,"")</f>
        <v>5</v>
      </c>
      <c r="I387" s="223">
        <v>7</v>
      </c>
    </row>
    <row r="388" spans="1:9" ht="15" customHeight="1" thickBot="1" x14ac:dyDescent="0.3">
      <c r="A388" s="887" t="s">
        <v>360</v>
      </c>
      <c r="B388" s="888"/>
      <c r="C388" s="888"/>
      <c r="D388" s="888"/>
      <c r="E388" s="888"/>
      <c r="F388" s="888"/>
      <c r="G388" s="889"/>
      <c r="H388" s="417">
        <f>IF(H379,H379,"")</f>
        <v>4</v>
      </c>
      <c r="I388" s="224">
        <v>6</v>
      </c>
    </row>
    <row r="389" spans="1:9" ht="15" customHeight="1" thickBot="1" x14ac:dyDescent="0.3">
      <c r="A389" s="890" t="s">
        <v>365</v>
      </c>
      <c r="B389" s="852"/>
      <c r="C389" s="852"/>
      <c r="D389" s="852"/>
      <c r="E389" s="852"/>
      <c r="F389" s="852"/>
      <c r="G389" s="852"/>
      <c r="H389" s="852"/>
      <c r="I389" s="853"/>
    </row>
    <row r="390" spans="1:9" ht="15" customHeight="1" x14ac:dyDescent="0.25">
      <c r="A390" s="146"/>
      <c r="B390" s="412" t="s">
        <v>352</v>
      </c>
      <c r="C390" s="225"/>
      <c r="D390" s="415" t="s">
        <v>353</v>
      </c>
      <c r="E390" s="416" t="s">
        <v>354</v>
      </c>
      <c r="F390" s="891" t="s">
        <v>368</v>
      </c>
      <c r="G390" s="892"/>
      <c r="H390" s="893"/>
      <c r="I390" s="894"/>
    </row>
    <row r="391" spans="1:9" ht="15" customHeight="1" x14ac:dyDescent="0.25">
      <c r="A391" s="226" t="s">
        <v>355</v>
      </c>
      <c r="B391" s="433">
        <v>2018</v>
      </c>
      <c r="C391" s="228">
        <f>B391</f>
        <v>2018</v>
      </c>
      <c r="D391" s="227">
        <v>2020</v>
      </c>
      <c r="E391" s="430">
        <f>IF(H385&lt;&gt;"",INT(YEAR(H385)),"")</f>
        <v>2022</v>
      </c>
      <c r="F391" s="897">
        <f>IF(E391&lt;&gt;"",E391+30,"")</f>
        <v>2052</v>
      </c>
      <c r="G391" s="898"/>
      <c r="H391" s="895"/>
      <c r="I391" s="896"/>
    </row>
    <row r="392" spans="1:9" ht="15" customHeight="1" x14ac:dyDescent="0.25">
      <c r="A392" s="226" t="s">
        <v>357</v>
      </c>
      <c r="B392" s="413">
        <f>IF(ISNUMBER(E378),E378,"")</f>
        <v>9</v>
      </c>
      <c r="C392" s="228">
        <f>B392</f>
        <v>9</v>
      </c>
      <c r="D392" s="431">
        <v>8</v>
      </c>
      <c r="E392" s="417">
        <f>IF(ISNUMBER(I387),I387,"")</f>
        <v>7</v>
      </c>
      <c r="F392" s="342"/>
      <c r="G392" s="343"/>
      <c r="H392" s="419" t="s">
        <v>357</v>
      </c>
      <c r="I392" s="420">
        <f>IFERROR(IF((I387-H387)&lt;0,"",I387-H387),"")</f>
        <v>2</v>
      </c>
    </row>
    <row r="393" spans="1:9" ht="15" customHeight="1" thickBot="1" x14ac:dyDescent="0.3">
      <c r="A393" s="230" t="s">
        <v>356</v>
      </c>
      <c r="B393" s="414">
        <f>IF(ISNUMBER(E379),E379,"")</f>
        <v>8</v>
      </c>
      <c r="C393" s="228">
        <f>B393</f>
        <v>8</v>
      </c>
      <c r="D393" s="432">
        <v>7</v>
      </c>
      <c r="E393" s="418">
        <f>IF(ISNUMBER(I388),I388,"")</f>
        <v>6</v>
      </c>
      <c r="F393" s="339"/>
      <c r="G393" s="340"/>
      <c r="H393" s="421" t="s">
        <v>356</v>
      </c>
      <c r="I393" s="422">
        <f>IFERROR(IF((I388-H388)&lt;0,"",I388-H388),"")</f>
        <v>2</v>
      </c>
    </row>
    <row r="394" spans="1:9" ht="19.5" customHeight="1" x14ac:dyDescent="0.25">
      <c r="A394" s="229" t="s">
        <v>369</v>
      </c>
      <c r="B394" s="335">
        <f>H378</f>
        <v>5</v>
      </c>
      <c r="C394" s="335">
        <f>B394</f>
        <v>5</v>
      </c>
      <c r="D394" s="335">
        <f t="shared" ref="D394" si="23">C394</f>
        <v>5</v>
      </c>
      <c r="E394" s="335">
        <f>D394</f>
        <v>5</v>
      </c>
      <c r="F394" s="881">
        <f>E394</f>
        <v>5</v>
      </c>
      <c r="G394" s="882"/>
      <c r="H394" s="323"/>
      <c r="I394" s="350"/>
    </row>
    <row r="395" spans="1:9" ht="19.5" customHeight="1" x14ac:dyDescent="0.25">
      <c r="A395" s="230" t="s">
        <v>370</v>
      </c>
      <c r="B395" s="334">
        <f>H379</f>
        <v>4</v>
      </c>
      <c r="C395" s="334">
        <f>B395</f>
        <v>4</v>
      </c>
      <c r="D395" s="334">
        <f>C395</f>
        <v>4</v>
      </c>
      <c r="E395" s="334">
        <f>D395</f>
        <v>4</v>
      </c>
      <c r="F395" s="883">
        <f>E395</f>
        <v>4</v>
      </c>
      <c r="G395" s="884"/>
      <c r="H395" s="325"/>
      <c r="I395" s="324"/>
    </row>
    <row r="396" spans="1:9" ht="19.5" customHeight="1" x14ac:dyDescent="0.25">
      <c r="A396" s="226" t="s">
        <v>376</v>
      </c>
      <c r="B396" s="334">
        <f t="shared" ref="B396:E396" si="24">B392</f>
        <v>9</v>
      </c>
      <c r="C396" s="334">
        <f t="shared" si="24"/>
        <v>9</v>
      </c>
      <c r="D396" s="334">
        <f t="shared" si="24"/>
        <v>8</v>
      </c>
      <c r="E396" s="334">
        <f t="shared" si="24"/>
        <v>7</v>
      </c>
      <c r="F396" s="883"/>
      <c r="G396" s="884"/>
      <c r="H396" s="341"/>
      <c r="I396" s="344"/>
    </row>
    <row r="397" spans="1:9" ht="19.5" customHeight="1" x14ac:dyDescent="0.25">
      <c r="A397" s="226" t="s">
        <v>377</v>
      </c>
      <c r="B397" s="334">
        <f t="shared" ref="B397:E397" si="25">B393</f>
        <v>8</v>
      </c>
      <c r="C397" s="334">
        <f t="shared" si="25"/>
        <v>8</v>
      </c>
      <c r="D397" s="334">
        <f t="shared" si="25"/>
        <v>7</v>
      </c>
      <c r="E397" s="334">
        <f t="shared" si="25"/>
        <v>6</v>
      </c>
      <c r="F397" s="883"/>
      <c r="G397" s="884"/>
      <c r="H397" s="326"/>
      <c r="I397" s="327"/>
    </row>
    <row r="398" spans="1:9" ht="19.5" customHeight="1" x14ac:dyDescent="0.25">
      <c r="A398" s="4"/>
      <c r="B398" s="345"/>
      <c r="C398" s="345"/>
      <c r="D398" s="345"/>
      <c r="E398" s="345"/>
      <c r="F398" s="345"/>
      <c r="G398" s="345"/>
      <c r="H398" s="346"/>
      <c r="I398" s="328"/>
    </row>
    <row r="399" spans="1:9" ht="19.5" customHeight="1" x14ac:dyDescent="0.25">
      <c r="A399" s="4"/>
      <c r="C399" s="345"/>
      <c r="D399" s="345"/>
      <c r="E399" s="345"/>
      <c r="F399" s="345"/>
      <c r="G399" s="345"/>
      <c r="H399" s="346"/>
      <c r="I399" s="328"/>
    </row>
    <row r="400" spans="1:9" ht="19.5" customHeight="1" x14ac:dyDescent="0.25">
      <c r="A400" s="4"/>
      <c r="G400" s="133"/>
      <c r="H400" s="347"/>
      <c r="I400" s="329"/>
    </row>
    <row r="401" spans="1:9" ht="19.5" customHeight="1" x14ac:dyDescent="0.25">
      <c r="A401" s="4"/>
      <c r="B401" s="268"/>
      <c r="C401" s="268"/>
      <c r="D401" s="268"/>
      <c r="E401" s="37"/>
      <c r="G401" s="133"/>
      <c r="H401" s="348"/>
      <c r="I401" s="329"/>
    </row>
    <row r="402" spans="1:9" ht="19.5" customHeight="1" x14ac:dyDescent="0.25">
      <c r="A402" s="330"/>
      <c r="B402" s="345"/>
      <c r="C402" s="345"/>
      <c r="D402" s="345"/>
      <c r="E402" s="345"/>
      <c r="G402" s="345"/>
      <c r="H402" s="345"/>
      <c r="I402" s="5"/>
    </row>
    <row r="403" spans="1:9" ht="19.5" customHeight="1" x14ac:dyDescent="0.25">
      <c r="A403" s="330"/>
      <c r="B403" s="345"/>
      <c r="C403" s="345"/>
      <c r="D403" s="345"/>
      <c r="E403" s="345"/>
      <c r="F403" s="345"/>
      <c r="G403" s="345"/>
      <c r="H403" s="349"/>
      <c r="I403" s="5"/>
    </row>
    <row r="404" spans="1:9" ht="19.5" customHeight="1" x14ac:dyDescent="0.25">
      <c r="A404" s="330"/>
      <c r="B404" s="345"/>
      <c r="C404" s="345"/>
      <c r="D404" s="345"/>
      <c r="E404" s="345"/>
      <c r="F404" s="345"/>
      <c r="G404" s="345"/>
      <c r="H404" s="349"/>
      <c r="I404" s="331"/>
    </row>
    <row r="405" spans="1:9" ht="19.5" customHeight="1" x14ac:dyDescent="0.25">
      <c r="A405" s="330"/>
      <c r="B405" s="345"/>
      <c r="C405" s="345"/>
      <c r="D405" s="345"/>
      <c r="E405" s="345"/>
      <c r="F405" s="345"/>
      <c r="G405" s="345"/>
      <c r="H405" s="345"/>
      <c r="I405" s="331"/>
    </row>
    <row r="406" spans="1:9" ht="19.5" customHeight="1" thickBot="1" x14ac:dyDescent="0.3">
      <c r="A406" s="336"/>
      <c r="B406" s="332"/>
      <c r="C406" s="332"/>
      <c r="D406" s="332"/>
      <c r="E406" s="332"/>
      <c r="F406" s="332"/>
      <c r="G406" s="8"/>
      <c r="H406" s="332"/>
      <c r="I406" s="15"/>
    </row>
    <row r="407" spans="1:9" ht="19.5" customHeight="1" thickBot="1" x14ac:dyDescent="0.3">
      <c r="A407" s="885" t="s">
        <v>589</v>
      </c>
      <c r="B407" s="886"/>
      <c r="C407" s="886"/>
      <c r="D407" s="886"/>
      <c r="E407" s="886"/>
      <c r="F407" s="333" t="s">
        <v>357</v>
      </c>
      <c r="G407" s="423" t="str">
        <f>IFERROR(IF(AND(ISNUMBER(D391),ISNUMBER(D392),ISNUMBER(D393))=TRUE,"År "&amp;D391+INT((H387-D392)/((E392-D392)/(E391-D391))),"N/A"),"N/A")</f>
        <v>År 2026</v>
      </c>
      <c r="H407" s="333" t="s">
        <v>356</v>
      </c>
      <c r="I407" s="424" t="str">
        <f>IFERROR(IF(AND(ISNUMBER(D391),ISNUMBER(D392),ISNUMBER(D393))=TRUE,"År "&amp;D391+INT((H388-D393)/((E393-D393)/(E391-D391))),"N/A"),"N/A")</f>
        <v>År 2026</v>
      </c>
    </row>
    <row r="408" spans="1:9" ht="15" customHeight="1" x14ac:dyDescent="0.25">
      <c r="A408" s="850" t="s">
        <v>372</v>
      </c>
      <c r="B408" s="851"/>
      <c r="C408" s="851"/>
      <c r="D408" s="852"/>
      <c r="E408" s="852"/>
      <c r="F408" s="852"/>
      <c r="G408" s="852"/>
      <c r="H408" s="852"/>
      <c r="I408" s="853"/>
    </row>
    <row r="409" spans="1:9" ht="15" customHeight="1" thickBot="1" x14ac:dyDescent="0.3">
      <c r="A409" s="854" t="s">
        <v>115</v>
      </c>
      <c r="B409" s="855"/>
      <c r="C409" s="856"/>
      <c r="D409" s="857" t="s">
        <v>114</v>
      </c>
      <c r="E409" s="858"/>
      <c r="F409" s="858"/>
      <c r="G409" s="858"/>
      <c r="H409" s="858"/>
      <c r="I409" s="859"/>
    </row>
    <row r="410" spans="1:9" ht="15" customHeight="1" thickBot="1" x14ac:dyDescent="0.3">
      <c r="A410" s="860" t="s">
        <v>116</v>
      </c>
      <c r="B410" s="861"/>
      <c r="C410" s="425" t="str">
        <f>IFERROR("År "&amp;MIN(RIGHT(G407,4),RIGHT(I407,4)),"N/A")</f>
        <v>År 2026</v>
      </c>
      <c r="D410" s="862" t="s">
        <v>24</v>
      </c>
      <c r="E410" s="862" t="s">
        <v>857</v>
      </c>
      <c r="F410" s="862"/>
      <c r="G410" s="862"/>
      <c r="H410" s="862" t="s">
        <v>21</v>
      </c>
      <c r="I410" s="865"/>
    </row>
    <row r="411" spans="1:9" ht="15" customHeight="1" x14ac:dyDescent="0.25">
      <c r="A411" s="867" t="s">
        <v>610</v>
      </c>
      <c r="B411" s="868"/>
      <c r="C411" s="869"/>
      <c r="D411" s="863"/>
      <c r="E411" s="864"/>
      <c r="F411" s="864"/>
      <c r="G411" s="864"/>
      <c r="H411" s="864"/>
      <c r="I411" s="866"/>
    </row>
    <row r="412" spans="1:9" ht="15" customHeight="1" x14ac:dyDescent="0.25">
      <c r="A412" s="870"/>
      <c r="B412" s="868"/>
      <c r="C412" s="869"/>
      <c r="D412" s="874" t="s">
        <v>25</v>
      </c>
      <c r="E412" s="876"/>
      <c r="F412" s="876"/>
      <c r="G412" s="876"/>
      <c r="H412" s="862" t="s">
        <v>371</v>
      </c>
      <c r="I412" s="879"/>
    </row>
    <row r="413" spans="1:9" ht="15" customHeight="1" thickBot="1" x14ac:dyDescent="0.3">
      <c r="A413" s="871"/>
      <c r="B413" s="872"/>
      <c r="C413" s="873"/>
      <c r="D413" s="875"/>
      <c r="E413" s="877"/>
      <c r="F413" s="877"/>
      <c r="G413" s="877"/>
      <c r="H413" s="878"/>
      <c r="I413" s="880"/>
    </row>
    <row r="414" spans="1:9" ht="15.75" thickBot="1" x14ac:dyDescent="0.3"/>
    <row r="415" spans="1:9" ht="16.5" customHeight="1" thickBot="1" x14ac:dyDescent="0.3">
      <c r="A415" s="941" t="s">
        <v>692</v>
      </c>
      <c r="B415" s="817"/>
      <c r="C415" s="817"/>
      <c r="D415" s="817"/>
      <c r="E415" s="833"/>
      <c r="F415" s="833"/>
      <c r="G415" s="833"/>
      <c r="H415" s="833"/>
      <c r="I415" s="942"/>
    </row>
    <row r="416" spans="1:9" ht="27" customHeight="1" thickBot="1" x14ac:dyDescent="0.3">
      <c r="A416" s="303" t="s">
        <v>633</v>
      </c>
      <c r="B416" s="841" t="s">
        <v>858</v>
      </c>
      <c r="C416" s="842"/>
      <c r="D416" s="843"/>
      <c r="E416" s="429" t="s">
        <v>588</v>
      </c>
      <c r="F416" s="943"/>
      <c r="G416" s="943"/>
      <c r="H416" s="943"/>
      <c r="I416" s="944"/>
    </row>
    <row r="417" spans="1:9" ht="25.5" customHeight="1" x14ac:dyDescent="0.25">
      <c r="A417" s="303" t="s">
        <v>0</v>
      </c>
      <c r="B417" s="945" t="s">
        <v>705</v>
      </c>
      <c r="C417" s="946"/>
      <c r="D417" s="946"/>
      <c r="E417" s="140" t="s">
        <v>37</v>
      </c>
      <c r="F417" s="939" t="s">
        <v>719</v>
      </c>
      <c r="G417" s="937"/>
      <c r="H417" s="217" t="s">
        <v>31</v>
      </c>
      <c r="I417" s="60"/>
    </row>
    <row r="418" spans="1:9" ht="25.5" customHeight="1" x14ac:dyDescent="0.25">
      <c r="A418" s="304" t="s">
        <v>905</v>
      </c>
      <c r="B418" s="936">
        <v>999</v>
      </c>
      <c r="C418" s="937"/>
      <c r="D418" s="937"/>
      <c r="E418" s="140" t="s">
        <v>32</v>
      </c>
      <c r="F418" s="938">
        <v>15</v>
      </c>
      <c r="G418" s="937"/>
      <c r="H418" s="217" t="s">
        <v>34</v>
      </c>
      <c r="I418" s="218"/>
    </row>
    <row r="419" spans="1:9" ht="25.5" customHeight="1" x14ac:dyDescent="0.25">
      <c r="A419" s="304" t="s">
        <v>1</v>
      </c>
      <c r="B419" s="939" t="s">
        <v>754</v>
      </c>
      <c r="C419" s="937"/>
      <c r="D419" s="937"/>
      <c r="E419" s="140" t="s">
        <v>33</v>
      </c>
      <c r="F419" s="939"/>
      <c r="G419" s="937"/>
      <c r="H419" s="217" t="s">
        <v>36</v>
      </c>
      <c r="I419" s="76"/>
    </row>
    <row r="420" spans="1:9" ht="25.5" customHeight="1" x14ac:dyDescent="0.25">
      <c r="A420" s="304" t="s">
        <v>406</v>
      </c>
      <c r="B420" s="940" t="s">
        <v>756</v>
      </c>
      <c r="C420" s="937"/>
      <c r="D420" s="937"/>
      <c r="E420" s="140" t="s">
        <v>35</v>
      </c>
      <c r="F420" s="939"/>
      <c r="G420" s="937"/>
      <c r="H420" s="319"/>
      <c r="I420" s="320"/>
    </row>
    <row r="421" spans="1:9" ht="25.5" customHeight="1" thickBot="1" x14ac:dyDescent="0.3">
      <c r="A421" s="305" t="s">
        <v>28</v>
      </c>
      <c r="B421" s="929">
        <v>16</v>
      </c>
      <c r="C421" s="930"/>
      <c r="D421" s="930"/>
      <c r="E421" s="141" t="s">
        <v>29</v>
      </c>
      <c r="F421" s="929"/>
      <c r="G421" s="930"/>
      <c r="H421" s="321"/>
      <c r="I421" s="272"/>
    </row>
    <row r="422" spans="1:9" ht="15" customHeight="1" thickBot="1" x14ac:dyDescent="0.3">
      <c r="A422" s="931"/>
      <c r="B422" s="820"/>
      <c r="C422" s="820"/>
      <c r="D422" s="820"/>
      <c r="E422" s="820"/>
      <c r="F422" s="820"/>
      <c r="G422" s="820"/>
      <c r="H422" s="820"/>
      <c r="I422" s="821"/>
    </row>
    <row r="423" spans="1:9" ht="22.5" customHeight="1" x14ac:dyDescent="0.25">
      <c r="A423" s="932" t="s">
        <v>324</v>
      </c>
      <c r="B423" s="933"/>
      <c r="C423" s="933"/>
      <c r="D423" s="160" t="s">
        <v>620</v>
      </c>
      <c r="E423" s="934" t="s">
        <v>366</v>
      </c>
      <c r="F423" s="935"/>
      <c r="G423" s="219" t="s">
        <v>367</v>
      </c>
      <c r="H423" s="220" t="s">
        <v>358</v>
      </c>
      <c r="I423" s="142" t="s">
        <v>375</v>
      </c>
    </row>
    <row r="424" spans="1:9" ht="15" customHeight="1" x14ac:dyDescent="0.25">
      <c r="A424" s="910" t="s">
        <v>359</v>
      </c>
      <c r="B424" s="858"/>
      <c r="C424" s="858"/>
      <c r="D424" s="911"/>
      <c r="E424" s="922">
        <v>10</v>
      </c>
      <c r="F424" s="923"/>
      <c r="G424" s="413">
        <f>IF(AND(ISNUMBER(E424),ISNUMBER(H424))=TRUE,E424-H424,"")</f>
        <v>5</v>
      </c>
      <c r="H424" s="221">
        <v>5</v>
      </c>
      <c r="I424" s="427">
        <f>IF(AND(ISNUMBER(E424),ISNUMBER(H424))=TRUE,MAX(G424,E424-H424),"")</f>
        <v>5</v>
      </c>
    </row>
    <row r="425" spans="1:9" ht="15" customHeight="1" thickBot="1" x14ac:dyDescent="0.3">
      <c r="A425" s="887" t="s">
        <v>360</v>
      </c>
      <c r="B425" s="888"/>
      <c r="C425" s="888"/>
      <c r="D425" s="889"/>
      <c r="E425" s="924">
        <v>9</v>
      </c>
      <c r="F425" s="925"/>
      <c r="G425" s="426">
        <f>IF(AND(ISNUMBER(E425),ISNUMBER(H425))=TRUE,E425-H425,"")</f>
        <v>5</v>
      </c>
      <c r="H425" s="222">
        <v>4</v>
      </c>
      <c r="I425" s="428">
        <f>IF(AND(ISNUMBER(E425),ISNUMBER(H425))=TRUE,MAX(G425,E425-H425),"")</f>
        <v>5</v>
      </c>
    </row>
    <row r="426" spans="1:9" ht="15" customHeight="1" thickBot="1" x14ac:dyDescent="0.3">
      <c r="A426" s="926" t="s">
        <v>374</v>
      </c>
      <c r="B426" s="927"/>
      <c r="C426" s="927"/>
      <c r="D426" s="927"/>
      <c r="E426" s="927"/>
      <c r="F426" s="927"/>
      <c r="G426" s="927"/>
      <c r="H426" s="927"/>
      <c r="I426" s="928"/>
    </row>
    <row r="427" spans="1:9" ht="15" customHeight="1" thickBot="1" x14ac:dyDescent="0.3">
      <c r="A427" s="899" t="s">
        <v>364</v>
      </c>
      <c r="B427" s="912"/>
      <c r="C427" s="912"/>
      <c r="D427" s="912"/>
      <c r="E427" s="912"/>
      <c r="F427" s="912"/>
      <c r="G427" s="912"/>
      <c r="H427" s="912"/>
      <c r="I427" s="913"/>
    </row>
    <row r="428" spans="1:9" ht="15" customHeight="1" x14ac:dyDescent="0.25">
      <c r="A428" s="914" t="s">
        <v>361</v>
      </c>
      <c r="B428" s="851"/>
      <c r="C428" s="851"/>
      <c r="D428" s="851"/>
      <c r="E428" s="851"/>
      <c r="F428" s="915"/>
      <c r="G428" s="916" t="s">
        <v>59</v>
      </c>
      <c r="H428" s="917"/>
      <c r="I428" s="918"/>
    </row>
    <row r="429" spans="1:9" ht="15" customHeight="1" thickBot="1" x14ac:dyDescent="0.3">
      <c r="A429" s="887" t="s">
        <v>362</v>
      </c>
      <c r="B429" s="888"/>
      <c r="C429" s="888"/>
      <c r="D429" s="888"/>
      <c r="E429" s="888"/>
      <c r="F429" s="889"/>
      <c r="G429" s="919" t="s">
        <v>59</v>
      </c>
      <c r="H429" s="920"/>
      <c r="I429" s="921"/>
    </row>
    <row r="430" spans="1:9" ht="15" customHeight="1" thickBot="1" x14ac:dyDescent="0.3">
      <c r="A430" s="899" t="s">
        <v>351</v>
      </c>
      <c r="B430" s="900"/>
      <c r="C430" s="900"/>
      <c r="D430" s="900"/>
      <c r="E430" s="900"/>
      <c r="F430" s="900"/>
      <c r="G430" s="900"/>
      <c r="H430" s="900"/>
      <c r="I430" s="901"/>
    </row>
    <row r="431" spans="1:9" ht="15" customHeight="1" x14ac:dyDescent="0.25">
      <c r="A431" s="902" t="s">
        <v>363</v>
      </c>
      <c r="B431" s="903"/>
      <c r="C431" s="903"/>
      <c r="D431" s="903"/>
      <c r="E431" s="903"/>
      <c r="F431" s="904"/>
      <c r="G431" s="143" t="s">
        <v>177</v>
      </c>
      <c r="H431" s="905">
        <v>44749</v>
      </c>
      <c r="I431" s="906"/>
    </row>
    <row r="432" spans="1:9" ht="15" customHeight="1" x14ac:dyDescent="0.25">
      <c r="A432" s="907" t="s">
        <v>373</v>
      </c>
      <c r="B432" s="908"/>
      <c r="C432" s="908"/>
      <c r="D432" s="908"/>
      <c r="E432" s="908"/>
      <c r="F432" s="908"/>
      <c r="G432" s="909"/>
      <c r="H432" s="144" t="s">
        <v>358</v>
      </c>
      <c r="I432" s="145" t="s">
        <v>648</v>
      </c>
    </row>
    <row r="433" spans="1:9" ht="15" customHeight="1" x14ac:dyDescent="0.25">
      <c r="A433" s="910" t="s">
        <v>359</v>
      </c>
      <c r="B433" s="858"/>
      <c r="C433" s="858"/>
      <c r="D433" s="858"/>
      <c r="E433" s="858"/>
      <c r="F433" s="858"/>
      <c r="G433" s="911"/>
      <c r="H433" s="417">
        <f>IF(H424,H424,"")</f>
        <v>5</v>
      </c>
      <c r="I433" s="223">
        <v>9.5</v>
      </c>
    </row>
    <row r="434" spans="1:9" ht="15" customHeight="1" thickBot="1" x14ac:dyDescent="0.3">
      <c r="A434" s="887" t="s">
        <v>360</v>
      </c>
      <c r="B434" s="888"/>
      <c r="C434" s="888"/>
      <c r="D434" s="888"/>
      <c r="E434" s="888"/>
      <c r="F434" s="888"/>
      <c r="G434" s="889"/>
      <c r="H434" s="417">
        <f>IF(H425,H425,"")</f>
        <v>4</v>
      </c>
      <c r="I434" s="224">
        <v>8.5</v>
      </c>
    </row>
    <row r="435" spans="1:9" ht="15" customHeight="1" thickBot="1" x14ac:dyDescent="0.3">
      <c r="A435" s="890" t="s">
        <v>365</v>
      </c>
      <c r="B435" s="852"/>
      <c r="C435" s="852"/>
      <c r="D435" s="852"/>
      <c r="E435" s="852"/>
      <c r="F435" s="852"/>
      <c r="G435" s="852"/>
      <c r="H435" s="852"/>
      <c r="I435" s="853"/>
    </row>
    <row r="436" spans="1:9" ht="15" customHeight="1" x14ac:dyDescent="0.25">
      <c r="A436" s="146"/>
      <c r="B436" s="412" t="s">
        <v>352</v>
      </c>
      <c r="C436" s="225"/>
      <c r="D436" s="415" t="s">
        <v>353</v>
      </c>
      <c r="E436" s="416" t="s">
        <v>354</v>
      </c>
      <c r="F436" s="891" t="s">
        <v>368</v>
      </c>
      <c r="G436" s="892"/>
      <c r="H436" s="893"/>
      <c r="I436" s="894"/>
    </row>
    <row r="437" spans="1:9" ht="15" customHeight="1" x14ac:dyDescent="0.25">
      <c r="A437" s="226" t="s">
        <v>355</v>
      </c>
      <c r="B437" s="433">
        <v>2018</v>
      </c>
      <c r="C437" s="228">
        <f>B437</f>
        <v>2018</v>
      </c>
      <c r="D437" s="227">
        <v>2020</v>
      </c>
      <c r="E437" s="430">
        <f>IF(H431&lt;&gt;"",INT(YEAR(H431)),"")</f>
        <v>2022</v>
      </c>
      <c r="F437" s="897">
        <f>IF(E437&lt;&gt;"",E437+30,"")</f>
        <v>2052</v>
      </c>
      <c r="G437" s="898"/>
      <c r="H437" s="895"/>
      <c r="I437" s="896"/>
    </row>
    <row r="438" spans="1:9" ht="15" customHeight="1" x14ac:dyDescent="0.25">
      <c r="A438" s="226" t="s">
        <v>357</v>
      </c>
      <c r="B438" s="413">
        <f>IF(ISNUMBER(E424),E424,"")</f>
        <v>10</v>
      </c>
      <c r="C438" s="228">
        <f>B438</f>
        <v>10</v>
      </c>
      <c r="D438" s="431">
        <v>9.8000000000000007</v>
      </c>
      <c r="E438" s="417">
        <f>IF(ISNUMBER(I433),I433,"")</f>
        <v>9.5</v>
      </c>
      <c r="F438" s="342"/>
      <c r="G438" s="343"/>
      <c r="H438" s="419" t="s">
        <v>357</v>
      </c>
      <c r="I438" s="420">
        <f>IFERROR(IF((I433-H433)&lt;0,"",I433-H433),"")</f>
        <v>4.5</v>
      </c>
    </row>
    <row r="439" spans="1:9" ht="15" customHeight="1" thickBot="1" x14ac:dyDescent="0.3">
      <c r="A439" s="230" t="s">
        <v>356</v>
      </c>
      <c r="B439" s="414">
        <f>IF(ISNUMBER(E425),E425,"")</f>
        <v>9</v>
      </c>
      <c r="C439" s="228">
        <f>B439</f>
        <v>9</v>
      </c>
      <c r="D439" s="432">
        <v>8.8000000000000007</v>
      </c>
      <c r="E439" s="418">
        <f>IF(ISNUMBER(I434),I434,"")</f>
        <v>8.5</v>
      </c>
      <c r="F439" s="339"/>
      <c r="G439" s="340"/>
      <c r="H439" s="421" t="s">
        <v>356</v>
      </c>
      <c r="I439" s="422">
        <f>IFERROR(IF((I434-H434)&lt;0,"",I434-H434),"")</f>
        <v>4.5</v>
      </c>
    </row>
    <row r="440" spans="1:9" ht="19.5" customHeight="1" x14ac:dyDescent="0.25">
      <c r="A440" s="229" t="s">
        <v>369</v>
      </c>
      <c r="B440" s="335">
        <f>H424</f>
        <v>5</v>
      </c>
      <c r="C440" s="335">
        <f>B440</f>
        <v>5</v>
      </c>
      <c r="D440" s="335">
        <f t="shared" ref="D440" si="26">C440</f>
        <v>5</v>
      </c>
      <c r="E440" s="335">
        <f>D440</f>
        <v>5</v>
      </c>
      <c r="F440" s="881">
        <f>E440</f>
        <v>5</v>
      </c>
      <c r="G440" s="882"/>
      <c r="H440" s="323"/>
      <c r="I440" s="350"/>
    </row>
    <row r="441" spans="1:9" ht="19.5" customHeight="1" x14ac:dyDescent="0.25">
      <c r="A441" s="230" t="s">
        <v>370</v>
      </c>
      <c r="B441" s="334">
        <f>H425</f>
        <v>4</v>
      </c>
      <c r="C441" s="334">
        <f>B441</f>
        <v>4</v>
      </c>
      <c r="D441" s="334">
        <f>C441</f>
        <v>4</v>
      </c>
      <c r="E441" s="334">
        <f>D441</f>
        <v>4</v>
      </c>
      <c r="F441" s="883">
        <f>E441</f>
        <v>4</v>
      </c>
      <c r="G441" s="884"/>
      <c r="H441" s="325"/>
      <c r="I441" s="324"/>
    </row>
    <row r="442" spans="1:9" ht="19.5" customHeight="1" x14ac:dyDescent="0.25">
      <c r="A442" s="226" t="s">
        <v>376</v>
      </c>
      <c r="B442" s="334">
        <f t="shared" ref="B442:E442" si="27">B438</f>
        <v>10</v>
      </c>
      <c r="C442" s="334">
        <f t="shared" si="27"/>
        <v>10</v>
      </c>
      <c r="D442" s="334">
        <f t="shared" si="27"/>
        <v>9.8000000000000007</v>
      </c>
      <c r="E442" s="334">
        <f t="shared" si="27"/>
        <v>9.5</v>
      </c>
      <c r="F442" s="883"/>
      <c r="G442" s="884"/>
      <c r="H442" s="341"/>
      <c r="I442" s="344"/>
    </row>
    <row r="443" spans="1:9" ht="19.5" customHeight="1" x14ac:dyDescent="0.25">
      <c r="A443" s="226" t="s">
        <v>377</v>
      </c>
      <c r="B443" s="334">
        <f t="shared" ref="B443:E443" si="28">B439</f>
        <v>9</v>
      </c>
      <c r="C443" s="334">
        <f t="shared" si="28"/>
        <v>9</v>
      </c>
      <c r="D443" s="334">
        <f t="shared" si="28"/>
        <v>8.8000000000000007</v>
      </c>
      <c r="E443" s="334">
        <f t="shared" si="28"/>
        <v>8.5</v>
      </c>
      <c r="F443" s="883"/>
      <c r="G443" s="884"/>
      <c r="H443" s="326"/>
      <c r="I443" s="327"/>
    </row>
    <row r="444" spans="1:9" ht="19.5" customHeight="1" x14ac:dyDescent="0.25">
      <c r="A444" s="4"/>
      <c r="B444" s="345"/>
      <c r="C444" s="345"/>
      <c r="D444" s="345"/>
      <c r="E444" s="345"/>
      <c r="F444" s="345"/>
      <c r="G444" s="345"/>
      <c r="H444" s="346"/>
      <c r="I444" s="328"/>
    </row>
    <row r="445" spans="1:9" ht="19.5" customHeight="1" x14ac:dyDescent="0.25">
      <c r="A445" s="4"/>
      <c r="C445" s="345"/>
      <c r="D445" s="345"/>
      <c r="E445" s="345"/>
      <c r="F445" s="345"/>
      <c r="G445" s="345"/>
      <c r="H445" s="346"/>
      <c r="I445" s="328"/>
    </row>
    <row r="446" spans="1:9" ht="19.5" customHeight="1" x14ac:dyDescent="0.25">
      <c r="A446" s="4"/>
      <c r="G446" s="133"/>
      <c r="H446" s="347"/>
      <c r="I446" s="329"/>
    </row>
    <row r="447" spans="1:9" ht="19.5" customHeight="1" x14ac:dyDescent="0.25">
      <c r="A447" s="4"/>
      <c r="B447" s="268"/>
      <c r="C447" s="268"/>
      <c r="D447" s="268"/>
      <c r="E447" s="37"/>
      <c r="G447" s="133"/>
      <c r="H447" s="348"/>
      <c r="I447" s="329"/>
    </row>
    <row r="448" spans="1:9" ht="19.5" customHeight="1" x14ac:dyDescent="0.25">
      <c r="A448" s="330"/>
      <c r="B448" s="345"/>
      <c r="C448" s="345"/>
      <c r="D448" s="345"/>
      <c r="E448" s="345"/>
      <c r="G448" s="345"/>
      <c r="H448" s="345"/>
      <c r="I448" s="5"/>
    </row>
    <row r="449" spans="1:9" ht="19.5" customHeight="1" x14ac:dyDescent="0.25">
      <c r="A449" s="330"/>
      <c r="B449" s="345"/>
      <c r="C449" s="345"/>
      <c r="D449" s="345"/>
      <c r="E449" s="345"/>
      <c r="F449" s="345"/>
      <c r="G449" s="345"/>
      <c r="H449" s="349"/>
      <c r="I449" s="5"/>
    </row>
    <row r="450" spans="1:9" ht="19.5" customHeight="1" x14ac:dyDescent="0.25">
      <c r="A450" s="330"/>
      <c r="B450" s="345"/>
      <c r="C450" s="345"/>
      <c r="D450" s="345"/>
      <c r="E450" s="345"/>
      <c r="F450" s="345"/>
      <c r="G450" s="345"/>
      <c r="H450" s="349"/>
      <c r="I450" s="331"/>
    </row>
    <row r="451" spans="1:9" ht="19.5" customHeight="1" x14ac:dyDescent="0.25">
      <c r="A451" s="330"/>
      <c r="B451" s="345"/>
      <c r="C451" s="345"/>
      <c r="D451" s="345"/>
      <c r="E451" s="345"/>
      <c r="F451" s="345"/>
      <c r="G451" s="345"/>
      <c r="H451" s="345"/>
      <c r="I451" s="331"/>
    </row>
    <row r="452" spans="1:9" ht="19.5" customHeight="1" thickBot="1" x14ac:dyDescent="0.3">
      <c r="A452" s="336"/>
      <c r="B452" s="332"/>
      <c r="C452" s="332"/>
      <c r="D452" s="332"/>
      <c r="E452" s="332"/>
      <c r="F452" s="332"/>
      <c r="G452" s="8"/>
      <c r="H452" s="332"/>
      <c r="I452" s="15"/>
    </row>
    <row r="453" spans="1:9" ht="19.5" customHeight="1" thickBot="1" x14ac:dyDescent="0.3">
      <c r="A453" s="885" t="s">
        <v>589</v>
      </c>
      <c r="B453" s="886"/>
      <c r="C453" s="886"/>
      <c r="D453" s="886"/>
      <c r="E453" s="886"/>
      <c r="F453" s="333" t="s">
        <v>357</v>
      </c>
      <c r="G453" s="423" t="str">
        <f>IFERROR(IF(AND(ISNUMBER(D437),ISNUMBER(D438),ISNUMBER(D439))=TRUE,"År "&amp;D437+INT((H433-D438)/((E438-D438)/(E437-D437))),"N/A"),"N/A")</f>
        <v>År 2051</v>
      </c>
      <c r="H453" s="333" t="s">
        <v>356</v>
      </c>
      <c r="I453" s="424" t="str">
        <f>IFERROR(IF(AND(ISNUMBER(D437),ISNUMBER(D438),ISNUMBER(D439))=TRUE,"År "&amp;D437+INT((H434-D439)/((E439-D439)/(E437-D437))),"N/A"),"N/A")</f>
        <v>År 2051</v>
      </c>
    </row>
    <row r="454" spans="1:9" ht="15" customHeight="1" x14ac:dyDescent="0.25">
      <c r="A454" s="850" t="s">
        <v>372</v>
      </c>
      <c r="B454" s="851"/>
      <c r="C454" s="851"/>
      <c r="D454" s="852"/>
      <c r="E454" s="852"/>
      <c r="F454" s="852"/>
      <c r="G454" s="852"/>
      <c r="H454" s="852"/>
      <c r="I454" s="853"/>
    </row>
    <row r="455" spans="1:9" ht="15" customHeight="1" thickBot="1" x14ac:dyDescent="0.3">
      <c r="A455" s="854" t="s">
        <v>115</v>
      </c>
      <c r="B455" s="855"/>
      <c r="C455" s="856"/>
      <c r="D455" s="857" t="s">
        <v>114</v>
      </c>
      <c r="E455" s="858"/>
      <c r="F455" s="858"/>
      <c r="G455" s="858"/>
      <c r="H455" s="858"/>
      <c r="I455" s="859"/>
    </row>
    <row r="456" spans="1:9" ht="15" customHeight="1" thickBot="1" x14ac:dyDescent="0.3">
      <c r="A456" s="860" t="s">
        <v>116</v>
      </c>
      <c r="B456" s="861"/>
      <c r="C456" s="425" t="str">
        <f>IFERROR("År "&amp;MIN(RIGHT(G453,4),RIGHT(I453,4)),"N/A")</f>
        <v>År 2051</v>
      </c>
      <c r="D456" s="862" t="s">
        <v>24</v>
      </c>
      <c r="E456" s="862" t="s">
        <v>857</v>
      </c>
      <c r="F456" s="862"/>
      <c r="G456" s="862"/>
      <c r="H456" s="862" t="s">
        <v>21</v>
      </c>
      <c r="I456" s="865"/>
    </row>
    <row r="457" spans="1:9" ht="15" customHeight="1" x14ac:dyDescent="0.25">
      <c r="A457" s="867" t="s">
        <v>610</v>
      </c>
      <c r="B457" s="868"/>
      <c r="C457" s="869"/>
      <c r="D457" s="863"/>
      <c r="E457" s="864"/>
      <c r="F457" s="864"/>
      <c r="G457" s="864"/>
      <c r="H457" s="864"/>
      <c r="I457" s="866"/>
    </row>
    <row r="458" spans="1:9" ht="15" customHeight="1" x14ac:dyDescent="0.25">
      <c r="A458" s="870"/>
      <c r="B458" s="868"/>
      <c r="C458" s="869"/>
      <c r="D458" s="874" t="s">
        <v>25</v>
      </c>
      <c r="E458" s="876"/>
      <c r="F458" s="876"/>
      <c r="G458" s="876"/>
      <c r="H458" s="862" t="s">
        <v>371</v>
      </c>
      <c r="I458" s="879"/>
    </row>
    <row r="459" spans="1:9" ht="15" customHeight="1" thickBot="1" x14ac:dyDescent="0.3">
      <c r="A459" s="871"/>
      <c r="B459" s="872"/>
      <c r="C459" s="873"/>
      <c r="D459" s="875"/>
      <c r="E459" s="877"/>
      <c r="F459" s="877"/>
      <c r="G459" s="877"/>
      <c r="H459" s="878"/>
      <c r="I459" s="880"/>
    </row>
    <row r="460" spans="1:9" ht="15.75" thickBot="1" x14ac:dyDescent="0.3"/>
    <row r="461" spans="1:9" ht="16.5" customHeight="1" thickBot="1" x14ac:dyDescent="0.3">
      <c r="A461" s="941" t="s">
        <v>692</v>
      </c>
      <c r="B461" s="817"/>
      <c r="C461" s="817"/>
      <c r="D461" s="817"/>
      <c r="E461" s="833"/>
      <c r="F461" s="833"/>
      <c r="G461" s="833"/>
      <c r="H461" s="833"/>
      <c r="I461" s="942"/>
    </row>
    <row r="462" spans="1:9" ht="27" customHeight="1" thickBot="1" x14ac:dyDescent="0.3">
      <c r="A462" s="303" t="s">
        <v>633</v>
      </c>
      <c r="B462" s="841" t="s">
        <v>859</v>
      </c>
      <c r="C462" s="842"/>
      <c r="D462" s="843"/>
      <c r="E462" s="429" t="s">
        <v>588</v>
      </c>
      <c r="F462" s="943"/>
      <c r="G462" s="943"/>
      <c r="H462" s="943"/>
      <c r="I462" s="944"/>
    </row>
    <row r="463" spans="1:9" ht="25.5" customHeight="1" x14ac:dyDescent="0.25">
      <c r="A463" s="303" t="s">
        <v>0</v>
      </c>
      <c r="B463" s="945" t="s">
        <v>705</v>
      </c>
      <c r="C463" s="946"/>
      <c r="D463" s="946"/>
      <c r="E463" s="140" t="s">
        <v>37</v>
      </c>
      <c r="F463" s="939" t="s">
        <v>719</v>
      </c>
      <c r="G463" s="937"/>
      <c r="H463" s="217" t="s">
        <v>31</v>
      </c>
      <c r="I463" s="60"/>
    </row>
    <row r="464" spans="1:9" ht="25.5" customHeight="1" x14ac:dyDescent="0.25">
      <c r="A464" s="304" t="s">
        <v>905</v>
      </c>
      <c r="B464" s="936">
        <v>999</v>
      </c>
      <c r="C464" s="937"/>
      <c r="D464" s="937"/>
      <c r="E464" s="140" t="s">
        <v>32</v>
      </c>
      <c r="F464" s="938"/>
      <c r="G464" s="937"/>
      <c r="H464" s="217" t="s">
        <v>34</v>
      </c>
      <c r="I464" s="218"/>
    </row>
    <row r="465" spans="1:9" ht="25.5" customHeight="1" x14ac:dyDescent="0.25">
      <c r="A465" s="304" t="s">
        <v>1</v>
      </c>
      <c r="B465" s="939" t="s">
        <v>758</v>
      </c>
      <c r="C465" s="937"/>
      <c r="D465" s="937"/>
      <c r="E465" s="140" t="s">
        <v>33</v>
      </c>
      <c r="F465" s="939"/>
      <c r="G465" s="937"/>
      <c r="H465" s="217" t="s">
        <v>36</v>
      </c>
      <c r="I465" s="76"/>
    </row>
    <row r="466" spans="1:9" ht="25.5" customHeight="1" x14ac:dyDescent="0.25">
      <c r="A466" s="304" t="s">
        <v>406</v>
      </c>
      <c r="B466" s="940" t="s">
        <v>760</v>
      </c>
      <c r="C466" s="937"/>
      <c r="D466" s="937"/>
      <c r="E466" s="140" t="s">
        <v>35</v>
      </c>
      <c r="F466" s="939"/>
      <c r="G466" s="937"/>
      <c r="H466" s="319"/>
      <c r="I466" s="320"/>
    </row>
    <row r="467" spans="1:9" ht="25.5" customHeight="1" thickBot="1" x14ac:dyDescent="0.3">
      <c r="A467" s="305" t="s">
        <v>28</v>
      </c>
      <c r="B467" s="929">
        <v>17</v>
      </c>
      <c r="C467" s="930"/>
      <c r="D467" s="930"/>
      <c r="E467" s="141" t="s">
        <v>29</v>
      </c>
      <c r="F467" s="929"/>
      <c r="G467" s="930"/>
      <c r="H467" s="321"/>
      <c r="I467" s="272"/>
    </row>
    <row r="468" spans="1:9" ht="15" customHeight="1" thickBot="1" x14ac:dyDescent="0.3">
      <c r="A468" s="931"/>
      <c r="B468" s="820"/>
      <c r="C468" s="820"/>
      <c r="D468" s="820"/>
      <c r="E468" s="820"/>
      <c r="F468" s="820"/>
      <c r="G468" s="820"/>
      <c r="H468" s="820"/>
      <c r="I468" s="821"/>
    </row>
    <row r="469" spans="1:9" ht="22.5" customHeight="1" x14ac:dyDescent="0.25">
      <c r="A469" s="932" t="s">
        <v>324</v>
      </c>
      <c r="B469" s="933"/>
      <c r="C469" s="933"/>
      <c r="D469" s="160" t="s">
        <v>620</v>
      </c>
      <c r="E469" s="934" t="s">
        <v>366</v>
      </c>
      <c r="F469" s="935"/>
      <c r="G469" s="219" t="s">
        <v>367</v>
      </c>
      <c r="H469" s="220" t="s">
        <v>358</v>
      </c>
      <c r="I469" s="142" t="s">
        <v>375</v>
      </c>
    </row>
    <row r="470" spans="1:9" ht="15" customHeight="1" x14ac:dyDescent="0.25">
      <c r="A470" s="910" t="s">
        <v>359</v>
      </c>
      <c r="B470" s="858"/>
      <c r="C470" s="858"/>
      <c r="D470" s="911"/>
      <c r="E470" s="922">
        <v>10</v>
      </c>
      <c r="F470" s="923"/>
      <c r="G470" s="413">
        <f>IF(AND(ISNUMBER(E470),ISNUMBER(H470))=TRUE,E470-H470,"")</f>
        <v>5</v>
      </c>
      <c r="H470" s="221">
        <v>5</v>
      </c>
      <c r="I470" s="427">
        <f>IF(AND(ISNUMBER(E470),ISNUMBER(H470))=TRUE,MAX(G470,E470-H470),"")</f>
        <v>5</v>
      </c>
    </row>
    <row r="471" spans="1:9" ht="15" customHeight="1" thickBot="1" x14ac:dyDescent="0.3">
      <c r="A471" s="887" t="s">
        <v>360</v>
      </c>
      <c r="B471" s="888"/>
      <c r="C471" s="888"/>
      <c r="D471" s="889"/>
      <c r="E471" s="924">
        <v>9</v>
      </c>
      <c r="F471" s="925"/>
      <c r="G471" s="426">
        <f>IF(AND(ISNUMBER(E471),ISNUMBER(H471))=TRUE,E471-H471,"")</f>
        <v>5</v>
      </c>
      <c r="H471" s="222">
        <v>4</v>
      </c>
      <c r="I471" s="428">
        <f>IF(AND(ISNUMBER(E471),ISNUMBER(H471))=TRUE,MAX(G471,E471-H471),"")</f>
        <v>5</v>
      </c>
    </row>
    <row r="472" spans="1:9" ht="15" customHeight="1" thickBot="1" x14ac:dyDescent="0.3">
      <c r="A472" s="926" t="s">
        <v>374</v>
      </c>
      <c r="B472" s="927"/>
      <c r="C472" s="927"/>
      <c r="D472" s="927"/>
      <c r="E472" s="927"/>
      <c r="F472" s="927"/>
      <c r="G472" s="927"/>
      <c r="H472" s="927"/>
      <c r="I472" s="928"/>
    </row>
    <row r="473" spans="1:9" ht="15" customHeight="1" thickBot="1" x14ac:dyDescent="0.3">
      <c r="A473" s="899" t="s">
        <v>364</v>
      </c>
      <c r="B473" s="912"/>
      <c r="C473" s="912"/>
      <c r="D473" s="912"/>
      <c r="E473" s="912"/>
      <c r="F473" s="912"/>
      <c r="G473" s="912"/>
      <c r="H473" s="912"/>
      <c r="I473" s="913"/>
    </row>
    <row r="474" spans="1:9" ht="15" customHeight="1" x14ac:dyDescent="0.25">
      <c r="A474" s="914" t="s">
        <v>361</v>
      </c>
      <c r="B474" s="851"/>
      <c r="C474" s="851"/>
      <c r="D474" s="851"/>
      <c r="E474" s="851"/>
      <c r="F474" s="915"/>
      <c r="G474" s="916" t="s">
        <v>59</v>
      </c>
      <c r="H474" s="917"/>
      <c r="I474" s="918"/>
    </row>
    <row r="475" spans="1:9" ht="15" customHeight="1" thickBot="1" x14ac:dyDescent="0.3">
      <c r="A475" s="887" t="s">
        <v>362</v>
      </c>
      <c r="B475" s="888"/>
      <c r="C475" s="888"/>
      <c r="D475" s="888"/>
      <c r="E475" s="888"/>
      <c r="F475" s="889"/>
      <c r="G475" s="919" t="s">
        <v>59</v>
      </c>
      <c r="H475" s="920"/>
      <c r="I475" s="921"/>
    </row>
    <row r="476" spans="1:9" ht="15" customHeight="1" thickBot="1" x14ac:dyDescent="0.3">
      <c r="A476" s="899" t="s">
        <v>351</v>
      </c>
      <c r="B476" s="900"/>
      <c r="C476" s="900"/>
      <c r="D476" s="900"/>
      <c r="E476" s="900"/>
      <c r="F476" s="900"/>
      <c r="G476" s="900"/>
      <c r="H476" s="900"/>
      <c r="I476" s="901"/>
    </row>
    <row r="477" spans="1:9" ht="15" customHeight="1" x14ac:dyDescent="0.25">
      <c r="A477" s="902" t="s">
        <v>363</v>
      </c>
      <c r="B477" s="903"/>
      <c r="C477" s="903"/>
      <c r="D477" s="903"/>
      <c r="E477" s="903"/>
      <c r="F477" s="904"/>
      <c r="G477" s="143" t="s">
        <v>177</v>
      </c>
      <c r="H477" s="905">
        <v>44749</v>
      </c>
      <c r="I477" s="906"/>
    </row>
    <row r="478" spans="1:9" ht="15" customHeight="1" x14ac:dyDescent="0.25">
      <c r="A478" s="907" t="s">
        <v>373</v>
      </c>
      <c r="B478" s="908"/>
      <c r="C478" s="908"/>
      <c r="D478" s="908"/>
      <c r="E478" s="908"/>
      <c r="F478" s="908"/>
      <c r="G478" s="909"/>
      <c r="H478" s="144" t="s">
        <v>358</v>
      </c>
      <c r="I478" s="145" t="s">
        <v>648</v>
      </c>
    </row>
    <row r="479" spans="1:9" ht="15" customHeight="1" x14ac:dyDescent="0.25">
      <c r="A479" s="910" t="s">
        <v>359</v>
      </c>
      <c r="B479" s="858"/>
      <c r="C479" s="858"/>
      <c r="D479" s="858"/>
      <c r="E479" s="858"/>
      <c r="F479" s="858"/>
      <c r="G479" s="911"/>
      <c r="H479" s="417">
        <f>IF(H470,H470,"")</f>
        <v>5</v>
      </c>
      <c r="I479" s="223">
        <v>8.8000000000000007</v>
      </c>
    </row>
    <row r="480" spans="1:9" ht="15" customHeight="1" thickBot="1" x14ac:dyDescent="0.3">
      <c r="A480" s="887" t="s">
        <v>360</v>
      </c>
      <c r="B480" s="888"/>
      <c r="C480" s="888"/>
      <c r="D480" s="888"/>
      <c r="E480" s="888"/>
      <c r="F480" s="888"/>
      <c r="G480" s="889"/>
      <c r="H480" s="417">
        <f>IF(H471,H471,"")</f>
        <v>4</v>
      </c>
      <c r="I480" s="224">
        <v>7.4</v>
      </c>
    </row>
    <row r="481" spans="1:9" ht="15" customHeight="1" thickBot="1" x14ac:dyDescent="0.3">
      <c r="A481" s="890" t="s">
        <v>365</v>
      </c>
      <c r="B481" s="852"/>
      <c r="C481" s="852"/>
      <c r="D481" s="852"/>
      <c r="E481" s="852"/>
      <c r="F481" s="852"/>
      <c r="G481" s="852"/>
      <c r="H481" s="852"/>
      <c r="I481" s="853"/>
    </row>
    <row r="482" spans="1:9" ht="15" customHeight="1" x14ac:dyDescent="0.25">
      <c r="A482" s="146"/>
      <c r="B482" s="412" t="s">
        <v>352</v>
      </c>
      <c r="C482" s="225"/>
      <c r="D482" s="415" t="s">
        <v>353</v>
      </c>
      <c r="E482" s="416" t="s">
        <v>354</v>
      </c>
      <c r="F482" s="891" t="s">
        <v>368</v>
      </c>
      <c r="G482" s="892"/>
      <c r="H482" s="893"/>
      <c r="I482" s="894"/>
    </row>
    <row r="483" spans="1:9" ht="15" customHeight="1" x14ac:dyDescent="0.25">
      <c r="A483" s="226" t="s">
        <v>355</v>
      </c>
      <c r="B483" s="433">
        <v>2018</v>
      </c>
      <c r="C483" s="228">
        <f>B483</f>
        <v>2018</v>
      </c>
      <c r="D483" s="227">
        <v>2020</v>
      </c>
      <c r="E483" s="430">
        <f>IF(H477&lt;&gt;"",INT(YEAR(H477)),"")</f>
        <v>2022</v>
      </c>
      <c r="F483" s="897">
        <f>IF(E483&lt;&gt;"",E483+30,"")</f>
        <v>2052</v>
      </c>
      <c r="G483" s="898"/>
      <c r="H483" s="895"/>
      <c r="I483" s="896"/>
    </row>
    <row r="484" spans="1:9" ht="15" customHeight="1" x14ac:dyDescent="0.25">
      <c r="A484" s="226" t="s">
        <v>357</v>
      </c>
      <c r="B484" s="413">
        <f>IF(ISNUMBER(E470),E470,"")</f>
        <v>10</v>
      </c>
      <c r="C484" s="228">
        <f>B484</f>
        <v>10</v>
      </c>
      <c r="D484" s="431">
        <v>9</v>
      </c>
      <c r="E484" s="417">
        <f>IF(ISNUMBER(I479),I479,"")</f>
        <v>8.8000000000000007</v>
      </c>
      <c r="F484" s="342"/>
      <c r="G484" s="343"/>
      <c r="H484" s="419" t="s">
        <v>357</v>
      </c>
      <c r="I484" s="420">
        <f>IFERROR(IF((I479-H479)&lt;0,"",I479-H479),"")</f>
        <v>3.8000000000000007</v>
      </c>
    </row>
    <row r="485" spans="1:9" ht="15" customHeight="1" thickBot="1" x14ac:dyDescent="0.3">
      <c r="A485" s="230" t="s">
        <v>356</v>
      </c>
      <c r="B485" s="414">
        <f>IF(ISNUMBER(E471),E471,"")</f>
        <v>9</v>
      </c>
      <c r="C485" s="228">
        <f>B485</f>
        <v>9</v>
      </c>
      <c r="D485" s="432">
        <v>8</v>
      </c>
      <c r="E485" s="418">
        <f>IF(ISNUMBER(I480),I480,"")</f>
        <v>7.4</v>
      </c>
      <c r="F485" s="339"/>
      <c r="G485" s="340"/>
      <c r="H485" s="421" t="s">
        <v>356</v>
      </c>
      <c r="I485" s="422">
        <f>IFERROR(IF((I480-H480)&lt;0,"",I480-H480),"")</f>
        <v>3.4000000000000004</v>
      </c>
    </row>
    <row r="486" spans="1:9" ht="19.5" customHeight="1" x14ac:dyDescent="0.25">
      <c r="A486" s="229" t="s">
        <v>369</v>
      </c>
      <c r="B486" s="335">
        <f>H470</f>
        <v>5</v>
      </c>
      <c r="C486" s="335">
        <f>B486</f>
        <v>5</v>
      </c>
      <c r="D486" s="335">
        <f t="shared" ref="D486" si="29">C486</f>
        <v>5</v>
      </c>
      <c r="E486" s="335">
        <f>D486</f>
        <v>5</v>
      </c>
      <c r="F486" s="881">
        <f>E486</f>
        <v>5</v>
      </c>
      <c r="G486" s="882"/>
      <c r="H486" s="323"/>
      <c r="I486" s="350"/>
    </row>
    <row r="487" spans="1:9" ht="19.5" customHeight="1" x14ac:dyDescent="0.25">
      <c r="A487" s="230" t="s">
        <v>370</v>
      </c>
      <c r="B487" s="334">
        <f>H471</f>
        <v>4</v>
      </c>
      <c r="C487" s="334">
        <f>B487</f>
        <v>4</v>
      </c>
      <c r="D487" s="334">
        <f>C487</f>
        <v>4</v>
      </c>
      <c r="E487" s="334">
        <f>D487</f>
        <v>4</v>
      </c>
      <c r="F487" s="883">
        <f>E487</f>
        <v>4</v>
      </c>
      <c r="G487" s="884"/>
      <c r="H487" s="325"/>
      <c r="I487" s="324"/>
    </row>
    <row r="488" spans="1:9" ht="19.5" customHeight="1" x14ac:dyDescent="0.25">
      <c r="A488" s="226" t="s">
        <v>376</v>
      </c>
      <c r="B488" s="334">
        <f t="shared" ref="B488:E488" si="30">B484</f>
        <v>10</v>
      </c>
      <c r="C488" s="334">
        <f t="shared" si="30"/>
        <v>10</v>
      </c>
      <c r="D488" s="334">
        <f t="shared" si="30"/>
        <v>9</v>
      </c>
      <c r="E488" s="334">
        <f t="shared" si="30"/>
        <v>8.8000000000000007</v>
      </c>
      <c r="F488" s="883"/>
      <c r="G488" s="884"/>
      <c r="H488" s="341"/>
      <c r="I488" s="344"/>
    </row>
    <row r="489" spans="1:9" ht="19.5" customHeight="1" x14ac:dyDescent="0.25">
      <c r="A489" s="226" t="s">
        <v>377</v>
      </c>
      <c r="B489" s="334">
        <f t="shared" ref="B489:E489" si="31">B485</f>
        <v>9</v>
      </c>
      <c r="C489" s="334">
        <f t="shared" si="31"/>
        <v>9</v>
      </c>
      <c r="D489" s="334">
        <f t="shared" si="31"/>
        <v>8</v>
      </c>
      <c r="E489" s="334">
        <f t="shared" si="31"/>
        <v>7.4</v>
      </c>
      <c r="F489" s="883"/>
      <c r="G489" s="884"/>
      <c r="H489" s="326"/>
      <c r="I489" s="327"/>
    </row>
    <row r="490" spans="1:9" ht="19.5" customHeight="1" x14ac:dyDescent="0.25">
      <c r="A490" s="4"/>
      <c r="B490" s="345"/>
      <c r="C490" s="345"/>
      <c r="D490" s="345"/>
      <c r="E490" s="345"/>
      <c r="F490" s="345"/>
      <c r="G490" s="345"/>
      <c r="H490" s="346"/>
      <c r="I490" s="328"/>
    </row>
    <row r="491" spans="1:9" ht="19.5" customHeight="1" x14ac:dyDescent="0.25">
      <c r="A491" s="4"/>
      <c r="C491" s="345"/>
      <c r="D491" s="345"/>
      <c r="E491" s="345"/>
      <c r="F491" s="345"/>
      <c r="G491" s="345"/>
      <c r="H491" s="346"/>
      <c r="I491" s="328"/>
    </row>
    <row r="492" spans="1:9" ht="19.5" customHeight="1" x14ac:dyDescent="0.25">
      <c r="A492" s="4"/>
      <c r="G492" s="133"/>
      <c r="H492" s="347"/>
      <c r="I492" s="329"/>
    </row>
    <row r="493" spans="1:9" ht="19.5" customHeight="1" x14ac:dyDescent="0.25">
      <c r="A493" s="4"/>
      <c r="B493" s="268"/>
      <c r="C493" s="268"/>
      <c r="D493" s="268"/>
      <c r="E493" s="37"/>
      <c r="G493" s="133"/>
      <c r="H493" s="348"/>
      <c r="I493" s="329"/>
    </row>
    <row r="494" spans="1:9" ht="19.5" customHeight="1" x14ac:dyDescent="0.25">
      <c r="A494" s="330"/>
      <c r="B494" s="345"/>
      <c r="C494" s="345"/>
      <c r="D494" s="345"/>
      <c r="E494" s="345"/>
      <c r="G494" s="345"/>
      <c r="H494" s="345"/>
      <c r="I494" s="5"/>
    </row>
    <row r="495" spans="1:9" ht="19.5" customHeight="1" x14ac:dyDescent="0.25">
      <c r="A495" s="330"/>
      <c r="B495" s="345"/>
      <c r="C495" s="345"/>
      <c r="D495" s="345"/>
      <c r="E495" s="345"/>
      <c r="F495" s="345"/>
      <c r="G495" s="345"/>
      <c r="H495" s="349"/>
      <c r="I495" s="5"/>
    </row>
    <row r="496" spans="1:9" ht="19.5" customHeight="1" x14ac:dyDescent="0.25">
      <c r="A496" s="330"/>
      <c r="B496" s="345"/>
      <c r="C496" s="345"/>
      <c r="D496" s="345"/>
      <c r="E496" s="345"/>
      <c r="F496" s="345"/>
      <c r="G496" s="345"/>
      <c r="H496" s="349"/>
      <c r="I496" s="331"/>
    </row>
    <row r="497" spans="1:9" ht="19.5" customHeight="1" x14ac:dyDescent="0.25">
      <c r="A497" s="330"/>
      <c r="B497" s="345"/>
      <c r="C497" s="345"/>
      <c r="D497" s="345"/>
      <c r="E497" s="345"/>
      <c r="F497" s="345"/>
      <c r="G497" s="345"/>
      <c r="H497" s="345"/>
      <c r="I497" s="331"/>
    </row>
    <row r="498" spans="1:9" ht="19.5" customHeight="1" thickBot="1" x14ac:dyDescent="0.3">
      <c r="A498" s="336"/>
      <c r="B498" s="332"/>
      <c r="C498" s="332"/>
      <c r="D498" s="332"/>
      <c r="E498" s="332"/>
      <c r="F498" s="332"/>
      <c r="G498" s="8"/>
      <c r="H498" s="332"/>
      <c r="I498" s="15"/>
    </row>
    <row r="499" spans="1:9" ht="19.5" customHeight="1" thickBot="1" x14ac:dyDescent="0.3">
      <c r="A499" s="885" t="s">
        <v>589</v>
      </c>
      <c r="B499" s="886"/>
      <c r="C499" s="886"/>
      <c r="D499" s="886"/>
      <c r="E499" s="886"/>
      <c r="F499" s="333" t="s">
        <v>357</v>
      </c>
      <c r="G499" s="423" t="str">
        <f>IFERROR(IF(AND(ISNUMBER(D483),ISNUMBER(D484),ISNUMBER(D485))=TRUE,"År "&amp;D483+INT((H479-D484)/((E484-D484)/(E483-D483))),"N/A"),"N/A")</f>
        <v>År 2060</v>
      </c>
      <c r="H499" s="333" t="s">
        <v>356</v>
      </c>
      <c r="I499" s="424" t="str">
        <f>IFERROR(IF(AND(ISNUMBER(D483),ISNUMBER(D484),ISNUMBER(D485))=TRUE,"År "&amp;D483+INT((H480-D485)/((E485-D485)/(E483-D483))),"N/A"),"N/A")</f>
        <v>År 2033</v>
      </c>
    </row>
    <row r="500" spans="1:9" ht="15" customHeight="1" x14ac:dyDescent="0.25">
      <c r="A500" s="850" t="s">
        <v>372</v>
      </c>
      <c r="B500" s="851"/>
      <c r="C500" s="851"/>
      <c r="D500" s="852"/>
      <c r="E500" s="852"/>
      <c r="F500" s="852"/>
      <c r="G500" s="852"/>
      <c r="H500" s="852"/>
      <c r="I500" s="853"/>
    </row>
    <row r="501" spans="1:9" ht="15" customHeight="1" thickBot="1" x14ac:dyDescent="0.3">
      <c r="A501" s="854" t="s">
        <v>115</v>
      </c>
      <c r="B501" s="855"/>
      <c r="C501" s="856"/>
      <c r="D501" s="857" t="s">
        <v>114</v>
      </c>
      <c r="E501" s="858"/>
      <c r="F501" s="858"/>
      <c r="G501" s="858"/>
      <c r="H501" s="858"/>
      <c r="I501" s="859"/>
    </row>
    <row r="502" spans="1:9" ht="15" customHeight="1" thickBot="1" x14ac:dyDescent="0.3">
      <c r="A502" s="860" t="s">
        <v>116</v>
      </c>
      <c r="B502" s="861"/>
      <c r="C502" s="425" t="str">
        <f>IFERROR("År "&amp;MIN(RIGHT(G499,4),RIGHT(I499,4)),"N/A")</f>
        <v>År 2033</v>
      </c>
      <c r="D502" s="862" t="s">
        <v>24</v>
      </c>
      <c r="E502" s="862"/>
      <c r="F502" s="862"/>
      <c r="G502" s="862"/>
      <c r="H502" s="862" t="s">
        <v>21</v>
      </c>
      <c r="I502" s="865"/>
    </row>
    <row r="503" spans="1:9" ht="15" customHeight="1" x14ac:dyDescent="0.25">
      <c r="A503" s="867" t="s">
        <v>610</v>
      </c>
      <c r="B503" s="868"/>
      <c r="C503" s="869"/>
      <c r="D503" s="863"/>
      <c r="E503" s="864"/>
      <c r="F503" s="864"/>
      <c r="G503" s="864"/>
      <c r="H503" s="864"/>
      <c r="I503" s="866"/>
    </row>
    <row r="504" spans="1:9" ht="15" customHeight="1" x14ac:dyDescent="0.25">
      <c r="A504" s="870"/>
      <c r="B504" s="868"/>
      <c r="C504" s="869"/>
      <c r="D504" s="874" t="s">
        <v>25</v>
      </c>
      <c r="E504" s="876"/>
      <c r="F504" s="876"/>
      <c r="G504" s="876"/>
      <c r="H504" s="862" t="s">
        <v>371</v>
      </c>
      <c r="I504" s="879"/>
    </row>
    <row r="505" spans="1:9" ht="15" customHeight="1" thickBot="1" x14ac:dyDescent="0.3">
      <c r="A505" s="871"/>
      <c r="B505" s="872"/>
      <c r="C505" s="873"/>
      <c r="D505" s="875"/>
      <c r="E505" s="877"/>
      <c r="F505" s="877"/>
      <c r="G505" s="877"/>
      <c r="H505" s="878"/>
      <c r="I505" s="880"/>
    </row>
    <row r="506" spans="1:9" ht="15.75" thickBot="1" x14ac:dyDescent="0.3"/>
    <row r="507" spans="1:9" ht="16.5" customHeight="1" thickBot="1" x14ac:dyDescent="0.3">
      <c r="A507" s="941" t="s">
        <v>692</v>
      </c>
      <c r="B507" s="817"/>
      <c r="C507" s="817"/>
      <c r="D507" s="817"/>
      <c r="E507" s="833"/>
      <c r="F507" s="833"/>
      <c r="G507" s="833"/>
      <c r="H507" s="833"/>
      <c r="I507" s="942"/>
    </row>
    <row r="508" spans="1:9" ht="27" customHeight="1" thickBot="1" x14ac:dyDescent="0.3">
      <c r="A508" s="303" t="s">
        <v>633</v>
      </c>
      <c r="B508" s="841" t="s">
        <v>860</v>
      </c>
      <c r="C508" s="842"/>
      <c r="D508" s="843"/>
      <c r="E508" s="429" t="s">
        <v>588</v>
      </c>
      <c r="F508" s="943"/>
      <c r="G508" s="943"/>
      <c r="H508" s="943"/>
      <c r="I508" s="944"/>
    </row>
    <row r="509" spans="1:9" ht="25.5" customHeight="1" x14ac:dyDescent="0.25">
      <c r="A509" s="303" t="s">
        <v>0</v>
      </c>
      <c r="B509" s="945" t="s">
        <v>705</v>
      </c>
      <c r="C509" s="946"/>
      <c r="D509" s="946"/>
      <c r="E509" s="140" t="s">
        <v>37</v>
      </c>
      <c r="F509" s="939" t="s">
        <v>719</v>
      </c>
      <c r="G509" s="937"/>
      <c r="H509" s="217" t="s">
        <v>31</v>
      </c>
      <c r="I509" s="60"/>
    </row>
    <row r="510" spans="1:9" ht="25.5" customHeight="1" x14ac:dyDescent="0.25">
      <c r="A510" s="304" t="s">
        <v>905</v>
      </c>
      <c r="B510" s="936">
        <v>999</v>
      </c>
      <c r="C510" s="937"/>
      <c r="D510" s="937"/>
      <c r="E510" s="140" t="s">
        <v>32</v>
      </c>
      <c r="F510" s="938"/>
      <c r="G510" s="937"/>
      <c r="H510" s="217" t="s">
        <v>34</v>
      </c>
      <c r="I510" s="218"/>
    </row>
    <row r="511" spans="1:9" ht="25.5" customHeight="1" x14ac:dyDescent="0.25">
      <c r="A511" s="304" t="s">
        <v>1</v>
      </c>
      <c r="B511" s="939" t="s">
        <v>761</v>
      </c>
      <c r="C511" s="937"/>
      <c r="D511" s="937"/>
      <c r="E511" s="140" t="s">
        <v>33</v>
      </c>
      <c r="F511" s="939"/>
      <c r="G511" s="937"/>
      <c r="H511" s="217" t="s">
        <v>36</v>
      </c>
      <c r="I511" s="76"/>
    </row>
    <row r="512" spans="1:9" ht="25.5" customHeight="1" x14ac:dyDescent="0.25">
      <c r="A512" s="304" t="s">
        <v>406</v>
      </c>
      <c r="B512" s="940" t="s">
        <v>763</v>
      </c>
      <c r="C512" s="937"/>
      <c r="D512" s="937"/>
      <c r="E512" s="140" t="s">
        <v>35</v>
      </c>
      <c r="F512" s="939"/>
      <c r="G512" s="937"/>
      <c r="H512" s="319"/>
      <c r="I512" s="320"/>
    </row>
    <row r="513" spans="1:9" ht="25.5" customHeight="1" thickBot="1" x14ac:dyDescent="0.3">
      <c r="A513" s="305" t="s">
        <v>28</v>
      </c>
      <c r="B513" s="929">
        <v>55</v>
      </c>
      <c r="C513" s="930"/>
      <c r="D513" s="930"/>
      <c r="E513" s="141" t="s">
        <v>29</v>
      </c>
      <c r="F513" s="929"/>
      <c r="G513" s="930"/>
      <c r="H513" s="321"/>
      <c r="I513" s="272"/>
    </row>
    <row r="514" spans="1:9" ht="15" customHeight="1" thickBot="1" x14ac:dyDescent="0.3">
      <c r="A514" s="931"/>
      <c r="B514" s="820"/>
      <c r="C514" s="820"/>
      <c r="D514" s="820"/>
      <c r="E514" s="820"/>
      <c r="F514" s="820"/>
      <c r="G514" s="820"/>
      <c r="H514" s="820"/>
      <c r="I514" s="821"/>
    </row>
    <row r="515" spans="1:9" ht="22.5" customHeight="1" x14ac:dyDescent="0.25">
      <c r="A515" s="932" t="s">
        <v>324</v>
      </c>
      <c r="B515" s="933"/>
      <c r="C515" s="933"/>
      <c r="D515" s="160" t="s">
        <v>620</v>
      </c>
      <c r="E515" s="934" t="s">
        <v>366</v>
      </c>
      <c r="F515" s="935"/>
      <c r="G515" s="219" t="s">
        <v>367</v>
      </c>
      <c r="H515" s="220" t="s">
        <v>358</v>
      </c>
      <c r="I515" s="142" t="s">
        <v>375</v>
      </c>
    </row>
    <row r="516" spans="1:9" ht="15" customHeight="1" x14ac:dyDescent="0.25">
      <c r="A516" s="910" t="s">
        <v>359</v>
      </c>
      <c r="B516" s="858"/>
      <c r="C516" s="858"/>
      <c r="D516" s="911"/>
      <c r="E516" s="922">
        <v>10</v>
      </c>
      <c r="F516" s="923"/>
      <c r="G516" s="413">
        <f>IF(AND(ISNUMBER(E516),ISNUMBER(H516))=TRUE,E516-H516,"")</f>
        <v>5</v>
      </c>
      <c r="H516" s="221">
        <v>5</v>
      </c>
      <c r="I516" s="427">
        <f>IF(AND(ISNUMBER(E516),ISNUMBER(H516))=TRUE,MAX(G516,E516-H516),"")</f>
        <v>5</v>
      </c>
    </row>
    <row r="517" spans="1:9" ht="15" customHeight="1" thickBot="1" x14ac:dyDescent="0.3">
      <c r="A517" s="887" t="s">
        <v>360</v>
      </c>
      <c r="B517" s="888"/>
      <c r="C517" s="888"/>
      <c r="D517" s="889"/>
      <c r="E517" s="924">
        <v>9</v>
      </c>
      <c r="F517" s="925"/>
      <c r="G517" s="426">
        <f>IF(AND(ISNUMBER(E517),ISNUMBER(H517))=TRUE,E517-H517,"")</f>
        <v>5</v>
      </c>
      <c r="H517" s="222">
        <v>4</v>
      </c>
      <c r="I517" s="428">
        <f>IF(AND(ISNUMBER(E517),ISNUMBER(H517))=TRUE,MAX(G517,E517-H517),"")</f>
        <v>5</v>
      </c>
    </row>
    <row r="518" spans="1:9" ht="15" customHeight="1" thickBot="1" x14ac:dyDescent="0.3">
      <c r="A518" s="926" t="s">
        <v>374</v>
      </c>
      <c r="B518" s="927"/>
      <c r="C518" s="927"/>
      <c r="D518" s="927"/>
      <c r="E518" s="927"/>
      <c r="F518" s="927"/>
      <c r="G518" s="927"/>
      <c r="H518" s="927"/>
      <c r="I518" s="928"/>
    </row>
    <row r="519" spans="1:9" ht="15" customHeight="1" thickBot="1" x14ac:dyDescent="0.3">
      <c r="A519" s="899" t="s">
        <v>364</v>
      </c>
      <c r="B519" s="912"/>
      <c r="C519" s="912"/>
      <c r="D519" s="912"/>
      <c r="E519" s="912"/>
      <c r="F519" s="912"/>
      <c r="G519" s="912"/>
      <c r="H519" s="912"/>
      <c r="I519" s="913"/>
    </row>
    <row r="520" spans="1:9" ht="15" customHeight="1" x14ac:dyDescent="0.25">
      <c r="A520" s="914" t="s">
        <v>361</v>
      </c>
      <c r="B520" s="851"/>
      <c r="C520" s="851"/>
      <c r="D520" s="851"/>
      <c r="E520" s="851"/>
      <c r="F520" s="915"/>
      <c r="G520" s="916" t="s">
        <v>59</v>
      </c>
      <c r="H520" s="917"/>
      <c r="I520" s="918"/>
    </row>
    <row r="521" spans="1:9" ht="15" customHeight="1" thickBot="1" x14ac:dyDescent="0.3">
      <c r="A521" s="887" t="s">
        <v>362</v>
      </c>
      <c r="B521" s="888"/>
      <c r="C521" s="888"/>
      <c r="D521" s="888"/>
      <c r="E521" s="888"/>
      <c r="F521" s="889"/>
      <c r="G521" s="919" t="s">
        <v>59</v>
      </c>
      <c r="H521" s="920"/>
      <c r="I521" s="921"/>
    </row>
    <row r="522" spans="1:9" ht="15" customHeight="1" thickBot="1" x14ac:dyDescent="0.3">
      <c r="A522" s="899" t="s">
        <v>351</v>
      </c>
      <c r="B522" s="900"/>
      <c r="C522" s="900"/>
      <c r="D522" s="900"/>
      <c r="E522" s="900"/>
      <c r="F522" s="900"/>
      <c r="G522" s="900"/>
      <c r="H522" s="900"/>
      <c r="I522" s="901"/>
    </row>
    <row r="523" spans="1:9" ht="15" customHeight="1" x14ac:dyDescent="0.25">
      <c r="A523" s="902" t="s">
        <v>363</v>
      </c>
      <c r="B523" s="903"/>
      <c r="C523" s="903"/>
      <c r="D523" s="903"/>
      <c r="E523" s="903"/>
      <c r="F523" s="904"/>
      <c r="G523" s="143" t="s">
        <v>177</v>
      </c>
      <c r="H523" s="905">
        <v>44749</v>
      </c>
      <c r="I523" s="906"/>
    </row>
    <row r="524" spans="1:9" ht="15" customHeight="1" x14ac:dyDescent="0.25">
      <c r="A524" s="907" t="s">
        <v>373</v>
      </c>
      <c r="B524" s="908"/>
      <c r="C524" s="908"/>
      <c r="D524" s="908"/>
      <c r="E524" s="908"/>
      <c r="F524" s="908"/>
      <c r="G524" s="909"/>
      <c r="H524" s="144" t="s">
        <v>358</v>
      </c>
      <c r="I524" s="145" t="s">
        <v>648</v>
      </c>
    </row>
    <row r="525" spans="1:9" ht="15" customHeight="1" x14ac:dyDescent="0.25">
      <c r="A525" s="910" t="s">
        <v>359</v>
      </c>
      <c r="B525" s="858"/>
      <c r="C525" s="858"/>
      <c r="D525" s="858"/>
      <c r="E525" s="858"/>
      <c r="F525" s="858"/>
      <c r="G525" s="911"/>
      <c r="H525" s="417">
        <f>IF(H516,H516,"")</f>
        <v>5</v>
      </c>
      <c r="I525" s="223">
        <v>9.1</v>
      </c>
    </row>
    <row r="526" spans="1:9" ht="15" customHeight="1" thickBot="1" x14ac:dyDescent="0.3">
      <c r="A526" s="887" t="s">
        <v>360</v>
      </c>
      <c r="B526" s="888"/>
      <c r="C526" s="888"/>
      <c r="D526" s="888"/>
      <c r="E526" s="888"/>
      <c r="F526" s="888"/>
      <c r="G526" s="889"/>
      <c r="H526" s="417">
        <f>IF(H517,H517,"")</f>
        <v>4</v>
      </c>
      <c r="I526" s="224">
        <v>8.6999999999999993</v>
      </c>
    </row>
    <row r="527" spans="1:9" ht="15" customHeight="1" thickBot="1" x14ac:dyDescent="0.3">
      <c r="A527" s="890" t="s">
        <v>365</v>
      </c>
      <c r="B527" s="852"/>
      <c r="C527" s="852"/>
      <c r="D527" s="852"/>
      <c r="E527" s="852"/>
      <c r="F527" s="852"/>
      <c r="G527" s="852"/>
      <c r="H527" s="852"/>
      <c r="I527" s="853"/>
    </row>
    <row r="528" spans="1:9" ht="15" customHeight="1" x14ac:dyDescent="0.25">
      <c r="A528" s="146"/>
      <c r="B528" s="412" t="s">
        <v>352</v>
      </c>
      <c r="C528" s="225"/>
      <c r="D528" s="415" t="s">
        <v>353</v>
      </c>
      <c r="E528" s="416" t="s">
        <v>354</v>
      </c>
      <c r="F528" s="891" t="s">
        <v>368</v>
      </c>
      <c r="G528" s="892"/>
      <c r="H528" s="893"/>
      <c r="I528" s="894"/>
    </row>
    <row r="529" spans="1:9" ht="15" customHeight="1" x14ac:dyDescent="0.25">
      <c r="A529" s="226" t="s">
        <v>355</v>
      </c>
      <c r="B529" s="433">
        <v>2018</v>
      </c>
      <c r="C529" s="228">
        <f>B529</f>
        <v>2018</v>
      </c>
      <c r="D529" s="227">
        <v>2020</v>
      </c>
      <c r="E529" s="430">
        <f>IF(H523&lt;&gt;"",INT(YEAR(H523)),"")</f>
        <v>2022</v>
      </c>
      <c r="F529" s="897">
        <f>IF(E529&lt;&gt;"",E529+30,"")</f>
        <v>2052</v>
      </c>
      <c r="G529" s="898"/>
      <c r="H529" s="895"/>
      <c r="I529" s="896"/>
    </row>
    <row r="530" spans="1:9" ht="15" customHeight="1" x14ac:dyDescent="0.25">
      <c r="A530" s="226" t="s">
        <v>357</v>
      </c>
      <c r="B530" s="413">
        <f>IF(ISNUMBER(E516),E516,"")</f>
        <v>10</v>
      </c>
      <c r="C530" s="228">
        <f>B530</f>
        <v>10</v>
      </c>
      <c r="D530" s="431">
        <v>9.8000000000000007</v>
      </c>
      <c r="E530" s="417">
        <f>IF(ISNUMBER(I525),I525,"")</f>
        <v>9.1</v>
      </c>
      <c r="F530" s="342"/>
      <c r="G530" s="343"/>
      <c r="H530" s="419" t="s">
        <v>357</v>
      </c>
      <c r="I530" s="420">
        <f>IFERROR(IF((I525-H525)&lt;0,"",I525-H525),"")</f>
        <v>4.0999999999999996</v>
      </c>
    </row>
    <row r="531" spans="1:9" ht="15" customHeight="1" thickBot="1" x14ac:dyDescent="0.3">
      <c r="A531" s="230" t="s">
        <v>356</v>
      </c>
      <c r="B531" s="414">
        <f>IF(ISNUMBER(E517),E517,"")</f>
        <v>9</v>
      </c>
      <c r="C531" s="228">
        <f>B531</f>
        <v>9</v>
      </c>
      <c r="D531" s="432">
        <v>8.8000000000000007</v>
      </c>
      <c r="E531" s="418">
        <f>IF(ISNUMBER(I526),I526,"")</f>
        <v>8.6999999999999993</v>
      </c>
      <c r="F531" s="339"/>
      <c r="G531" s="340"/>
      <c r="H531" s="421" t="s">
        <v>356</v>
      </c>
      <c r="I531" s="422">
        <f>IFERROR(IF((I526-H526)&lt;0,"",I526-H526),"")</f>
        <v>4.6999999999999993</v>
      </c>
    </row>
    <row r="532" spans="1:9" ht="19.5" customHeight="1" x14ac:dyDescent="0.25">
      <c r="A532" s="229" t="s">
        <v>369</v>
      </c>
      <c r="B532" s="335">
        <f>H516</f>
        <v>5</v>
      </c>
      <c r="C532" s="335">
        <f>B532</f>
        <v>5</v>
      </c>
      <c r="D532" s="335">
        <f t="shared" ref="D532" si="32">C532</f>
        <v>5</v>
      </c>
      <c r="E532" s="335">
        <f>D532</f>
        <v>5</v>
      </c>
      <c r="F532" s="881">
        <f>E532</f>
        <v>5</v>
      </c>
      <c r="G532" s="882"/>
      <c r="H532" s="323"/>
      <c r="I532" s="350"/>
    </row>
    <row r="533" spans="1:9" ht="19.5" customHeight="1" x14ac:dyDescent="0.25">
      <c r="A533" s="230" t="s">
        <v>370</v>
      </c>
      <c r="B533" s="334">
        <f>H517</f>
        <v>4</v>
      </c>
      <c r="C533" s="334">
        <f>B533</f>
        <v>4</v>
      </c>
      <c r="D533" s="334">
        <f>C533</f>
        <v>4</v>
      </c>
      <c r="E533" s="334">
        <f>D533</f>
        <v>4</v>
      </c>
      <c r="F533" s="883">
        <f>E533</f>
        <v>4</v>
      </c>
      <c r="G533" s="884"/>
      <c r="H533" s="325"/>
      <c r="I533" s="324"/>
    </row>
    <row r="534" spans="1:9" ht="19.5" customHeight="1" x14ac:dyDescent="0.25">
      <c r="A534" s="226" t="s">
        <v>376</v>
      </c>
      <c r="B534" s="334">
        <f t="shared" ref="B534:E534" si="33">B530</f>
        <v>10</v>
      </c>
      <c r="C534" s="334">
        <f t="shared" si="33"/>
        <v>10</v>
      </c>
      <c r="D534" s="334">
        <f t="shared" si="33"/>
        <v>9.8000000000000007</v>
      </c>
      <c r="E534" s="334">
        <f t="shared" si="33"/>
        <v>9.1</v>
      </c>
      <c r="F534" s="883"/>
      <c r="G534" s="884"/>
      <c r="H534" s="341"/>
      <c r="I534" s="344"/>
    </row>
    <row r="535" spans="1:9" ht="19.5" customHeight="1" x14ac:dyDescent="0.25">
      <c r="A535" s="226" t="s">
        <v>377</v>
      </c>
      <c r="B535" s="334">
        <f t="shared" ref="B535:E535" si="34">B531</f>
        <v>9</v>
      </c>
      <c r="C535" s="334">
        <f t="shared" si="34"/>
        <v>9</v>
      </c>
      <c r="D535" s="334">
        <f t="shared" si="34"/>
        <v>8.8000000000000007</v>
      </c>
      <c r="E535" s="334">
        <f t="shared" si="34"/>
        <v>8.6999999999999993</v>
      </c>
      <c r="F535" s="883"/>
      <c r="G535" s="884"/>
      <c r="H535" s="326"/>
      <c r="I535" s="327"/>
    </row>
    <row r="536" spans="1:9" ht="19.5" customHeight="1" x14ac:dyDescent="0.25">
      <c r="A536" s="4"/>
      <c r="B536" s="345"/>
      <c r="C536" s="345"/>
      <c r="D536" s="345"/>
      <c r="E536" s="345"/>
      <c r="F536" s="345"/>
      <c r="G536" s="345"/>
      <c r="H536" s="346"/>
      <c r="I536" s="328"/>
    </row>
    <row r="537" spans="1:9" ht="19.5" customHeight="1" x14ac:dyDescent="0.25">
      <c r="A537" s="4"/>
      <c r="C537" s="345"/>
      <c r="D537" s="345"/>
      <c r="E537" s="345"/>
      <c r="F537" s="345"/>
      <c r="G537" s="345"/>
      <c r="H537" s="346"/>
      <c r="I537" s="328"/>
    </row>
    <row r="538" spans="1:9" ht="19.5" customHeight="1" x14ac:dyDescent="0.25">
      <c r="A538" s="4"/>
      <c r="G538" s="133"/>
      <c r="H538" s="347"/>
      <c r="I538" s="329"/>
    </row>
    <row r="539" spans="1:9" ht="19.5" customHeight="1" x14ac:dyDescent="0.25">
      <c r="A539" s="4"/>
      <c r="B539" s="268"/>
      <c r="C539" s="268"/>
      <c r="D539" s="268"/>
      <c r="E539" s="37"/>
      <c r="G539" s="133"/>
      <c r="H539" s="348"/>
      <c r="I539" s="329"/>
    </row>
    <row r="540" spans="1:9" ht="19.5" customHeight="1" x14ac:dyDescent="0.25">
      <c r="A540" s="330"/>
      <c r="B540" s="345"/>
      <c r="C540" s="345"/>
      <c r="D540" s="345"/>
      <c r="E540" s="345"/>
      <c r="G540" s="345"/>
      <c r="H540" s="345"/>
      <c r="I540" s="5"/>
    </row>
    <row r="541" spans="1:9" ht="19.5" customHeight="1" x14ac:dyDescent="0.25">
      <c r="A541" s="330"/>
      <c r="B541" s="345"/>
      <c r="C541" s="345"/>
      <c r="D541" s="345"/>
      <c r="E541" s="345"/>
      <c r="F541" s="345"/>
      <c r="G541" s="345"/>
      <c r="H541" s="349"/>
      <c r="I541" s="5"/>
    </row>
    <row r="542" spans="1:9" ht="19.5" customHeight="1" x14ac:dyDescent="0.25">
      <c r="A542" s="330"/>
      <c r="B542" s="345"/>
      <c r="C542" s="345"/>
      <c r="D542" s="345"/>
      <c r="E542" s="345"/>
      <c r="F542" s="345"/>
      <c r="G542" s="345"/>
      <c r="H542" s="349"/>
      <c r="I542" s="331"/>
    </row>
    <row r="543" spans="1:9" ht="19.5" customHeight="1" x14ac:dyDescent="0.25">
      <c r="A543" s="330"/>
      <c r="B543" s="345"/>
      <c r="C543" s="345"/>
      <c r="D543" s="345"/>
      <c r="E543" s="345"/>
      <c r="F543" s="345"/>
      <c r="G543" s="345"/>
      <c r="H543" s="345"/>
      <c r="I543" s="331"/>
    </row>
    <row r="544" spans="1:9" ht="19.5" customHeight="1" thickBot="1" x14ac:dyDescent="0.3">
      <c r="A544" s="336"/>
      <c r="B544" s="332"/>
      <c r="C544" s="332"/>
      <c r="D544" s="332"/>
      <c r="E544" s="332"/>
      <c r="F544" s="332"/>
      <c r="G544" s="8"/>
      <c r="H544" s="332"/>
      <c r="I544" s="15"/>
    </row>
    <row r="545" spans="1:9" ht="19.5" customHeight="1" thickBot="1" x14ac:dyDescent="0.3">
      <c r="A545" s="885" t="s">
        <v>589</v>
      </c>
      <c r="B545" s="886"/>
      <c r="C545" s="886"/>
      <c r="D545" s="886"/>
      <c r="E545" s="886"/>
      <c r="F545" s="333" t="s">
        <v>357</v>
      </c>
      <c r="G545" s="423" t="str">
        <f>IFERROR(IF(AND(ISNUMBER(D529),ISNUMBER(D530),ISNUMBER(D531))=TRUE,"År "&amp;D529+INT((H525-D530)/((E530-D530)/(E529-D529))),"N/A"),"N/A")</f>
        <v>År 2033</v>
      </c>
      <c r="H545" s="333" t="s">
        <v>356</v>
      </c>
      <c r="I545" s="424" t="str">
        <f>IFERROR(IF(AND(ISNUMBER(D529),ISNUMBER(D530),ISNUMBER(D531))=TRUE,"År "&amp;D529+INT((H526-D531)/((E531-D531)/(E529-D529))),"N/A"),"N/A")</f>
        <v>År 2115</v>
      </c>
    </row>
    <row r="546" spans="1:9" ht="15" customHeight="1" x14ac:dyDescent="0.25">
      <c r="A546" s="850" t="s">
        <v>372</v>
      </c>
      <c r="B546" s="851"/>
      <c r="C546" s="851"/>
      <c r="D546" s="852"/>
      <c r="E546" s="852"/>
      <c r="F546" s="852"/>
      <c r="G546" s="852"/>
      <c r="H546" s="852"/>
      <c r="I546" s="853"/>
    </row>
    <row r="547" spans="1:9" ht="15" customHeight="1" thickBot="1" x14ac:dyDescent="0.3">
      <c r="A547" s="854" t="s">
        <v>115</v>
      </c>
      <c r="B547" s="855"/>
      <c r="C547" s="856"/>
      <c r="D547" s="857" t="s">
        <v>114</v>
      </c>
      <c r="E547" s="858"/>
      <c r="F547" s="858"/>
      <c r="G547" s="858"/>
      <c r="H547" s="858"/>
      <c r="I547" s="859"/>
    </row>
    <row r="548" spans="1:9" ht="15" customHeight="1" thickBot="1" x14ac:dyDescent="0.3">
      <c r="A548" s="860" t="s">
        <v>116</v>
      </c>
      <c r="B548" s="861"/>
      <c r="C548" s="425" t="str">
        <f>IFERROR("År "&amp;MIN(RIGHT(G545,4),RIGHT(I545,4)),"N/A")</f>
        <v>År 2033</v>
      </c>
      <c r="D548" s="862" t="s">
        <v>24</v>
      </c>
      <c r="E548" s="862" t="s">
        <v>857</v>
      </c>
      <c r="F548" s="862"/>
      <c r="G548" s="862"/>
      <c r="H548" s="862" t="s">
        <v>21</v>
      </c>
      <c r="I548" s="865"/>
    </row>
    <row r="549" spans="1:9" ht="15" customHeight="1" x14ac:dyDescent="0.25">
      <c r="A549" s="867" t="s">
        <v>610</v>
      </c>
      <c r="B549" s="868"/>
      <c r="C549" s="869"/>
      <c r="D549" s="863"/>
      <c r="E549" s="864"/>
      <c r="F549" s="864"/>
      <c r="G549" s="864"/>
      <c r="H549" s="864"/>
      <c r="I549" s="866"/>
    </row>
    <row r="550" spans="1:9" ht="15" customHeight="1" x14ac:dyDescent="0.25">
      <c r="A550" s="870"/>
      <c r="B550" s="868"/>
      <c r="C550" s="869"/>
      <c r="D550" s="874" t="s">
        <v>25</v>
      </c>
      <c r="E550" s="876"/>
      <c r="F550" s="876"/>
      <c r="G550" s="876"/>
      <c r="H550" s="862" t="s">
        <v>371</v>
      </c>
      <c r="I550" s="879"/>
    </row>
    <row r="551" spans="1:9" ht="15" customHeight="1" thickBot="1" x14ac:dyDescent="0.3">
      <c r="A551" s="871"/>
      <c r="B551" s="872"/>
      <c r="C551" s="873"/>
      <c r="D551" s="875"/>
      <c r="E551" s="877"/>
      <c r="F551" s="877"/>
      <c r="G551" s="877"/>
      <c r="H551" s="878"/>
      <c r="I551" s="880"/>
    </row>
    <row r="552" spans="1:9" ht="15.75" thickBot="1" x14ac:dyDescent="0.3"/>
    <row r="553" spans="1:9" ht="16.5" customHeight="1" thickBot="1" x14ac:dyDescent="0.3">
      <c r="A553" s="941" t="s">
        <v>692</v>
      </c>
      <c r="B553" s="817"/>
      <c r="C553" s="817"/>
      <c r="D553" s="817"/>
      <c r="E553" s="833"/>
      <c r="F553" s="833"/>
      <c r="G553" s="833"/>
      <c r="H553" s="833"/>
      <c r="I553" s="942"/>
    </row>
    <row r="554" spans="1:9" ht="27" customHeight="1" thickBot="1" x14ac:dyDescent="0.3">
      <c r="A554" s="303" t="s">
        <v>633</v>
      </c>
      <c r="B554" s="841" t="s">
        <v>861</v>
      </c>
      <c r="C554" s="842"/>
      <c r="D554" s="843"/>
      <c r="E554" s="429" t="s">
        <v>588</v>
      </c>
      <c r="F554" s="943"/>
      <c r="G554" s="943"/>
      <c r="H554" s="943"/>
      <c r="I554" s="944"/>
    </row>
    <row r="555" spans="1:9" ht="25.5" customHeight="1" x14ac:dyDescent="0.25">
      <c r="A555" s="303" t="s">
        <v>0</v>
      </c>
      <c r="B555" s="945" t="s">
        <v>705</v>
      </c>
      <c r="C555" s="946"/>
      <c r="D555" s="946"/>
      <c r="E555" s="140" t="s">
        <v>37</v>
      </c>
      <c r="F555" s="939" t="s">
        <v>768</v>
      </c>
      <c r="G555" s="937"/>
      <c r="H555" s="217" t="s">
        <v>31</v>
      </c>
      <c r="I555" s="60"/>
    </row>
    <row r="556" spans="1:9" ht="25.5" customHeight="1" x14ac:dyDescent="0.25">
      <c r="A556" s="304" t="s">
        <v>905</v>
      </c>
      <c r="B556" s="936">
        <v>359</v>
      </c>
      <c r="C556" s="937"/>
      <c r="D556" s="937"/>
      <c r="E556" s="140" t="s">
        <v>32</v>
      </c>
      <c r="F556" s="938"/>
      <c r="G556" s="937"/>
      <c r="H556" s="217" t="s">
        <v>34</v>
      </c>
      <c r="I556" s="218"/>
    </row>
    <row r="557" spans="1:9" ht="25.5" customHeight="1" x14ac:dyDescent="0.25">
      <c r="A557" s="304" t="s">
        <v>1</v>
      </c>
      <c r="B557" s="939" t="s">
        <v>769</v>
      </c>
      <c r="C557" s="937"/>
      <c r="D557" s="937"/>
      <c r="E557" s="140" t="s">
        <v>33</v>
      </c>
      <c r="F557" s="939"/>
      <c r="G557" s="937"/>
      <c r="H557" s="217" t="s">
        <v>36</v>
      </c>
      <c r="I557" s="76"/>
    </row>
    <row r="558" spans="1:9" ht="25.5" customHeight="1" x14ac:dyDescent="0.25">
      <c r="A558" s="304" t="s">
        <v>406</v>
      </c>
      <c r="B558" s="940">
        <v>4</v>
      </c>
      <c r="C558" s="937"/>
      <c r="D558" s="937"/>
      <c r="E558" s="140" t="s">
        <v>35</v>
      </c>
      <c r="F558" s="939"/>
      <c r="G558" s="937"/>
      <c r="H558" s="319"/>
      <c r="I558" s="320"/>
    </row>
    <row r="559" spans="1:9" ht="25.5" customHeight="1" thickBot="1" x14ac:dyDescent="0.3">
      <c r="A559" s="305" t="s">
        <v>28</v>
      </c>
      <c r="B559" s="929">
        <v>40</v>
      </c>
      <c r="C559" s="930"/>
      <c r="D559" s="930"/>
      <c r="E559" s="141" t="s">
        <v>29</v>
      </c>
      <c r="F559" s="929"/>
      <c r="G559" s="930"/>
      <c r="H559" s="321"/>
      <c r="I559" s="272"/>
    </row>
    <row r="560" spans="1:9" ht="15" customHeight="1" thickBot="1" x14ac:dyDescent="0.3">
      <c r="A560" s="931"/>
      <c r="B560" s="820"/>
      <c r="C560" s="820"/>
      <c r="D560" s="820"/>
      <c r="E560" s="820"/>
      <c r="F560" s="820"/>
      <c r="G560" s="820"/>
      <c r="H560" s="820"/>
      <c r="I560" s="821"/>
    </row>
    <row r="561" spans="1:9" ht="22.5" customHeight="1" x14ac:dyDescent="0.25">
      <c r="A561" s="932" t="s">
        <v>324</v>
      </c>
      <c r="B561" s="933"/>
      <c r="C561" s="933"/>
      <c r="D561" s="160" t="s">
        <v>620</v>
      </c>
      <c r="E561" s="934" t="s">
        <v>366</v>
      </c>
      <c r="F561" s="935"/>
      <c r="G561" s="219" t="s">
        <v>367</v>
      </c>
      <c r="H561" s="220" t="s">
        <v>358</v>
      </c>
      <c r="I561" s="142" t="s">
        <v>375</v>
      </c>
    </row>
    <row r="562" spans="1:9" ht="15" customHeight="1" x14ac:dyDescent="0.25">
      <c r="A562" s="910" t="s">
        <v>359</v>
      </c>
      <c r="B562" s="858"/>
      <c r="C562" s="858"/>
      <c r="D562" s="911"/>
      <c r="E562" s="922">
        <v>10</v>
      </c>
      <c r="F562" s="923"/>
      <c r="G562" s="413">
        <f>IF(AND(ISNUMBER(E562),ISNUMBER(H562))=TRUE,E562-H562,"")</f>
        <v>5</v>
      </c>
      <c r="H562" s="221">
        <v>5</v>
      </c>
      <c r="I562" s="427">
        <f>IF(AND(ISNUMBER(E562),ISNUMBER(H562))=TRUE,MAX(G562,E562-H562),"")</f>
        <v>5</v>
      </c>
    </row>
    <row r="563" spans="1:9" ht="15" customHeight="1" thickBot="1" x14ac:dyDescent="0.3">
      <c r="A563" s="887" t="s">
        <v>360</v>
      </c>
      <c r="B563" s="888"/>
      <c r="C563" s="888"/>
      <c r="D563" s="889"/>
      <c r="E563" s="924">
        <v>9</v>
      </c>
      <c r="F563" s="925"/>
      <c r="G563" s="426">
        <f>IF(AND(ISNUMBER(E563),ISNUMBER(H563))=TRUE,E563-H563,"")</f>
        <v>5</v>
      </c>
      <c r="H563" s="222">
        <v>4</v>
      </c>
      <c r="I563" s="428">
        <f>IF(AND(ISNUMBER(E563),ISNUMBER(H563))=TRUE,MAX(G563,E563-H563),"")</f>
        <v>5</v>
      </c>
    </row>
    <row r="564" spans="1:9" ht="15" customHeight="1" thickBot="1" x14ac:dyDescent="0.3">
      <c r="A564" s="926" t="s">
        <v>374</v>
      </c>
      <c r="B564" s="927"/>
      <c r="C564" s="927"/>
      <c r="D564" s="927"/>
      <c r="E564" s="927"/>
      <c r="F564" s="927"/>
      <c r="G564" s="927"/>
      <c r="H564" s="927"/>
      <c r="I564" s="928"/>
    </row>
    <row r="565" spans="1:9" ht="15" customHeight="1" thickBot="1" x14ac:dyDescent="0.3">
      <c r="A565" s="899" t="s">
        <v>364</v>
      </c>
      <c r="B565" s="912"/>
      <c r="C565" s="912"/>
      <c r="D565" s="912"/>
      <c r="E565" s="912"/>
      <c r="F565" s="912"/>
      <c r="G565" s="912"/>
      <c r="H565" s="912"/>
      <c r="I565" s="913"/>
    </row>
    <row r="566" spans="1:9" ht="15" customHeight="1" x14ac:dyDescent="0.25">
      <c r="A566" s="914" t="s">
        <v>361</v>
      </c>
      <c r="B566" s="851"/>
      <c r="C566" s="851"/>
      <c r="D566" s="851"/>
      <c r="E566" s="851"/>
      <c r="F566" s="915"/>
      <c r="G566" s="916" t="s">
        <v>59</v>
      </c>
      <c r="H566" s="917"/>
      <c r="I566" s="918"/>
    </row>
    <row r="567" spans="1:9" ht="15" customHeight="1" thickBot="1" x14ac:dyDescent="0.3">
      <c r="A567" s="887" t="s">
        <v>362</v>
      </c>
      <c r="B567" s="888"/>
      <c r="C567" s="888"/>
      <c r="D567" s="888"/>
      <c r="E567" s="888"/>
      <c r="F567" s="889"/>
      <c r="G567" s="919" t="s">
        <v>59</v>
      </c>
      <c r="H567" s="920"/>
      <c r="I567" s="921"/>
    </row>
    <row r="568" spans="1:9" ht="15" customHeight="1" thickBot="1" x14ac:dyDescent="0.3">
      <c r="A568" s="899" t="s">
        <v>351</v>
      </c>
      <c r="B568" s="900"/>
      <c r="C568" s="900"/>
      <c r="D568" s="900"/>
      <c r="E568" s="900"/>
      <c r="F568" s="900"/>
      <c r="G568" s="900"/>
      <c r="H568" s="900"/>
      <c r="I568" s="901"/>
    </row>
    <row r="569" spans="1:9" ht="15" customHeight="1" x14ac:dyDescent="0.25">
      <c r="A569" s="902" t="s">
        <v>363</v>
      </c>
      <c r="B569" s="903"/>
      <c r="C569" s="903"/>
      <c r="D569" s="903"/>
      <c r="E569" s="903"/>
      <c r="F569" s="904"/>
      <c r="G569" s="143" t="s">
        <v>177</v>
      </c>
      <c r="H569" s="905">
        <v>44018</v>
      </c>
      <c r="I569" s="906"/>
    </row>
    <row r="570" spans="1:9" ht="15" customHeight="1" x14ac:dyDescent="0.25">
      <c r="A570" s="907" t="s">
        <v>373</v>
      </c>
      <c r="B570" s="908"/>
      <c r="C570" s="908"/>
      <c r="D570" s="908"/>
      <c r="E570" s="908"/>
      <c r="F570" s="908"/>
      <c r="G570" s="909"/>
      <c r="H570" s="144" t="s">
        <v>358</v>
      </c>
      <c r="I570" s="145" t="s">
        <v>648</v>
      </c>
    </row>
    <row r="571" spans="1:9" ht="15" customHeight="1" x14ac:dyDescent="0.25">
      <c r="A571" s="910" t="s">
        <v>359</v>
      </c>
      <c r="B571" s="858"/>
      <c r="C571" s="858"/>
      <c r="D571" s="858"/>
      <c r="E571" s="858"/>
      <c r="F571" s="858"/>
      <c r="G571" s="911"/>
      <c r="H571" s="417">
        <f>IF(H562,H562,"")</f>
        <v>5</v>
      </c>
      <c r="I571" s="223">
        <v>9.5</v>
      </c>
    </row>
    <row r="572" spans="1:9" ht="15" customHeight="1" thickBot="1" x14ac:dyDescent="0.3">
      <c r="A572" s="887" t="s">
        <v>360</v>
      </c>
      <c r="B572" s="888"/>
      <c r="C572" s="888"/>
      <c r="D572" s="888"/>
      <c r="E572" s="888"/>
      <c r="F572" s="888"/>
      <c r="G572" s="889"/>
      <c r="H572" s="417">
        <f>IF(H563,H563,"")</f>
        <v>4</v>
      </c>
      <c r="I572" s="224">
        <v>8.8000000000000007</v>
      </c>
    </row>
    <row r="573" spans="1:9" ht="15" customHeight="1" thickBot="1" x14ac:dyDescent="0.3">
      <c r="A573" s="890" t="s">
        <v>365</v>
      </c>
      <c r="B573" s="852"/>
      <c r="C573" s="852"/>
      <c r="D573" s="852"/>
      <c r="E573" s="852"/>
      <c r="F573" s="852"/>
      <c r="G573" s="852"/>
      <c r="H573" s="852"/>
      <c r="I573" s="853"/>
    </row>
    <row r="574" spans="1:9" ht="15" customHeight="1" x14ac:dyDescent="0.25">
      <c r="A574" s="146"/>
      <c r="B574" s="412" t="s">
        <v>352</v>
      </c>
      <c r="C574" s="225"/>
      <c r="D574" s="415" t="s">
        <v>353</v>
      </c>
      <c r="E574" s="416" t="s">
        <v>354</v>
      </c>
      <c r="F574" s="891" t="s">
        <v>368</v>
      </c>
      <c r="G574" s="892"/>
      <c r="H574" s="893"/>
      <c r="I574" s="894"/>
    </row>
    <row r="575" spans="1:9" ht="15" customHeight="1" x14ac:dyDescent="0.25">
      <c r="A575" s="226" t="s">
        <v>355</v>
      </c>
      <c r="B575" s="433">
        <v>2010</v>
      </c>
      <c r="C575" s="228">
        <f>B575</f>
        <v>2010</v>
      </c>
      <c r="D575" s="227">
        <v>2016</v>
      </c>
      <c r="E575" s="430">
        <f>IF(H569&lt;&gt;"",INT(YEAR(H569)),"")</f>
        <v>2020</v>
      </c>
      <c r="F575" s="897">
        <f>IF(E575&lt;&gt;"",E575+30,"")</f>
        <v>2050</v>
      </c>
      <c r="G575" s="898"/>
      <c r="H575" s="895"/>
      <c r="I575" s="896"/>
    </row>
    <row r="576" spans="1:9" ht="15" customHeight="1" x14ac:dyDescent="0.25">
      <c r="A576" s="226" t="s">
        <v>357</v>
      </c>
      <c r="B576" s="413">
        <f>IF(ISNUMBER(E562),E562,"")</f>
        <v>10</v>
      </c>
      <c r="C576" s="228">
        <f>B576</f>
        <v>10</v>
      </c>
      <c r="D576" s="431">
        <v>9.8000000000000007</v>
      </c>
      <c r="E576" s="417">
        <f>IF(ISNUMBER(I571),I571,"")</f>
        <v>9.5</v>
      </c>
      <c r="F576" s="342"/>
      <c r="G576" s="343"/>
      <c r="H576" s="419" t="s">
        <v>357</v>
      </c>
      <c r="I576" s="420">
        <f>IFERROR(IF((I571-H571)&lt;0,"",I571-H571),"")</f>
        <v>4.5</v>
      </c>
    </row>
    <row r="577" spans="1:9" ht="15" customHeight="1" thickBot="1" x14ac:dyDescent="0.3">
      <c r="A577" s="230" t="s">
        <v>356</v>
      </c>
      <c r="B577" s="414">
        <f>IF(ISNUMBER(E563),E563,"")</f>
        <v>9</v>
      </c>
      <c r="C577" s="228">
        <f>B577</f>
        <v>9</v>
      </c>
      <c r="D577" s="432">
        <v>8.9</v>
      </c>
      <c r="E577" s="418">
        <f>IF(ISNUMBER(I572),I572,"")</f>
        <v>8.8000000000000007</v>
      </c>
      <c r="F577" s="339"/>
      <c r="G577" s="340"/>
      <c r="H577" s="421" t="s">
        <v>356</v>
      </c>
      <c r="I577" s="422">
        <f>IFERROR(IF((I572-H572)&lt;0,"",I572-H572),"")</f>
        <v>4.8000000000000007</v>
      </c>
    </row>
    <row r="578" spans="1:9" ht="19.5" customHeight="1" x14ac:dyDescent="0.25">
      <c r="A578" s="229" t="s">
        <v>369</v>
      </c>
      <c r="B578" s="335">
        <f>H562</f>
        <v>5</v>
      </c>
      <c r="C578" s="335">
        <f>B578</f>
        <v>5</v>
      </c>
      <c r="D578" s="335">
        <f t="shared" ref="D578" si="35">C578</f>
        <v>5</v>
      </c>
      <c r="E578" s="335">
        <f>D578</f>
        <v>5</v>
      </c>
      <c r="F578" s="881">
        <f>E578</f>
        <v>5</v>
      </c>
      <c r="G578" s="882"/>
      <c r="H578" s="323"/>
      <c r="I578" s="350"/>
    </row>
    <row r="579" spans="1:9" ht="19.5" customHeight="1" x14ac:dyDescent="0.25">
      <c r="A579" s="230" t="s">
        <v>370</v>
      </c>
      <c r="B579" s="334">
        <f>H563</f>
        <v>4</v>
      </c>
      <c r="C579" s="334">
        <f>B579</f>
        <v>4</v>
      </c>
      <c r="D579" s="334">
        <f>C579</f>
        <v>4</v>
      </c>
      <c r="E579" s="334">
        <f>D579</f>
        <v>4</v>
      </c>
      <c r="F579" s="883">
        <f>E579</f>
        <v>4</v>
      </c>
      <c r="G579" s="884"/>
      <c r="H579" s="325"/>
      <c r="I579" s="324"/>
    </row>
    <row r="580" spans="1:9" ht="19.5" customHeight="1" x14ac:dyDescent="0.25">
      <c r="A580" s="226" t="s">
        <v>376</v>
      </c>
      <c r="B580" s="334">
        <f t="shared" ref="B580:E580" si="36">B576</f>
        <v>10</v>
      </c>
      <c r="C580" s="334">
        <f t="shared" si="36"/>
        <v>10</v>
      </c>
      <c r="D580" s="334">
        <f t="shared" si="36"/>
        <v>9.8000000000000007</v>
      </c>
      <c r="E580" s="334">
        <f t="shared" si="36"/>
        <v>9.5</v>
      </c>
      <c r="F580" s="883"/>
      <c r="G580" s="884"/>
      <c r="H580" s="341"/>
      <c r="I580" s="344"/>
    </row>
    <row r="581" spans="1:9" ht="19.5" customHeight="1" x14ac:dyDescent="0.25">
      <c r="A581" s="226" t="s">
        <v>377</v>
      </c>
      <c r="B581" s="334">
        <f t="shared" ref="B581:E581" si="37">B577</f>
        <v>9</v>
      </c>
      <c r="C581" s="334">
        <f t="shared" si="37"/>
        <v>9</v>
      </c>
      <c r="D581" s="334">
        <f t="shared" si="37"/>
        <v>8.9</v>
      </c>
      <c r="E581" s="334">
        <f t="shared" si="37"/>
        <v>8.8000000000000007</v>
      </c>
      <c r="F581" s="883"/>
      <c r="G581" s="884"/>
      <c r="H581" s="326"/>
      <c r="I581" s="327"/>
    </row>
    <row r="582" spans="1:9" ht="19.5" customHeight="1" x14ac:dyDescent="0.25">
      <c r="A582" s="4"/>
      <c r="B582" s="345"/>
      <c r="C582" s="345"/>
      <c r="D582" s="345"/>
      <c r="E582" s="345"/>
      <c r="F582" s="345"/>
      <c r="G582" s="345"/>
      <c r="H582" s="346"/>
      <c r="I582" s="328"/>
    </row>
    <row r="583" spans="1:9" ht="19.5" customHeight="1" x14ac:dyDescent="0.25">
      <c r="A583" s="4"/>
      <c r="C583" s="345"/>
      <c r="D583" s="345"/>
      <c r="E583" s="345"/>
      <c r="F583" s="345"/>
      <c r="G583" s="345"/>
      <c r="H583" s="346"/>
      <c r="I583" s="328"/>
    </row>
    <row r="584" spans="1:9" ht="19.5" customHeight="1" x14ac:dyDescent="0.25">
      <c r="A584" s="4"/>
      <c r="G584" s="133"/>
      <c r="H584" s="347"/>
      <c r="I584" s="329"/>
    </row>
    <row r="585" spans="1:9" ht="19.5" customHeight="1" x14ac:dyDescent="0.25">
      <c r="A585" s="4"/>
      <c r="B585" s="268"/>
      <c r="C585" s="268"/>
      <c r="D585" s="268"/>
      <c r="E585" s="37"/>
      <c r="G585" s="133"/>
      <c r="H585" s="348"/>
      <c r="I585" s="329"/>
    </row>
    <row r="586" spans="1:9" ht="19.5" customHeight="1" x14ac:dyDescent="0.25">
      <c r="A586" s="330"/>
      <c r="B586" s="345"/>
      <c r="C586" s="345"/>
      <c r="D586" s="345"/>
      <c r="E586" s="345"/>
      <c r="G586" s="345"/>
      <c r="H586" s="345"/>
      <c r="I586" s="5"/>
    </row>
    <row r="587" spans="1:9" ht="19.5" customHeight="1" x14ac:dyDescent="0.25">
      <c r="A587" s="330"/>
      <c r="B587" s="345"/>
      <c r="C587" s="345"/>
      <c r="D587" s="345"/>
      <c r="E587" s="345"/>
      <c r="F587" s="345"/>
      <c r="G587" s="345"/>
      <c r="H587" s="349"/>
      <c r="I587" s="5"/>
    </row>
    <row r="588" spans="1:9" ht="19.5" customHeight="1" x14ac:dyDescent="0.25">
      <c r="A588" s="330"/>
      <c r="B588" s="345"/>
      <c r="C588" s="345"/>
      <c r="D588" s="345"/>
      <c r="E588" s="345"/>
      <c r="F588" s="345"/>
      <c r="G588" s="345"/>
      <c r="H588" s="349"/>
      <c r="I588" s="331"/>
    </row>
    <row r="589" spans="1:9" ht="19.5" customHeight="1" x14ac:dyDescent="0.25">
      <c r="A589" s="330"/>
      <c r="B589" s="345"/>
      <c r="C589" s="345"/>
      <c r="D589" s="345"/>
      <c r="E589" s="345"/>
      <c r="F589" s="345"/>
      <c r="G589" s="345"/>
      <c r="H589" s="345"/>
      <c r="I589" s="331"/>
    </row>
    <row r="590" spans="1:9" ht="19.5" customHeight="1" thickBot="1" x14ac:dyDescent="0.3">
      <c r="A590" s="336"/>
      <c r="B590" s="332"/>
      <c r="C590" s="332"/>
      <c r="D590" s="332"/>
      <c r="E590" s="332"/>
      <c r="F590" s="332"/>
      <c r="G590" s="8"/>
      <c r="H590" s="332"/>
      <c r="I590" s="15"/>
    </row>
    <row r="591" spans="1:9" ht="19.5" customHeight="1" thickBot="1" x14ac:dyDescent="0.3">
      <c r="A591" s="885" t="s">
        <v>589</v>
      </c>
      <c r="B591" s="886"/>
      <c r="C591" s="886"/>
      <c r="D591" s="886"/>
      <c r="E591" s="886"/>
      <c r="F591" s="333" t="s">
        <v>357</v>
      </c>
      <c r="G591" s="423" t="str">
        <f>IFERROR(IF(AND(ISNUMBER(D575),ISNUMBER(D576),ISNUMBER(D577))=TRUE,"År "&amp;D575+INT((H571-D576)/((E576-D576)/(E575-D575))),"N/A"),"N/A")</f>
        <v>År 2079</v>
      </c>
      <c r="H591" s="333" t="s">
        <v>356</v>
      </c>
      <c r="I591" s="424" t="str">
        <f>IFERROR(IF(AND(ISNUMBER(D575),ISNUMBER(D576),ISNUMBER(D577))=TRUE,"År "&amp;D575+INT((H572-D577)/((E577-D577)/(E575-D575))),"N/A"),"N/A")</f>
        <v>År 2212</v>
      </c>
    </row>
    <row r="592" spans="1:9" ht="15" customHeight="1" x14ac:dyDescent="0.25">
      <c r="A592" s="850" t="s">
        <v>372</v>
      </c>
      <c r="B592" s="851"/>
      <c r="C592" s="851"/>
      <c r="D592" s="852"/>
      <c r="E592" s="852"/>
      <c r="F592" s="852"/>
      <c r="G592" s="852"/>
      <c r="H592" s="852"/>
      <c r="I592" s="853"/>
    </row>
    <row r="593" spans="1:9" ht="15" customHeight="1" thickBot="1" x14ac:dyDescent="0.3">
      <c r="A593" s="854" t="s">
        <v>115</v>
      </c>
      <c r="B593" s="855"/>
      <c r="C593" s="856"/>
      <c r="D593" s="857" t="s">
        <v>114</v>
      </c>
      <c r="E593" s="858"/>
      <c r="F593" s="858"/>
      <c r="G593" s="858"/>
      <c r="H593" s="858"/>
      <c r="I593" s="859"/>
    </row>
    <row r="594" spans="1:9" ht="15" customHeight="1" thickBot="1" x14ac:dyDescent="0.3">
      <c r="A594" s="860" t="s">
        <v>116</v>
      </c>
      <c r="B594" s="861"/>
      <c r="C594" s="425" t="str">
        <f>IFERROR("År "&amp;MIN(RIGHT(G591,4),RIGHT(I591,4)),"N/A")</f>
        <v>År 2079</v>
      </c>
      <c r="D594" s="862" t="s">
        <v>24</v>
      </c>
      <c r="E594" s="862" t="s">
        <v>857</v>
      </c>
      <c r="F594" s="862"/>
      <c r="G594" s="862"/>
      <c r="H594" s="862" t="s">
        <v>21</v>
      </c>
      <c r="I594" s="865"/>
    </row>
    <row r="595" spans="1:9" ht="15" customHeight="1" x14ac:dyDescent="0.25">
      <c r="A595" s="867" t="s">
        <v>610</v>
      </c>
      <c r="B595" s="868"/>
      <c r="C595" s="869"/>
      <c r="D595" s="863"/>
      <c r="E595" s="864"/>
      <c r="F595" s="864"/>
      <c r="G595" s="864"/>
      <c r="H595" s="864"/>
      <c r="I595" s="866"/>
    </row>
    <row r="596" spans="1:9" ht="15" customHeight="1" x14ac:dyDescent="0.25">
      <c r="A596" s="870"/>
      <c r="B596" s="868"/>
      <c r="C596" s="869"/>
      <c r="D596" s="874" t="s">
        <v>25</v>
      </c>
      <c r="E596" s="876"/>
      <c r="F596" s="876"/>
      <c r="G596" s="876"/>
      <c r="H596" s="862" t="s">
        <v>371</v>
      </c>
      <c r="I596" s="879"/>
    </row>
    <row r="597" spans="1:9" ht="15" customHeight="1" thickBot="1" x14ac:dyDescent="0.3">
      <c r="A597" s="871"/>
      <c r="B597" s="872"/>
      <c r="C597" s="873"/>
      <c r="D597" s="875"/>
      <c r="E597" s="877"/>
      <c r="F597" s="877"/>
      <c r="G597" s="877"/>
      <c r="H597" s="878"/>
      <c r="I597" s="880"/>
    </row>
    <row r="598" spans="1:9" ht="15.75" thickBot="1" x14ac:dyDescent="0.3"/>
    <row r="599" spans="1:9" ht="16.5" customHeight="1" thickBot="1" x14ac:dyDescent="0.3">
      <c r="A599" s="941" t="s">
        <v>692</v>
      </c>
      <c r="B599" s="817"/>
      <c r="C599" s="817"/>
      <c r="D599" s="817"/>
      <c r="E599" s="833"/>
      <c r="F599" s="833"/>
      <c r="G599" s="833"/>
      <c r="H599" s="833"/>
      <c r="I599" s="942"/>
    </row>
    <row r="600" spans="1:9" ht="27" customHeight="1" thickBot="1" x14ac:dyDescent="0.3">
      <c r="A600" s="303" t="s">
        <v>633</v>
      </c>
      <c r="B600" s="841" t="s">
        <v>862</v>
      </c>
      <c r="C600" s="842"/>
      <c r="D600" s="843"/>
      <c r="E600" s="429" t="s">
        <v>588</v>
      </c>
      <c r="F600" s="943"/>
      <c r="G600" s="943"/>
      <c r="H600" s="943"/>
      <c r="I600" s="944"/>
    </row>
    <row r="601" spans="1:9" ht="25.5" customHeight="1" x14ac:dyDescent="0.25">
      <c r="A601" s="303" t="s">
        <v>0</v>
      </c>
      <c r="B601" s="945" t="s">
        <v>705</v>
      </c>
      <c r="C601" s="946"/>
      <c r="D601" s="946"/>
      <c r="E601" s="140" t="s">
        <v>37</v>
      </c>
      <c r="F601" s="939" t="s">
        <v>768</v>
      </c>
      <c r="G601" s="937"/>
      <c r="H601" s="217" t="s">
        <v>31</v>
      </c>
      <c r="I601" s="60"/>
    </row>
    <row r="602" spans="1:9" ht="25.5" customHeight="1" x14ac:dyDescent="0.25">
      <c r="A602" s="304" t="s">
        <v>905</v>
      </c>
      <c r="B602" s="936">
        <v>359</v>
      </c>
      <c r="C602" s="937"/>
      <c r="D602" s="937"/>
      <c r="E602" s="140" t="s">
        <v>32</v>
      </c>
      <c r="F602" s="938"/>
      <c r="G602" s="937"/>
      <c r="H602" s="217" t="s">
        <v>34</v>
      </c>
      <c r="I602" s="218"/>
    </row>
    <row r="603" spans="1:9" ht="25.5" customHeight="1" x14ac:dyDescent="0.25">
      <c r="A603" s="304" t="s">
        <v>1</v>
      </c>
      <c r="B603" s="939" t="s">
        <v>770</v>
      </c>
      <c r="C603" s="937"/>
      <c r="D603" s="937"/>
      <c r="E603" s="140" t="s">
        <v>33</v>
      </c>
      <c r="F603" s="939"/>
      <c r="G603" s="937"/>
      <c r="H603" s="217" t="s">
        <v>36</v>
      </c>
      <c r="I603" s="76"/>
    </row>
    <row r="604" spans="1:9" ht="25.5" customHeight="1" x14ac:dyDescent="0.25">
      <c r="A604" s="304" t="s">
        <v>406</v>
      </c>
      <c r="B604" s="940">
        <v>5</v>
      </c>
      <c r="C604" s="937"/>
      <c r="D604" s="937"/>
      <c r="E604" s="140" t="s">
        <v>35</v>
      </c>
      <c r="F604" s="939"/>
      <c r="G604" s="937"/>
      <c r="H604" s="319"/>
      <c r="I604" s="320"/>
    </row>
    <row r="605" spans="1:9" ht="25.5" customHeight="1" thickBot="1" x14ac:dyDescent="0.3">
      <c r="A605" s="305" t="s">
        <v>28</v>
      </c>
      <c r="B605" s="929">
        <v>40</v>
      </c>
      <c r="C605" s="930"/>
      <c r="D605" s="930"/>
      <c r="E605" s="141" t="s">
        <v>29</v>
      </c>
      <c r="F605" s="929"/>
      <c r="G605" s="930"/>
      <c r="H605" s="321"/>
      <c r="I605" s="272"/>
    </row>
    <row r="606" spans="1:9" ht="15" customHeight="1" thickBot="1" x14ac:dyDescent="0.3">
      <c r="A606" s="931"/>
      <c r="B606" s="820"/>
      <c r="C606" s="820"/>
      <c r="D606" s="820"/>
      <c r="E606" s="820"/>
      <c r="F606" s="820"/>
      <c r="G606" s="820"/>
      <c r="H606" s="820"/>
      <c r="I606" s="821"/>
    </row>
    <row r="607" spans="1:9" ht="22.5" customHeight="1" x14ac:dyDescent="0.25">
      <c r="A607" s="932" t="s">
        <v>324</v>
      </c>
      <c r="B607" s="933"/>
      <c r="C607" s="933"/>
      <c r="D607" s="160" t="s">
        <v>620</v>
      </c>
      <c r="E607" s="934" t="s">
        <v>366</v>
      </c>
      <c r="F607" s="935"/>
      <c r="G607" s="219" t="s">
        <v>367</v>
      </c>
      <c r="H607" s="220" t="s">
        <v>358</v>
      </c>
      <c r="I607" s="142" t="s">
        <v>375</v>
      </c>
    </row>
    <row r="608" spans="1:9" ht="15" customHeight="1" x14ac:dyDescent="0.25">
      <c r="A608" s="910" t="s">
        <v>359</v>
      </c>
      <c r="B608" s="858"/>
      <c r="C608" s="858"/>
      <c r="D608" s="911"/>
      <c r="E608" s="922">
        <v>10</v>
      </c>
      <c r="F608" s="923"/>
      <c r="G608" s="413">
        <f>IF(AND(ISNUMBER(E608),ISNUMBER(H608))=TRUE,E608-H608,"")</f>
        <v>5</v>
      </c>
      <c r="H608" s="221">
        <v>5</v>
      </c>
      <c r="I608" s="427">
        <f>IF(AND(ISNUMBER(E608),ISNUMBER(H608))=TRUE,MAX(G608,E608-H608),"")</f>
        <v>5</v>
      </c>
    </row>
    <row r="609" spans="1:9" ht="15" customHeight="1" thickBot="1" x14ac:dyDescent="0.3">
      <c r="A609" s="887" t="s">
        <v>360</v>
      </c>
      <c r="B609" s="888"/>
      <c r="C609" s="888"/>
      <c r="D609" s="889"/>
      <c r="E609" s="924">
        <v>9</v>
      </c>
      <c r="F609" s="925"/>
      <c r="G609" s="426">
        <f>IF(AND(ISNUMBER(E609),ISNUMBER(H609))=TRUE,E609-H609,"")</f>
        <v>5</v>
      </c>
      <c r="H609" s="222">
        <v>4</v>
      </c>
      <c r="I609" s="428">
        <f>IF(AND(ISNUMBER(E609),ISNUMBER(H609))=TRUE,MAX(G609,E609-H609),"")</f>
        <v>5</v>
      </c>
    </row>
    <row r="610" spans="1:9" ht="15" customHeight="1" thickBot="1" x14ac:dyDescent="0.3">
      <c r="A610" s="926" t="s">
        <v>374</v>
      </c>
      <c r="B610" s="927"/>
      <c r="C610" s="927"/>
      <c r="D610" s="927"/>
      <c r="E610" s="927"/>
      <c r="F610" s="927"/>
      <c r="G610" s="927"/>
      <c r="H610" s="927"/>
      <c r="I610" s="928"/>
    </row>
    <row r="611" spans="1:9" ht="15" customHeight="1" thickBot="1" x14ac:dyDescent="0.3">
      <c r="A611" s="899" t="s">
        <v>364</v>
      </c>
      <c r="B611" s="912"/>
      <c r="C611" s="912"/>
      <c r="D611" s="912"/>
      <c r="E611" s="912"/>
      <c r="F611" s="912"/>
      <c r="G611" s="912"/>
      <c r="H611" s="912"/>
      <c r="I611" s="913"/>
    </row>
    <row r="612" spans="1:9" ht="15" customHeight="1" x14ac:dyDescent="0.25">
      <c r="A612" s="914" t="s">
        <v>361</v>
      </c>
      <c r="B612" s="851"/>
      <c r="C612" s="851"/>
      <c r="D612" s="851"/>
      <c r="E612" s="851"/>
      <c r="F612" s="915"/>
      <c r="G612" s="916" t="s">
        <v>59</v>
      </c>
      <c r="H612" s="917"/>
      <c r="I612" s="918"/>
    </row>
    <row r="613" spans="1:9" ht="15" customHeight="1" thickBot="1" x14ac:dyDescent="0.3">
      <c r="A613" s="887" t="s">
        <v>362</v>
      </c>
      <c r="B613" s="888"/>
      <c r="C613" s="888"/>
      <c r="D613" s="888"/>
      <c r="E613" s="888"/>
      <c r="F613" s="889"/>
      <c r="G613" s="919" t="s">
        <v>59</v>
      </c>
      <c r="H613" s="920"/>
      <c r="I613" s="921"/>
    </row>
    <row r="614" spans="1:9" ht="15" customHeight="1" thickBot="1" x14ac:dyDescent="0.3">
      <c r="A614" s="899" t="s">
        <v>351</v>
      </c>
      <c r="B614" s="900"/>
      <c r="C614" s="900"/>
      <c r="D614" s="900"/>
      <c r="E614" s="900"/>
      <c r="F614" s="900"/>
      <c r="G614" s="900"/>
      <c r="H614" s="900"/>
      <c r="I614" s="901"/>
    </row>
    <row r="615" spans="1:9" ht="15" customHeight="1" x14ac:dyDescent="0.25">
      <c r="A615" s="902" t="s">
        <v>363</v>
      </c>
      <c r="B615" s="903"/>
      <c r="C615" s="903"/>
      <c r="D615" s="903"/>
      <c r="E615" s="903"/>
      <c r="F615" s="904"/>
      <c r="G615" s="143" t="s">
        <v>177</v>
      </c>
      <c r="H615" s="905">
        <v>44018</v>
      </c>
      <c r="I615" s="906"/>
    </row>
    <row r="616" spans="1:9" ht="15" customHeight="1" x14ac:dyDescent="0.25">
      <c r="A616" s="907" t="s">
        <v>373</v>
      </c>
      <c r="B616" s="908"/>
      <c r="C616" s="908"/>
      <c r="D616" s="908"/>
      <c r="E616" s="908"/>
      <c r="F616" s="908"/>
      <c r="G616" s="909"/>
      <c r="H616" s="144" t="s">
        <v>358</v>
      </c>
      <c r="I616" s="145" t="s">
        <v>648</v>
      </c>
    </row>
    <row r="617" spans="1:9" ht="15" customHeight="1" x14ac:dyDescent="0.25">
      <c r="A617" s="910" t="s">
        <v>359</v>
      </c>
      <c r="B617" s="858"/>
      <c r="C617" s="858"/>
      <c r="D617" s="858"/>
      <c r="E617" s="858"/>
      <c r="F617" s="858"/>
      <c r="G617" s="911"/>
      <c r="H617" s="417">
        <f>IF(H608,H608,"")</f>
        <v>5</v>
      </c>
      <c r="I617" s="223">
        <v>9.1</v>
      </c>
    </row>
    <row r="618" spans="1:9" ht="15" customHeight="1" thickBot="1" x14ac:dyDescent="0.3">
      <c r="A618" s="887" t="s">
        <v>360</v>
      </c>
      <c r="B618" s="888"/>
      <c r="C618" s="888"/>
      <c r="D618" s="888"/>
      <c r="E618" s="888"/>
      <c r="F618" s="888"/>
      <c r="G618" s="889"/>
      <c r="H618" s="417">
        <f>IF(H609,H609,"")</f>
        <v>4</v>
      </c>
      <c r="I618" s="224">
        <v>8.6</v>
      </c>
    </row>
    <row r="619" spans="1:9" ht="15" customHeight="1" thickBot="1" x14ac:dyDescent="0.3">
      <c r="A619" s="890" t="s">
        <v>365</v>
      </c>
      <c r="B619" s="852"/>
      <c r="C619" s="852"/>
      <c r="D619" s="852"/>
      <c r="E619" s="852"/>
      <c r="F619" s="852"/>
      <c r="G619" s="852"/>
      <c r="H619" s="852"/>
      <c r="I619" s="853"/>
    </row>
    <row r="620" spans="1:9" ht="15" customHeight="1" x14ac:dyDescent="0.25">
      <c r="A620" s="146"/>
      <c r="B620" s="412" t="s">
        <v>352</v>
      </c>
      <c r="C620" s="225"/>
      <c r="D620" s="415" t="s">
        <v>353</v>
      </c>
      <c r="E620" s="416" t="s">
        <v>354</v>
      </c>
      <c r="F620" s="891" t="s">
        <v>368</v>
      </c>
      <c r="G620" s="892"/>
      <c r="H620" s="893"/>
      <c r="I620" s="894"/>
    </row>
    <row r="621" spans="1:9" ht="15" customHeight="1" x14ac:dyDescent="0.25">
      <c r="A621" s="226" t="s">
        <v>355</v>
      </c>
      <c r="B621" s="433">
        <v>2010</v>
      </c>
      <c r="C621" s="228">
        <f>B621</f>
        <v>2010</v>
      </c>
      <c r="D621" s="227">
        <v>2016</v>
      </c>
      <c r="E621" s="430">
        <f>IF(H615&lt;&gt;"",INT(YEAR(H615)),"")</f>
        <v>2020</v>
      </c>
      <c r="F621" s="897">
        <f>IF(E621&lt;&gt;"",E621+30,"")</f>
        <v>2050</v>
      </c>
      <c r="G621" s="898"/>
      <c r="H621" s="895"/>
      <c r="I621" s="896"/>
    </row>
    <row r="622" spans="1:9" ht="15" customHeight="1" x14ac:dyDescent="0.25">
      <c r="A622" s="226" t="s">
        <v>357</v>
      </c>
      <c r="B622" s="413">
        <f>IF(ISNUMBER(E608),E608,"")</f>
        <v>10</v>
      </c>
      <c r="C622" s="228">
        <f>B622</f>
        <v>10</v>
      </c>
      <c r="D622" s="431">
        <v>9.9</v>
      </c>
      <c r="E622" s="417">
        <f>IF(ISNUMBER(I617),I617,"")</f>
        <v>9.1</v>
      </c>
      <c r="F622" s="342"/>
      <c r="G622" s="343"/>
      <c r="H622" s="419" t="s">
        <v>357</v>
      </c>
      <c r="I622" s="420">
        <f>IFERROR(IF((I617-H617)&lt;0,"",I617-H617),"")</f>
        <v>4.0999999999999996</v>
      </c>
    </row>
    <row r="623" spans="1:9" ht="15" customHeight="1" thickBot="1" x14ac:dyDescent="0.3">
      <c r="A623" s="230" t="s">
        <v>356</v>
      </c>
      <c r="B623" s="414">
        <f>IF(ISNUMBER(E609),E609,"")</f>
        <v>9</v>
      </c>
      <c r="C623" s="228">
        <f>B623</f>
        <v>9</v>
      </c>
      <c r="D623" s="432">
        <v>8.6999999999999993</v>
      </c>
      <c r="E623" s="418">
        <f>IF(ISNUMBER(I618),I618,"")</f>
        <v>8.6</v>
      </c>
      <c r="F623" s="339"/>
      <c r="G623" s="340"/>
      <c r="H623" s="421" t="s">
        <v>356</v>
      </c>
      <c r="I623" s="422">
        <f>IFERROR(IF((I618-H618)&lt;0,"",I618-H618),"")</f>
        <v>4.5999999999999996</v>
      </c>
    </row>
    <row r="624" spans="1:9" ht="19.5" customHeight="1" x14ac:dyDescent="0.25">
      <c r="A624" s="229" t="s">
        <v>369</v>
      </c>
      <c r="B624" s="335">
        <f>H608</f>
        <v>5</v>
      </c>
      <c r="C624" s="335">
        <f>B624</f>
        <v>5</v>
      </c>
      <c r="D624" s="335">
        <f t="shared" ref="D624" si="38">C624</f>
        <v>5</v>
      </c>
      <c r="E624" s="335">
        <f>D624</f>
        <v>5</v>
      </c>
      <c r="F624" s="881">
        <f>E624</f>
        <v>5</v>
      </c>
      <c r="G624" s="882"/>
      <c r="H624" s="323"/>
      <c r="I624" s="350"/>
    </row>
    <row r="625" spans="1:9" ht="19.5" customHeight="1" x14ac:dyDescent="0.25">
      <c r="A625" s="230" t="s">
        <v>370</v>
      </c>
      <c r="B625" s="334">
        <f>H609</f>
        <v>4</v>
      </c>
      <c r="C625" s="334">
        <f>B625</f>
        <v>4</v>
      </c>
      <c r="D625" s="334">
        <f>C625</f>
        <v>4</v>
      </c>
      <c r="E625" s="334">
        <f>D625</f>
        <v>4</v>
      </c>
      <c r="F625" s="883">
        <f>E625</f>
        <v>4</v>
      </c>
      <c r="G625" s="884"/>
      <c r="H625" s="325"/>
      <c r="I625" s="324"/>
    </row>
    <row r="626" spans="1:9" ht="19.5" customHeight="1" x14ac:dyDescent="0.25">
      <c r="A626" s="226" t="s">
        <v>376</v>
      </c>
      <c r="B626" s="334">
        <f t="shared" ref="B626:E626" si="39">B622</f>
        <v>10</v>
      </c>
      <c r="C626" s="334">
        <f t="shared" si="39"/>
        <v>10</v>
      </c>
      <c r="D626" s="334">
        <f t="shared" si="39"/>
        <v>9.9</v>
      </c>
      <c r="E626" s="334">
        <f t="shared" si="39"/>
        <v>9.1</v>
      </c>
      <c r="F626" s="883"/>
      <c r="G626" s="884"/>
      <c r="H626" s="341"/>
      <c r="I626" s="344"/>
    </row>
    <row r="627" spans="1:9" ht="19.5" customHeight="1" x14ac:dyDescent="0.25">
      <c r="A627" s="226" t="s">
        <v>377</v>
      </c>
      <c r="B627" s="334">
        <f t="shared" ref="B627:E627" si="40">B623</f>
        <v>9</v>
      </c>
      <c r="C627" s="334">
        <f t="shared" si="40"/>
        <v>9</v>
      </c>
      <c r="D627" s="334">
        <f t="shared" si="40"/>
        <v>8.6999999999999993</v>
      </c>
      <c r="E627" s="334">
        <f t="shared" si="40"/>
        <v>8.6</v>
      </c>
      <c r="F627" s="883"/>
      <c r="G627" s="884"/>
      <c r="H627" s="326"/>
      <c r="I627" s="327"/>
    </row>
    <row r="628" spans="1:9" ht="19.5" customHeight="1" x14ac:dyDescent="0.25">
      <c r="A628" s="4"/>
      <c r="B628" s="345"/>
      <c r="C628" s="345"/>
      <c r="D628" s="345"/>
      <c r="E628" s="345"/>
      <c r="F628" s="345"/>
      <c r="G628" s="345"/>
      <c r="H628" s="346"/>
      <c r="I628" s="328"/>
    </row>
    <row r="629" spans="1:9" ht="19.5" customHeight="1" x14ac:dyDescent="0.25">
      <c r="A629" s="4"/>
      <c r="C629" s="345"/>
      <c r="D629" s="345"/>
      <c r="E629" s="345"/>
      <c r="F629" s="345"/>
      <c r="G629" s="345"/>
      <c r="H629" s="346"/>
      <c r="I629" s="328"/>
    </row>
    <row r="630" spans="1:9" ht="19.5" customHeight="1" x14ac:dyDescent="0.25">
      <c r="A630" s="4"/>
      <c r="G630" s="133"/>
      <c r="H630" s="347"/>
      <c r="I630" s="329"/>
    </row>
    <row r="631" spans="1:9" ht="19.5" customHeight="1" x14ac:dyDescent="0.25">
      <c r="A631" s="4"/>
      <c r="B631" s="268"/>
      <c r="C631" s="268"/>
      <c r="D631" s="268"/>
      <c r="E631" s="37"/>
      <c r="G631" s="133"/>
      <c r="H631" s="348"/>
      <c r="I631" s="329"/>
    </row>
    <row r="632" spans="1:9" ht="19.5" customHeight="1" x14ac:dyDescent="0.25">
      <c r="A632" s="330"/>
      <c r="B632" s="345"/>
      <c r="C632" s="345"/>
      <c r="D632" s="345"/>
      <c r="E632" s="345"/>
      <c r="G632" s="345"/>
      <c r="H632" s="345"/>
      <c r="I632" s="5"/>
    </row>
    <row r="633" spans="1:9" ht="19.5" customHeight="1" x14ac:dyDescent="0.25">
      <c r="A633" s="330"/>
      <c r="B633" s="345"/>
      <c r="C633" s="345"/>
      <c r="D633" s="345"/>
      <c r="E633" s="345"/>
      <c r="F633" s="345"/>
      <c r="G633" s="345"/>
      <c r="H633" s="349"/>
      <c r="I633" s="5"/>
    </row>
    <row r="634" spans="1:9" ht="19.5" customHeight="1" x14ac:dyDescent="0.25">
      <c r="A634" s="330"/>
      <c r="B634" s="345"/>
      <c r="C634" s="345"/>
      <c r="D634" s="345"/>
      <c r="E634" s="345"/>
      <c r="F634" s="345"/>
      <c r="G634" s="345"/>
      <c r="H634" s="349"/>
      <c r="I634" s="331"/>
    </row>
    <row r="635" spans="1:9" ht="19.5" customHeight="1" x14ac:dyDescent="0.25">
      <c r="A635" s="330"/>
      <c r="B635" s="345"/>
      <c r="C635" s="345"/>
      <c r="D635" s="345"/>
      <c r="E635" s="345"/>
      <c r="F635" s="345"/>
      <c r="G635" s="345"/>
      <c r="H635" s="345"/>
      <c r="I635" s="331"/>
    </row>
    <row r="636" spans="1:9" ht="19.5" customHeight="1" thickBot="1" x14ac:dyDescent="0.3">
      <c r="A636" s="336"/>
      <c r="B636" s="332"/>
      <c r="C636" s="332"/>
      <c r="D636" s="332"/>
      <c r="E636" s="332"/>
      <c r="F636" s="332"/>
      <c r="G636" s="8"/>
      <c r="H636" s="332"/>
      <c r="I636" s="15"/>
    </row>
    <row r="637" spans="1:9" ht="19.5" customHeight="1" thickBot="1" x14ac:dyDescent="0.3">
      <c r="A637" s="885" t="s">
        <v>589</v>
      </c>
      <c r="B637" s="886"/>
      <c r="C637" s="886"/>
      <c r="D637" s="886"/>
      <c r="E637" s="886"/>
      <c r="F637" s="333" t="s">
        <v>357</v>
      </c>
      <c r="G637" s="423" t="str">
        <f>IFERROR(IF(AND(ISNUMBER(D621),ISNUMBER(D622),ISNUMBER(D623))=TRUE,"År "&amp;D621+INT((H617-D622)/((E622-D622)/(E621-D621))),"N/A"),"N/A")</f>
        <v>År 2040</v>
      </c>
      <c r="H637" s="333" t="s">
        <v>356</v>
      </c>
      <c r="I637" s="424" t="str">
        <f>IFERROR(IF(AND(ISNUMBER(D621),ISNUMBER(D622),ISNUMBER(D623))=TRUE,"År "&amp;D621+INT((H618-D623)/((E623-D623)/(E621-D621))),"N/A"),"N/A")</f>
        <v>År 2204</v>
      </c>
    </row>
    <row r="638" spans="1:9" ht="15" customHeight="1" x14ac:dyDescent="0.25">
      <c r="A638" s="850" t="s">
        <v>372</v>
      </c>
      <c r="B638" s="851"/>
      <c r="C638" s="851"/>
      <c r="D638" s="852"/>
      <c r="E638" s="852"/>
      <c r="F638" s="852"/>
      <c r="G638" s="852"/>
      <c r="H638" s="852"/>
      <c r="I638" s="853"/>
    </row>
    <row r="639" spans="1:9" ht="15" customHeight="1" thickBot="1" x14ac:dyDescent="0.3">
      <c r="A639" s="854" t="s">
        <v>115</v>
      </c>
      <c r="B639" s="855"/>
      <c r="C639" s="856"/>
      <c r="D639" s="857" t="s">
        <v>114</v>
      </c>
      <c r="E639" s="858"/>
      <c r="F639" s="858"/>
      <c r="G639" s="858"/>
      <c r="H639" s="858"/>
      <c r="I639" s="859"/>
    </row>
    <row r="640" spans="1:9" ht="15" customHeight="1" thickBot="1" x14ac:dyDescent="0.3">
      <c r="A640" s="860" t="s">
        <v>116</v>
      </c>
      <c r="B640" s="861"/>
      <c r="C640" s="425" t="str">
        <f>IFERROR("År "&amp;MIN(RIGHT(G637,4),RIGHT(I637,4)),"N/A")</f>
        <v>År 2040</v>
      </c>
      <c r="D640" s="862" t="s">
        <v>24</v>
      </c>
      <c r="E640" s="862" t="s">
        <v>857</v>
      </c>
      <c r="F640" s="862"/>
      <c r="G640" s="862"/>
      <c r="H640" s="862" t="s">
        <v>21</v>
      </c>
      <c r="I640" s="865"/>
    </row>
    <row r="641" spans="1:9" ht="15" customHeight="1" x14ac:dyDescent="0.25">
      <c r="A641" s="867"/>
      <c r="B641" s="868"/>
      <c r="C641" s="869"/>
      <c r="D641" s="863"/>
      <c r="E641" s="864"/>
      <c r="F641" s="864"/>
      <c r="G641" s="864"/>
      <c r="H641" s="864"/>
      <c r="I641" s="866"/>
    </row>
    <row r="642" spans="1:9" ht="15" customHeight="1" x14ac:dyDescent="0.25">
      <c r="A642" s="870"/>
      <c r="B642" s="868"/>
      <c r="C642" s="869"/>
      <c r="D642" s="874" t="s">
        <v>25</v>
      </c>
      <c r="E642" s="876"/>
      <c r="F642" s="876"/>
      <c r="G642" s="876"/>
      <c r="H642" s="862" t="s">
        <v>371</v>
      </c>
      <c r="I642" s="879"/>
    </row>
    <row r="643" spans="1:9" ht="15" customHeight="1" thickBot="1" x14ac:dyDescent="0.3">
      <c r="A643" s="871"/>
      <c r="B643" s="872"/>
      <c r="C643" s="873"/>
      <c r="D643" s="875"/>
      <c r="E643" s="877"/>
      <c r="F643" s="877"/>
      <c r="G643" s="877"/>
      <c r="H643" s="878"/>
      <c r="I643" s="880"/>
    </row>
    <row r="644" spans="1:9" ht="15.75" thickBot="1" x14ac:dyDescent="0.3"/>
    <row r="645" spans="1:9" ht="16.5" customHeight="1" thickBot="1" x14ac:dyDescent="0.3">
      <c r="A645" s="941" t="s">
        <v>692</v>
      </c>
      <c r="B645" s="817"/>
      <c r="C645" s="817"/>
      <c r="D645" s="817"/>
      <c r="E645" s="833"/>
      <c r="F645" s="833"/>
      <c r="G645" s="833"/>
      <c r="H645" s="833"/>
      <c r="I645" s="942"/>
    </row>
    <row r="646" spans="1:9" ht="27" customHeight="1" thickBot="1" x14ac:dyDescent="0.3">
      <c r="A646" s="303" t="s">
        <v>633</v>
      </c>
      <c r="B646" s="841" t="s">
        <v>863</v>
      </c>
      <c r="C646" s="842"/>
      <c r="D646" s="843"/>
      <c r="E646" s="429" t="s">
        <v>588</v>
      </c>
      <c r="F646" s="943"/>
      <c r="G646" s="943"/>
      <c r="H646" s="943"/>
      <c r="I646" s="944"/>
    </row>
    <row r="647" spans="1:9" ht="25.5" customHeight="1" x14ac:dyDescent="0.25">
      <c r="A647" s="303" t="s">
        <v>0</v>
      </c>
      <c r="B647" s="945" t="s">
        <v>705</v>
      </c>
      <c r="C647" s="946"/>
      <c r="D647" s="946"/>
      <c r="E647" s="140" t="s">
        <v>37</v>
      </c>
      <c r="F647" s="939" t="s">
        <v>775</v>
      </c>
      <c r="G647" s="937"/>
      <c r="H647" s="217" t="s">
        <v>31</v>
      </c>
      <c r="I647" s="60"/>
    </row>
    <row r="648" spans="1:9" ht="25.5" customHeight="1" x14ac:dyDescent="0.25">
      <c r="A648" s="304" t="s">
        <v>905</v>
      </c>
      <c r="B648" s="936">
        <v>-628</v>
      </c>
      <c r="C648" s="937"/>
      <c r="D648" s="937"/>
      <c r="E648" s="140" t="s">
        <v>32</v>
      </c>
      <c r="F648" s="938"/>
      <c r="G648" s="937"/>
      <c r="H648" s="217" t="s">
        <v>34</v>
      </c>
      <c r="I648" s="218"/>
    </row>
    <row r="649" spans="1:9" ht="25.5" customHeight="1" x14ac:dyDescent="0.25">
      <c r="A649" s="304" t="s">
        <v>1</v>
      </c>
      <c r="B649" s="939" t="s">
        <v>773</v>
      </c>
      <c r="C649" s="937"/>
      <c r="D649" s="937"/>
      <c r="E649" s="140" t="s">
        <v>33</v>
      </c>
      <c r="F649" s="939"/>
      <c r="G649" s="937"/>
      <c r="H649" s="217" t="s">
        <v>36</v>
      </c>
      <c r="I649" s="76"/>
    </row>
    <row r="650" spans="1:9" ht="25.5" customHeight="1" x14ac:dyDescent="0.25">
      <c r="A650" s="304" t="s">
        <v>406</v>
      </c>
      <c r="B650" s="940">
        <v>5</v>
      </c>
      <c r="C650" s="937"/>
      <c r="D650" s="937"/>
      <c r="E650" s="140" t="s">
        <v>35</v>
      </c>
      <c r="F650" s="939"/>
      <c r="G650" s="937"/>
      <c r="H650" s="319"/>
      <c r="I650" s="320"/>
    </row>
    <row r="651" spans="1:9" ht="25.5" customHeight="1" thickBot="1" x14ac:dyDescent="0.3">
      <c r="A651" s="305" t="s">
        <v>28</v>
      </c>
      <c r="B651" s="929">
        <v>40</v>
      </c>
      <c r="C651" s="930"/>
      <c r="D651" s="930"/>
      <c r="E651" s="141" t="s">
        <v>29</v>
      </c>
      <c r="F651" s="929"/>
      <c r="G651" s="930"/>
      <c r="H651" s="321"/>
      <c r="I651" s="272"/>
    </row>
    <row r="652" spans="1:9" ht="15" customHeight="1" thickBot="1" x14ac:dyDescent="0.3">
      <c r="A652" s="931"/>
      <c r="B652" s="820"/>
      <c r="C652" s="820"/>
      <c r="D652" s="820"/>
      <c r="E652" s="820"/>
      <c r="F652" s="820"/>
      <c r="G652" s="820"/>
      <c r="H652" s="820"/>
      <c r="I652" s="821"/>
    </row>
    <row r="653" spans="1:9" ht="22.5" customHeight="1" x14ac:dyDescent="0.25">
      <c r="A653" s="932" t="s">
        <v>324</v>
      </c>
      <c r="B653" s="933"/>
      <c r="C653" s="933"/>
      <c r="D653" s="160" t="s">
        <v>620</v>
      </c>
      <c r="E653" s="934" t="s">
        <v>366</v>
      </c>
      <c r="F653" s="935"/>
      <c r="G653" s="219" t="s">
        <v>367</v>
      </c>
      <c r="H653" s="220" t="s">
        <v>358</v>
      </c>
      <c r="I653" s="142" t="s">
        <v>375</v>
      </c>
    </row>
    <row r="654" spans="1:9" ht="15" customHeight="1" x14ac:dyDescent="0.25">
      <c r="A654" s="910" t="s">
        <v>359</v>
      </c>
      <c r="B654" s="858"/>
      <c r="C654" s="858"/>
      <c r="D654" s="911"/>
      <c r="E654" s="922">
        <v>10</v>
      </c>
      <c r="F654" s="923"/>
      <c r="G654" s="413">
        <f>IF(AND(ISNUMBER(E654),ISNUMBER(H654))=TRUE,E654-H654,"")</f>
        <v>5</v>
      </c>
      <c r="H654" s="221">
        <v>5</v>
      </c>
      <c r="I654" s="427">
        <f>IF(AND(ISNUMBER(E654),ISNUMBER(H654))=TRUE,MAX(G654,E654-H654),"")</f>
        <v>5</v>
      </c>
    </row>
    <row r="655" spans="1:9" ht="15" customHeight="1" thickBot="1" x14ac:dyDescent="0.3">
      <c r="A655" s="887" t="s">
        <v>360</v>
      </c>
      <c r="B655" s="888"/>
      <c r="C655" s="888"/>
      <c r="D655" s="889"/>
      <c r="E655" s="924">
        <v>9</v>
      </c>
      <c r="F655" s="925"/>
      <c r="G655" s="426">
        <f>IF(AND(ISNUMBER(E655),ISNUMBER(H655))=TRUE,E655-H655,"")</f>
        <v>5</v>
      </c>
      <c r="H655" s="222">
        <v>4</v>
      </c>
      <c r="I655" s="428">
        <f>IF(AND(ISNUMBER(E655),ISNUMBER(H655))=TRUE,MAX(G655,E655-H655),"")</f>
        <v>5</v>
      </c>
    </row>
    <row r="656" spans="1:9" ht="15" customHeight="1" thickBot="1" x14ac:dyDescent="0.3">
      <c r="A656" s="926" t="s">
        <v>374</v>
      </c>
      <c r="B656" s="927"/>
      <c r="C656" s="927"/>
      <c r="D656" s="927"/>
      <c r="E656" s="927"/>
      <c r="F656" s="927"/>
      <c r="G656" s="927"/>
      <c r="H656" s="927"/>
      <c r="I656" s="928"/>
    </row>
    <row r="657" spans="1:9" ht="15" customHeight="1" thickBot="1" x14ac:dyDescent="0.3">
      <c r="A657" s="899" t="s">
        <v>364</v>
      </c>
      <c r="B657" s="912"/>
      <c r="C657" s="912"/>
      <c r="D657" s="912"/>
      <c r="E657" s="912"/>
      <c r="F657" s="912"/>
      <c r="G657" s="912"/>
      <c r="H657" s="912"/>
      <c r="I657" s="913"/>
    </row>
    <row r="658" spans="1:9" ht="15" customHeight="1" x14ac:dyDescent="0.25">
      <c r="A658" s="914" t="s">
        <v>361</v>
      </c>
      <c r="B658" s="851"/>
      <c r="C658" s="851"/>
      <c r="D658" s="851"/>
      <c r="E658" s="851"/>
      <c r="F658" s="915"/>
      <c r="G658" s="947" t="s">
        <v>59</v>
      </c>
      <c r="H658" s="948"/>
      <c r="I658" s="949"/>
    </row>
    <row r="659" spans="1:9" ht="15" customHeight="1" thickBot="1" x14ac:dyDescent="0.3">
      <c r="A659" s="887" t="s">
        <v>362</v>
      </c>
      <c r="B659" s="888"/>
      <c r="C659" s="888"/>
      <c r="D659" s="888"/>
      <c r="E659" s="888"/>
      <c r="F659" s="889"/>
      <c r="G659" s="919" t="s">
        <v>59</v>
      </c>
      <c r="H659" s="920"/>
      <c r="I659" s="921"/>
    </row>
    <row r="660" spans="1:9" ht="15" customHeight="1" thickBot="1" x14ac:dyDescent="0.3">
      <c r="A660" s="899" t="s">
        <v>351</v>
      </c>
      <c r="B660" s="900"/>
      <c r="C660" s="900"/>
      <c r="D660" s="900"/>
      <c r="E660" s="900"/>
      <c r="F660" s="900"/>
      <c r="G660" s="900"/>
      <c r="H660" s="900"/>
      <c r="I660" s="901"/>
    </row>
    <row r="661" spans="1:9" ht="15" customHeight="1" x14ac:dyDescent="0.25">
      <c r="A661" s="902" t="s">
        <v>363</v>
      </c>
      <c r="B661" s="903"/>
      <c r="C661" s="903"/>
      <c r="D661" s="903"/>
      <c r="E661" s="903"/>
      <c r="F661" s="904"/>
      <c r="G661" s="143" t="s">
        <v>177</v>
      </c>
      <c r="H661" s="905">
        <v>44746</v>
      </c>
      <c r="I661" s="906"/>
    </row>
    <row r="662" spans="1:9" ht="15" customHeight="1" x14ac:dyDescent="0.25">
      <c r="A662" s="907" t="s">
        <v>373</v>
      </c>
      <c r="B662" s="908"/>
      <c r="C662" s="908"/>
      <c r="D662" s="908"/>
      <c r="E662" s="908"/>
      <c r="F662" s="908"/>
      <c r="G662" s="909"/>
      <c r="H662" s="144" t="s">
        <v>358</v>
      </c>
      <c r="I662" s="145" t="s">
        <v>648</v>
      </c>
    </row>
    <row r="663" spans="1:9" ht="15" customHeight="1" x14ac:dyDescent="0.25">
      <c r="A663" s="910" t="s">
        <v>359</v>
      </c>
      <c r="B663" s="858"/>
      <c r="C663" s="858"/>
      <c r="D663" s="858"/>
      <c r="E663" s="858"/>
      <c r="F663" s="858"/>
      <c r="G663" s="911"/>
      <c r="H663" s="417">
        <f>IF(H654,H654,"")</f>
        <v>5</v>
      </c>
      <c r="I663" s="223">
        <v>9.1</v>
      </c>
    </row>
    <row r="664" spans="1:9" ht="15" customHeight="1" thickBot="1" x14ac:dyDescent="0.3">
      <c r="A664" s="887" t="s">
        <v>360</v>
      </c>
      <c r="B664" s="888"/>
      <c r="C664" s="888"/>
      <c r="D664" s="888"/>
      <c r="E664" s="888"/>
      <c r="F664" s="888"/>
      <c r="G664" s="889"/>
      <c r="H664" s="417">
        <f>IF(H655,H655,"")</f>
        <v>4</v>
      </c>
      <c r="I664" s="224">
        <v>8.6</v>
      </c>
    </row>
    <row r="665" spans="1:9" ht="15" customHeight="1" thickBot="1" x14ac:dyDescent="0.3">
      <c r="A665" s="890" t="s">
        <v>365</v>
      </c>
      <c r="B665" s="852"/>
      <c r="C665" s="852"/>
      <c r="D665" s="852"/>
      <c r="E665" s="852"/>
      <c r="F665" s="852"/>
      <c r="G665" s="852"/>
      <c r="H665" s="852"/>
      <c r="I665" s="853"/>
    </row>
    <row r="666" spans="1:9" ht="15" customHeight="1" x14ac:dyDescent="0.25">
      <c r="A666" s="146"/>
      <c r="B666" s="412" t="s">
        <v>352</v>
      </c>
      <c r="C666" s="225"/>
      <c r="D666" s="415" t="s">
        <v>353</v>
      </c>
      <c r="E666" s="416" t="s">
        <v>354</v>
      </c>
      <c r="F666" s="891" t="s">
        <v>368</v>
      </c>
      <c r="G666" s="892"/>
      <c r="H666" s="893"/>
      <c r="I666" s="894"/>
    </row>
    <row r="667" spans="1:9" ht="15" customHeight="1" x14ac:dyDescent="0.25">
      <c r="A667" s="226" t="s">
        <v>355</v>
      </c>
      <c r="B667" s="433">
        <v>2010</v>
      </c>
      <c r="C667" s="228">
        <f>B667</f>
        <v>2010</v>
      </c>
      <c r="D667" s="227">
        <v>2018</v>
      </c>
      <c r="E667" s="430">
        <f>IF(H661&lt;&gt;"",INT(YEAR(H661)),"")</f>
        <v>2022</v>
      </c>
      <c r="F667" s="897">
        <f>IF(E667&lt;&gt;"",E667+30,"")</f>
        <v>2052</v>
      </c>
      <c r="G667" s="898"/>
      <c r="H667" s="895"/>
      <c r="I667" s="896"/>
    </row>
    <row r="668" spans="1:9" ht="15" customHeight="1" x14ac:dyDescent="0.25">
      <c r="A668" s="226" t="s">
        <v>357</v>
      </c>
      <c r="B668" s="413">
        <f>IF(ISNUMBER(E654),E654,"")</f>
        <v>10</v>
      </c>
      <c r="C668" s="228">
        <f>B668</f>
        <v>10</v>
      </c>
      <c r="D668" s="431">
        <v>9.5</v>
      </c>
      <c r="E668" s="417">
        <f>IF(ISNUMBER(I663),I663,"")</f>
        <v>9.1</v>
      </c>
      <c r="F668" s="342"/>
      <c r="G668" s="343"/>
      <c r="H668" s="419" t="s">
        <v>357</v>
      </c>
      <c r="I668" s="420">
        <f>IFERROR(IF((I663-H663)&lt;0,"",I663-H663),"")</f>
        <v>4.0999999999999996</v>
      </c>
    </row>
    <row r="669" spans="1:9" ht="15" customHeight="1" thickBot="1" x14ac:dyDescent="0.3">
      <c r="A669" s="230" t="s">
        <v>356</v>
      </c>
      <c r="B669" s="414">
        <f>IF(ISNUMBER(E655),E655,"")</f>
        <v>9</v>
      </c>
      <c r="C669" s="228">
        <f>B669</f>
        <v>9</v>
      </c>
      <c r="D669" s="432">
        <v>8.6999999999999993</v>
      </c>
      <c r="E669" s="418">
        <f>IF(ISNUMBER(I664),I664,"")</f>
        <v>8.6</v>
      </c>
      <c r="F669" s="339"/>
      <c r="G669" s="340"/>
      <c r="H669" s="421" t="s">
        <v>356</v>
      </c>
      <c r="I669" s="422">
        <f>IFERROR(IF((I664-H664)&lt;0,"",I664-H664),"")</f>
        <v>4.5999999999999996</v>
      </c>
    </row>
    <row r="670" spans="1:9" ht="19.5" customHeight="1" x14ac:dyDescent="0.25">
      <c r="A670" s="229" t="s">
        <v>369</v>
      </c>
      <c r="B670" s="335">
        <f>H654</f>
        <v>5</v>
      </c>
      <c r="C670" s="335">
        <f>B670</f>
        <v>5</v>
      </c>
      <c r="D670" s="335">
        <f t="shared" ref="D670" si="41">C670</f>
        <v>5</v>
      </c>
      <c r="E670" s="335">
        <f>D670</f>
        <v>5</v>
      </c>
      <c r="F670" s="881">
        <f>E670</f>
        <v>5</v>
      </c>
      <c r="G670" s="882"/>
      <c r="H670" s="323"/>
      <c r="I670" s="350"/>
    </row>
    <row r="671" spans="1:9" ht="19.5" customHeight="1" x14ac:dyDescent="0.25">
      <c r="A671" s="230" t="s">
        <v>370</v>
      </c>
      <c r="B671" s="334">
        <f>H655</f>
        <v>4</v>
      </c>
      <c r="C671" s="334">
        <f>B671</f>
        <v>4</v>
      </c>
      <c r="D671" s="334">
        <f>C671</f>
        <v>4</v>
      </c>
      <c r="E671" s="334">
        <f>D671</f>
        <v>4</v>
      </c>
      <c r="F671" s="883">
        <f>E671</f>
        <v>4</v>
      </c>
      <c r="G671" s="884"/>
      <c r="H671" s="325"/>
      <c r="I671" s="324"/>
    </row>
    <row r="672" spans="1:9" ht="19.5" customHeight="1" x14ac:dyDescent="0.25">
      <c r="A672" s="226" t="s">
        <v>376</v>
      </c>
      <c r="B672" s="334">
        <f t="shared" ref="B672:E672" si="42">B668</f>
        <v>10</v>
      </c>
      <c r="C672" s="334">
        <f t="shared" si="42"/>
        <v>10</v>
      </c>
      <c r="D672" s="334">
        <f t="shared" si="42"/>
        <v>9.5</v>
      </c>
      <c r="E672" s="334">
        <f t="shared" si="42"/>
        <v>9.1</v>
      </c>
      <c r="F672" s="883"/>
      <c r="G672" s="884"/>
      <c r="H672" s="341"/>
      <c r="I672" s="344"/>
    </row>
    <row r="673" spans="1:9" ht="19.5" customHeight="1" x14ac:dyDescent="0.25">
      <c r="A673" s="226" t="s">
        <v>377</v>
      </c>
      <c r="B673" s="334">
        <f t="shared" ref="B673:E673" si="43">B669</f>
        <v>9</v>
      </c>
      <c r="C673" s="334">
        <f t="shared" si="43"/>
        <v>9</v>
      </c>
      <c r="D673" s="334">
        <f t="shared" si="43"/>
        <v>8.6999999999999993</v>
      </c>
      <c r="E673" s="334">
        <f t="shared" si="43"/>
        <v>8.6</v>
      </c>
      <c r="F673" s="883"/>
      <c r="G673" s="884"/>
      <c r="H673" s="326"/>
      <c r="I673" s="327"/>
    </row>
    <row r="674" spans="1:9" ht="19.5" customHeight="1" x14ac:dyDescent="0.25">
      <c r="A674" s="4"/>
      <c r="B674" s="345"/>
      <c r="C674" s="345"/>
      <c r="D674" s="345"/>
      <c r="E674" s="345"/>
      <c r="F674" s="345"/>
      <c r="G674" s="345"/>
      <c r="H674" s="346"/>
      <c r="I674" s="328"/>
    </row>
    <row r="675" spans="1:9" ht="19.5" customHeight="1" x14ac:dyDescent="0.25">
      <c r="A675" s="4"/>
      <c r="C675" s="345"/>
      <c r="D675" s="345"/>
      <c r="E675" s="345"/>
      <c r="F675" s="345"/>
      <c r="G675" s="345"/>
      <c r="H675" s="346"/>
      <c r="I675" s="328"/>
    </row>
    <row r="676" spans="1:9" ht="19.5" customHeight="1" x14ac:dyDescent="0.25">
      <c r="A676" s="4"/>
      <c r="G676" s="133"/>
      <c r="H676" s="347"/>
      <c r="I676" s="329"/>
    </row>
    <row r="677" spans="1:9" ht="19.5" customHeight="1" x14ac:dyDescent="0.25">
      <c r="A677" s="4"/>
      <c r="B677" s="268"/>
      <c r="C677" s="268"/>
      <c r="D677" s="268"/>
      <c r="E677" s="37"/>
      <c r="G677" s="133"/>
      <c r="H677" s="348"/>
      <c r="I677" s="329"/>
    </row>
    <row r="678" spans="1:9" ht="19.5" customHeight="1" x14ac:dyDescent="0.25">
      <c r="A678" s="330"/>
      <c r="B678" s="345"/>
      <c r="C678" s="345"/>
      <c r="D678" s="345"/>
      <c r="E678" s="345"/>
      <c r="G678" s="345"/>
      <c r="H678" s="345"/>
      <c r="I678" s="5"/>
    </row>
    <row r="679" spans="1:9" ht="19.5" customHeight="1" x14ac:dyDescent="0.25">
      <c r="A679" s="330"/>
      <c r="B679" s="345"/>
      <c r="C679" s="345"/>
      <c r="D679" s="345"/>
      <c r="E679" s="345"/>
      <c r="F679" s="345"/>
      <c r="G679" s="345"/>
      <c r="H679" s="349"/>
      <c r="I679" s="5"/>
    </row>
    <row r="680" spans="1:9" ht="19.5" customHeight="1" x14ac:dyDescent="0.25">
      <c r="A680" s="330"/>
      <c r="B680" s="345"/>
      <c r="C680" s="345"/>
      <c r="D680" s="345"/>
      <c r="E680" s="345"/>
      <c r="F680" s="345"/>
      <c r="G680" s="345"/>
      <c r="H680" s="349"/>
      <c r="I680" s="331"/>
    </row>
    <row r="681" spans="1:9" ht="19.5" customHeight="1" x14ac:dyDescent="0.25">
      <c r="A681" s="330"/>
      <c r="B681" s="345"/>
      <c r="C681" s="345"/>
      <c r="D681" s="345"/>
      <c r="E681" s="345"/>
      <c r="F681" s="345"/>
      <c r="G681" s="345"/>
      <c r="H681" s="345"/>
      <c r="I681" s="331"/>
    </row>
    <row r="682" spans="1:9" ht="19.5" customHeight="1" thickBot="1" x14ac:dyDescent="0.3">
      <c r="A682" s="336"/>
      <c r="B682" s="332"/>
      <c r="C682" s="332"/>
      <c r="D682" s="332"/>
      <c r="E682" s="332"/>
      <c r="F682" s="332"/>
      <c r="G682" s="8"/>
      <c r="H682" s="332"/>
      <c r="I682" s="15"/>
    </row>
    <row r="683" spans="1:9" ht="19.5" customHeight="1" thickBot="1" x14ac:dyDescent="0.3">
      <c r="A683" s="885" t="s">
        <v>589</v>
      </c>
      <c r="B683" s="886"/>
      <c r="C683" s="886"/>
      <c r="D683" s="886"/>
      <c r="E683" s="886"/>
      <c r="F683" s="333" t="s">
        <v>357</v>
      </c>
      <c r="G683" s="423" t="str">
        <f>IFERROR(IF(AND(ISNUMBER(D667),ISNUMBER(D668),ISNUMBER(D669))=TRUE,"År "&amp;D667+INT((H663-D668)/((E668-D668)/(E667-D667))),"N/A"),"N/A")</f>
        <v>År 2063</v>
      </c>
      <c r="H683" s="333" t="s">
        <v>356</v>
      </c>
      <c r="I683" s="424" t="str">
        <f>IFERROR(IF(AND(ISNUMBER(D667),ISNUMBER(D668),ISNUMBER(D669))=TRUE,"År "&amp;D667+INT((H664-D669)/((E669-D669)/(E667-D667))),"N/A"),"N/A")</f>
        <v>År 2206</v>
      </c>
    </row>
    <row r="684" spans="1:9" ht="15" customHeight="1" x14ac:dyDescent="0.25">
      <c r="A684" s="850" t="s">
        <v>372</v>
      </c>
      <c r="B684" s="851"/>
      <c r="C684" s="851"/>
      <c r="D684" s="852"/>
      <c r="E684" s="852"/>
      <c r="F684" s="852"/>
      <c r="G684" s="852"/>
      <c r="H684" s="852"/>
      <c r="I684" s="853"/>
    </row>
    <row r="685" spans="1:9" ht="15" customHeight="1" thickBot="1" x14ac:dyDescent="0.3">
      <c r="A685" s="854" t="s">
        <v>115</v>
      </c>
      <c r="B685" s="855"/>
      <c r="C685" s="856"/>
      <c r="D685" s="857" t="s">
        <v>114</v>
      </c>
      <c r="E685" s="858"/>
      <c r="F685" s="858"/>
      <c r="G685" s="858"/>
      <c r="H685" s="858"/>
      <c r="I685" s="859"/>
    </row>
    <row r="686" spans="1:9" ht="15" customHeight="1" thickBot="1" x14ac:dyDescent="0.3">
      <c r="A686" s="860" t="s">
        <v>116</v>
      </c>
      <c r="B686" s="861"/>
      <c r="C686" s="425" t="str">
        <f>IFERROR("År "&amp;MIN(RIGHT(G683,4),RIGHT(I683,4)),"N/A")</f>
        <v>År 2063</v>
      </c>
      <c r="D686" s="862" t="s">
        <v>24</v>
      </c>
      <c r="E686" s="862" t="s">
        <v>857</v>
      </c>
      <c r="F686" s="862"/>
      <c r="G686" s="862"/>
      <c r="H686" s="862" t="s">
        <v>21</v>
      </c>
      <c r="I686" s="865"/>
    </row>
    <row r="687" spans="1:9" ht="15" customHeight="1" x14ac:dyDescent="0.25">
      <c r="A687" s="867" t="s">
        <v>610</v>
      </c>
      <c r="B687" s="868"/>
      <c r="C687" s="869"/>
      <c r="D687" s="863"/>
      <c r="E687" s="864"/>
      <c r="F687" s="864"/>
      <c r="G687" s="864"/>
      <c r="H687" s="864"/>
      <c r="I687" s="866"/>
    </row>
    <row r="688" spans="1:9" ht="15" customHeight="1" x14ac:dyDescent="0.25">
      <c r="A688" s="870"/>
      <c r="B688" s="868"/>
      <c r="C688" s="869"/>
      <c r="D688" s="874" t="s">
        <v>25</v>
      </c>
      <c r="E688" s="876"/>
      <c r="F688" s="876"/>
      <c r="G688" s="876"/>
      <c r="H688" s="862" t="s">
        <v>371</v>
      </c>
      <c r="I688" s="879"/>
    </row>
    <row r="689" spans="1:9" ht="15" customHeight="1" thickBot="1" x14ac:dyDescent="0.3">
      <c r="A689" s="871"/>
      <c r="B689" s="872"/>
      <c r="C689" s="873"/>
      <c r="D689" s="875"/>
      <c r="E689" s="877"/>
      <c r="F689" s="877"/>
      <c r="G689" s="877"/>
      <c r="H689" s="878"/>
      <c r="I689" s="880"/>
    </row>
    <row r="690" spans="1:9" ht="15.75" thickBot="1" x14ac:dyDescent="0.3"/>
    <row r="691" spans="1:9" ht="16.5" customHeight="1" thickBot="1" x14ac:dyDescent="0.3">
      <c r="A691" s="941" t="s">
        <v>692</v>
      </c>
      <c r="B691" s="817"/>
      <c r="C691" s="817"/>
      <c r="D691" s="817"/>
      <c r="E691" s="833"/>
      <c r="F691" s="833"/>
      <c r="G691" s="833"/>
      <c r="H691" s="833"/>
      <c r="I691" s="942"/>
    </row>
    <row r="692" spans="1:9" ht="27" customHeight="1" thickBot="1" x14ac:dyDescent="0.3">
      <c r="A692" s="303" t="s">
        <v>633</v>
      </c>
      <c r="B692" s="841" t="s">
        <v>864</v>
      </c>
      <c r="C692" s="842"/>
      <c r="D692" s="843"/>
      <c r="E692" s="429" t="s">
        <v>588</v>
      </c>
      <c r="F692" s="943"/>
      <c r="G692" s="943"/>
      <c r="H692" s="943"/>
      <c r="I692" s="944"/>
    </row>
    <row r="693" spans="1:9" ht="25.5" customHeight="1" x14ac:dyDescent="0.25">
      <c r="A693" s="303" t="s">
        <v>0</v>
      </c>
      <c r="B693" s="945" t="s">
        <v>705</v>
      </c>
      <c r="C693" s="946"/>
      <c r="D693" s="946"/>
      <c r="E693" s="140" t="s">
        <v>37</v>
      </c>
      <c r="F693" s="939" t="s">
        <v>768</v>
      </c>
      <c r="G693" s="937"/>
      <c r="H693" s="217" t="s">
        <v>31</v>
      </c>
      <c r="I693" s="60"/>
    </row>
    <row r="694" spans="1:9" ht="25.5" customHeight="1" x14ac:dyDescent="0.25">
      <c r="A694" s="304" t="s">
        <v>905</v>
      </c>
      <c r="B694" s="936">
        <v>346</v>
      </c>
      <c r="C694" s="937"/>
      <c r="D694" s="937"/>
      <c r="E694" s="140" t="s">
        <v>32</v>
      </c>
      <c r="F694" s="938"/>
      <c r="G694" s="937"/>
      <c r="H694" s="217" t="s">
        <v>34</v>
      </c>
      <c r="I694" s="218"/>
    </row>
    <row r="695" spans="1:9" ht="25.5" customHeight="1" x14ac:dyDescent="0.25">
      <c r="A695" s="304" t="s">
        <v>1</v>
      </c>
      <c r="B695" s="939" t="s">
        <v>776</v>
      </c>
      <c r="C695" s="937"/>
      <c r="D695" s="937"/>
      <c r="E695" s="140" t="s">
        <v>33</v>
      </c>
      <c r="F695" s="939"/>
      <c r="G695" s="937"/>
      <c r="H695" s="217" t="s">
        <v>36</v>
      </c>
      <c r="I695" s="76"/>
    </row>
    <row r="696" spans="1:9" ht="25.5" customHeight="1" x14ac:dyDescent="0.25">
      <c r="A696" s="304" t="s">
        <v>406</v>
      </c>
      <c r="B696" s="940" t="s">
        <v>778</v>
      </c>
      <c r="C696" s="937"/>
      <c r="D696" s="937"/>
      <c r="E696" s="140" t="s">
        <v>35</v>
      </c>
      <c r="F696" s="939"/>
      <c r="G696" s="937"/>
      <c r="H696" s="319"/>
      <c r="I696" s="320"/>
    </row>
    <row r="697" spans="1:9" ht="25.5" customHeight="1" thickBot="1" x14ac:dyDescent="0.3">
      <c r="A697" s="305" t="s">
        <v>28</v>
      </c>
      <c r="B697" s="929">
        <v>40</v>
      </c>
      <c r="C697" s="930"/>
      <c r="D697" s="930"/>
      <c r="E697" s="141" t="s">
        <v>29</v>
      </c>
      <c r="F697" s="929"/>
      <c r="G697" s="930"/>
      <c r="H697" s="321"/>
      <c r="I697" s="272"/>
    </row>
    <row r="698" spans="1:9" ht="15" customHeight="1" thickBot="1" x14ac:dyDescent="0.3">
      <c r="A698" s="931"/>
      <c r="B698" s="820"/>
      <c r="C698" s="820"/>
      <c r="D698" s="820"/>
      <c r="E698" s="820"/>
      <c r="F698" s="820"/>
      <c r="G698" s="820"/>
      <c r="H698" s="820"/>
      <c r="I698" s="821"/>
    </row>
    <row r="699" spans="1:9" ht="22.5" customHeight="1" x14ac:dyDescent="0.25">
      <c r="A699" s="932" t="s">
        <v>324</v>
      </c>
      <c r="B699" s="933"/>
      <c r="C699" s="933"/>
      <c r="D699" s="160" t="s">
        <v>620</v>
      </c>
      <c r="E699" s="934" t="s">
        <v>366</v>
      </c>
      <c r="F699" s="935"/>
      <c r="G699" s="219" t="s">
        <v>367</v>
      </c>
      <c r="H699" s="220" t="s">
        <v>358</v>
      </c>
      <c r="I699" s="142" t="s">
        <v>375</v>
      </c>
    </row>
    <row r="700" spans="1:9" ht="15" customHeight="1" x14ac:dyDescent="0.25">
      <c r="A700" s="910" t="s">
        <v>359</v>
      </c>
      <c r="B700" s="858"/>
      <c r="C700" s="858"/>
      <c r="D700" s="911"/>
      <c r="E700" s="922">
        <v>10</v>
      </c>
      <c r="F700" s="923"/>
      <c r="G700" s="413">
        <f>IF(AND(ISNUMBER(E700),ISNUMBER(H700))=TRUE,E700-H700,"")</f>
        <v>5</v>
      </c>
      <c r="H700" s="221">
        <v>5</v>
      </c>
      <c r="I700" s="427">
        <f>IF(AND(ISNUMBER(E700),ISNUMBER(H700))=TRUE,MAX(G700,E700-H700),"")</f>
        <v>5</v>
      </c>
    </row>
    <row r="701" spans="1:9" ht="15" customHeight="1" thickBot="1" x14ac:dyDescent="0.3">
      <c r="A701" s="887" t="s">
        <v>360</v>
      </c>
      <c r="B701" s="888"/>
      <c r="C701" s="888"/>
      <c r="D701" s="889"/>
      <c r="E701" s="924">
        <v>9</v>
      </c>
      <c r="F701" s="925"/>
      <c r="G701" s="426">
        <f>IF(AND(ISNUMBER(E701),ISNUMBER(H701))=TRUE,E701-H701,"")</f>
        <v>5</v>
      </c>
      <c r="H701" s="222">
        <v>4</v>
      </c>
      <c r="I701" s="428">
        <f>IF(AND(ISNUMBER(E701),ISNUMBER(H701))=TRUE,MAX(G701,E701-H701),"")</f>
        <v>5</v>
      </c>
    </row>
    <row r="702" spans="1:9" ht="15" customHeight="1" thickBot="1" x14ac:dyDescent="0.3">
      <c r="A702" s="926" t="s">
        <v>374</v>
      </c>
      <c r="B702" s="927"/>
      <c r="C702" s="927"/>
      <c r="D702" s="927"/>
      <c r="E702" s="927"/>
      <c r="F702" s="927"/>
      <c r="G702" s="927"/>
      <c r="H702" s="927"/>
      <c r="I702" s="928"/>
    </row>
    <row r="703" spans="1:9" ht="15" customHeight="1" thickBot="1" x14ac:dyDescent="0.3">
      <c r="A703" s="899" t="s">
        <v>364</v>
      </c>
      <c r="B703" s="912"/>
      <c r="C703" s="912"/>
      <c r="D703" s="912"/>
      <c r="E703" s="912"/>
      <c r="F703" s="912"/>
      <c r="G703" s="912"/>
      <c r="H703" s="912"/>
      <c r="I703" s="913"/>
    </row>
    <row r="704" spans="1:9" ht="15" customHeight="1" x14ac:dyDescent="0.25">
      <c r="A704" s="914" t="s">
        <v>361</v>
      </c>
      <c r="B704" s="851"/>
      <c r="C704" s="851"/>
      <c r="D704" s="851"/>
      <c r="E704" s="851"/>
      <c r="F704" s="915"/>
      <c r="G704" s="916" t="s">
        <v>59</v>
      </c>
      <c r="H704" s="917"/>
      <c r="I704" s="918"/>
    </row>
    <row r="705" spans="1:9" ht="15" customHeight="1" thickBot="1" x14ac:dyDescent="0.3">
      <c r="A705" s="887" t="s">
        <v>362</v>
      </c>
      <c r="B705" s="888"/>
      <c r="C705" s="888"/>
      <c r="D705" s="888"/>
      <c r="E705" s="888"/>
      <c r="F705" s="889"/>
      <c r="G705" s="919" t="s">
        <v>59</v>
      </c>
      <c r="H705" s="920"/>
      <c r="I705" s="921"/>
    </row>
    <row r="706" spans="1:9" ht="15" customHeight="1" thickBot="1" x14ac:dyDescent="0.3">
      <c r="A706" s="899" t="s">
        <v>351</v>
      </c>
      <c r="B706" s="900"/>
      <c r="C706" s="900"/>
      <c r="D706" s="900"/>
      <c r="E706" s="900"/>
      <c r="F706" s="900"/>
      <c r="G706" s="900"/>
      <c r="H706" s="900"/>
      <c r="I706" s="901"/>
    </row>
    <row r="707" spans="1:9" ht="15" customHeight="1" x14ac:dyDescent="0.25">
      <c r="A707" s="902" t="s">
        <v>363</v>
      </c>
      <c r="B707" s="903"/>
      <c r="C707" s="903"/>
      <c r="D707" s="903"/>
      <c r="E707" s="903"/>
      <c r="F707" s="904"/>
      <c r="G707" s="143" t="s">
        <v>177</v>
      </c>
      <c r="H707" s="905">
        <v>44018</v>
      </c>
      <c r="I707" s="906"/>
    </row>
    <row r="708" spans="1:9" ht="15" customHeight="1" x14ac:dyDescent="0.25">
      <c r="A708" s="907" t="s">
        <v>373</v>
      </c>
      <c r="B708" s="908"/>
      <c r="C708" s="908"/>
      <c r="D708" s="908"/>
      <c r="E708" s="908"/>
      <c r="F708" s="908"/>
      <c r="G708" s="909"/>
      <c r="H708" s="144" t="s">
        <v>358</v>
      </c>
      <c r="I708" s="145" t="s">
        <v>648</v>
      </c>
    </row>
    <row r="709" spans="1:9" ht="15" customHeight="1" x14ac:dyDescent="0.25">
      <c r="A709" s="910" t="s">
        <v>359</v>
      </c>
      <c r="B709" s="858"/>
      <c r="C709" s="858"/>
      <c r="D709" s="858"/>
      <c r="E709" s="858"/>
      <c r="F709" s="858"/>
      <c r="G709" s="911"/>
      <c r="H709" s="417">
        <f>IF(H700,H700,"")</f>
        <v>5</v>
      </c>
      <c r="I709" s="223">
        <v>9.1</v>
      </c>
    </row>
    <row r="710" spans="1:9" ht="15" customHeight="1" thickBot="1" x14ac:dyDescent="0.3">
      <c r="A710" s="887" t="s">
        <v>360</v>
      </c>
      <c r="B710" s="888"/>
      <c r="C710" s="888"/>
      <c r="D710" s="888"/>
      <c r="E710" s="888"/>
      <c r="F710" s="888"/>
      <c r="G710" s="889"/>
      <c r="H710" s="417">
        <f>IF(H701,H701,"")</f>
        <v>4</v>
      </c>
      <c r="I710" s="224">
        <v>8.3000000000000007</v>
      </c>
    </row>
    <row r="711" spans="1:9" ht="15" customHeight="1" thickBot="1" x14ac:dyDescent="0.3">
      <c r="A711" s="890" t="s">
        <v>365</v>
      </c>
      <c r="B711" s="852"/>
      <c r="C711" s="852"/>
      <c r="D711" s="852"/>
      <c r="E711" s="852"/>
      <c r="F711" s="852"/>
      <c r="G711" s="852"/>
      <c r="H711" s="852"/>
      <c r="I711" s="853"/>
    </row>
    <row r="712" spans="1:9" ht="15" customHeight="1" x14ac:dyDescent="0.25">
      <c r="A712" s="146"/>
      <c r="B712" s="412" t="s">
        <v>352</v>
      </c>
      <c r="C712" s="225"/>
      <c r="D712" s="415" t="s">
        <v>353</v>
      </c>
      <c r="E712" s="416" t="s">
        <v>354</v>
      </c>
      <c r="F712" s="891" t="s">
        <v>368</v>
      </c>
      <c r="G712" s="892"/>
      <c r="H712" s="893"/>
      <c r="I712" s="894"/>
    </row>
    <row r="713" spans="1:9" ht="15" customHeight="1" x14ac:dyDescent="0.25">
      <c r="A713" s="226" t="s">
        <v>355</v>
      </c>
      <c r="B713" s="433">
        <v>2007</v>
      </c>
      <c r="C713" s="228">
        <f>B713</f>
        <v>2007</v>
      </c>
      <c r="D713" s="227">
        <v>2016</v>
      </c>
      <c r="E713" s="430">
        <f>IF(H707&lt;&gt;"",INT(YEAR(H707)),"")</f>
        <v>2020</v>
      </c>
      <c r="F713" s="897">
        <f>IF(E713&lt;&gt;"",E713+30,"")</f>
        <v>2050</v>
      </c>
      <c r="G713" s="898"/>
      <c r="H713" s="895"/>
      <c r="I713" s="896"/>
    </row>
    <row r="714" spans="1:9" ht="15" customHeight="1" x14ac:dyDescent="0.25">
      <c r="A714" s="226" t="s">
        <v>357</v>
      </c>
      <c r="B714" s="413">
        <f>IF(ISNUMBER(E700),E700,"")</f>
        <v>10</v>
      </c>
      <c r="C714" s="228">
        <f>B714</f>
        <v>10</v>
      </c>
      <c r="D714" s="431">
        <v>9.5</v>
      </c>
      <c r="E714" s="417">
        <f>IF(ISNUMBER(I709),I709,"")</f>
        <v>9.1</v>
      </c>
      <c r="F714" s="342"/>
      <c r="G714" s="343"/>
      <c r="H714" s="419" t="s">
        <v>357</v>
      </c>
      <c r="I714" s="420">
        <f>IFERROR(IF((I709-H709)&lt;0,"",I709-H709),"")</f>
        <v>4.0999999999999996</v>
      </c>
    </row>
    <row r="715" spans="1:9" ht="15" customHeight="1" thickBot="1" x14ac:dyDescent="0.3">
      <c r="A715" s="230" t="s">
        <v>356</v>
      </c>
      <c r="B715" s="414">
        <f>IF(ISNUMBER(E701),E701,"")</f>
        <v>9</v>
      </c>
      <c r="C715" s="228">
        <f>B715</f>
        <v>9</v>
      </c>
      <c r="D715" s="432">
        <v>8.4</v>
      </c>
      <c r="E715" s="418">
        <f>IF(ISNUMBER(I710),I710,"")</f>
        <v>8.3000000000000007</v>
      </c>
      <c r="F715" s="339"/>
      <c r="G715" s="340"/>
      <c r="H715" s="421" t="s">
        <v>356</v>
      </c>
      <c r="I715" s="422">
        <f>IFERROR(IF((I710-H710)&lt;0,"",I710-H710),"")</f>
        <v>4.3000000000000007</v>
      </c>
    </row>
    <row r="716" spans="1:9" ht="19.5" customHeight="1" x14ac:dyDescent="0.25">
      <c r="A716" s="229" t="s">
        <v>369</v>
      </c>
      <c r="B716" s="335">
        <f>H700</f>
        <v>5</v>
      </c>
      <c r="C716" s="335">
        <f>B716</f>
        <v>5</v>
      </c>
      <c r="D716" s="335">
        <f t="shared" ref="D716" si="44">C716</f>
        <v>5</v>
      </c>
      <c r="E716" s="335">
        <f>D716</f>
        <v>5</v>
      </c>
      <c r="F716" s="881">
        <f>E716</f>
        <v>5</v>
      </c>
      <c r="G716" s="882"/>
      <c r="H716" s="323"/>
      <c r="I716" s="350"/>
    </row>
    <row r="717" spans="1:9" ht="19.5" customHeight="1" x14ac:dyDescent="0.25">
      <c r="A717" s="230" t="s">
        <v>370</v>
      </c>
      <c r="B717" s="334">
        <f>H701</f>
        <v>4</v>
      </c>
      <c r="C717" s="334">
        <f>B717</f>
        <v>4</v>
      </c>
      <c r="D717" s="334">
        <f>C717</f>
        <v>4</v>
      </c>
      <c r="E717" s="334">
        <f>D717</f>
        <v>4</v>
      </c>
      <c r="F717" s="883">
        <f>E717</f>
        <v>4</v>
      </c>
      <c r="G717" s="884"/>
      <c r="H717" s="325"/>
      <c r="I717" s="324"/>
    </row>
    <row r="718" spans="1:9" ht="19.5" customHeight="1" x14ac:dyDescent="0.25">
      <c r="A718" s="226" t="s">
        <v>376</v>
      </c>
      <c r="B718" s="334">
        <f t="shared" ref="B718:E718" si="45">B714</f>
        <v>10</v>
      </c>
      <c r="C718" s="334">
        <f t="shared" si="45"/>
        <v>10</v>
      </c>
      <c r="D718" s="334">
        <f t="shared" si="45"/>
        <v>9.5</v>
      </c>
      <c r="E718" s="334">
        <f t="shared" si="45"/>
        <v>9.1</v>
      </c>
      <c r="F718" s="883"/>
      <c r="G718" s="884"/>
      <c r="H718" s="341"/>
      <c r="I718" s="344"/>
    </row>
    <row r="719" spans="1:9" ht="19.5" customHeight="1" x14ac:dyDescent="0.25">
      <c r="A719" s="226" t="s">
        <v>377</v>
      </c>
      <c r="B719" s="334">
        <f t="shared" ref="B719:E719" si="46">B715</f>
        <v>9</v>
      </c>
      <c r="C719" s="334">
        <f t="shared" si="46"/>
        <v>9</v>
      </c>
      <c r="D719" s="334">
        <f t="shared" si="46"/>
        <v>8.4</v>
      </c>
      <c r="E719" s="334">
        <f t="shared" si="46"/>
        <v>8.3000000000000007</v>
      </c>
      <c r="F719" s="883"/>
      <c r="G719" s="884"/>
      <c r="H719" s="326"/>
      <c r="I719" s="327"/>
    </row>
    <row r="720" spans="1:9" ht="19.5" customHeight="1" x14ac:dyDescent="0.25">
      <c r="A720" s="4"/>
      <c r="B720" s="345"/>
      <c r="C720" s="345"/>
      <c r="D720" s="345"/>
      <c r="E720" s="345"/>
      <c r="F720" s="345"/>
      <c r="G720" s="345"/>
      <c r="H720" s="346"/>
      <c r="I720" s="328"/>
    </row>
    <row r="721" spans="1:9" ht="19.5" customHeight="1" x14ac:dyDescent="0.25">
      <c r="A721" s="4"/>
      <c r="C721" s="345"/>
      <c r="D721" s="345"/>
      <c r="E721" s="345"/>
      <c r="F721" s="345"/>
      <c r="G721" s="345"/>
      <c r="H721" s="346"/>
      <c r="I721" s="328"/>
    </row>
    <row r="722" spans="1:9" ht="19.5" customHeight="1" x14ac:dyDescent="0.25">
      <c r="A722" s="4"/>
      <c r="G722" s="133"/>
      <c r="H722" s="347"/>
      <c r="I722" s="329"/>
    </row>
    <row r="723" spans="1:9" ht="19.5" customHeight="1" x14ac:dyDescent="0.25">
      <c r="A723" s="4"/>
      <c r="B723" s="268"/>
      <c r="C723" s="268"/>
      <c r="D723" s="268"/>
      <c r="E723" s="37"/>
      <c r="G723" s="133"/>
      <c r="H723" s="348"/>
      <c r="I723" s="329"/>
    </row>
    <row r="724" spans="1:9" ht="19.5" customHeight="1" x14ac:dyDescent="0.25">
      <c r="A724" s="330"/>
      <c r="B724" s="345"/>
      <c r="C724" s="345"/>
      <c r="D724" s="345"/>
      <c r="E724" s="345"/>
      <c r="G724" s="345"/>
      <c r="H724" s="345"/>
      <c r="I724" s="5"/>
    </row>
    <row r="725" spans="1:9" ht="19.5" customHeight="1" x14ac:dyDescent="0.25">
      <c r="A725" s="330"/>
      <c r="B725" s="345"/>
      <c r="C725" s="345"/>
      <c r="D725" s="345"/>
      <c r="E725" s="345"/>
      <c r="F725" s="345"/>
      <c r="G725" s="345"/>
      <c r="H725" s="349"/>
      <c r="I725" s="5"/>
    </row>
    <row r="726" spans="1:9" ht="19.5" customHeight="1" x14ac:dyDescent="0.25">
      <c r="A726" s="330"/>
      <c r="B726" s="345"/>
      <c r="C726" s="345"/>
      <c r="D726" s="345"/>
      <c r="E726" s="345"/>
      <c r="F726" s="345"/>
      <c r="G726" s="345"/>
      <c r="H726" s="349"/>
      <c r="I726" s="331"/>
    </row>
    <row r="727" spans="1:9" ht="19.5" customHeight="1" x14ac:dyDescent="0.25">
      <c r="A727" s="330"/>
      <c r="B727" s="345"/>
      <c r="C727" s="345"/>
      <c r="D727" s="345"/>
      <c r="E727" s="345"/>
      <c r="F727" s="345"/>
      <c r="G727" s="345"/>
      <c r="H727" s="345"/>
      <c r="I727" s="331"/>
    </row>
    <row r="728" spans="1:9" ht="19.5" customHeight="1" thickBot="1" x14ac:dyDescent="0.3">
      <c r="A728" s="336"/>
      <c r="B728" s="332"/>
      <c r="C728" s="332"/>
      <c r="D728" s="332"/>
      <c r="E728" s="332"/>
      <c r="F728" s="332"/>
      <c r="G728" s="8"/>
      <c r="H728" s="332"/>
      <c r="I728" s="15"/>
    </row>
    <row r="729" spans="1:9" ht="19.5" customHeight="1" thickBot="1" x14ac:dyDescent="0.3">
      <c r="A729" s="885" t="s">
        <v>589</v>
      </c>
      <c r="B729" s="886"/>
      <c r="C729" s="886"/>
      <c r="D729" s="886"/>
      <c r="E729" s="886"/>
      <c r="F729" s="333" t="s">
        <v>357</v>
      </c>
      <c r="G729" s="423" t="str">
        <f>IFERROR(IF(AND(ISNUMBER(D713),ISNUMBER(D714),ISNUMBER(D715))=TRUE,"År "&amp;D713+INT((H709-D714)/((E714-D714)/(E713-D713))),"N/A"),"N/A")</f>
        <v>År 2061</v>
      </c>
      <c r="H729" s="333" t="s">
        <v>356</v>
      </c>
      <c r="I729" s="424" t="str">
        <f>IFERROR(IF(AND(ISNUMBER(D713),ISNUMBER(D714),ISNUMBER(D715))=TRUE,"År "&amp;D713+INT((H710-D715)/((E715-D715)/(E713-D713))),"N/A"),"N/A")</f>
        <v>År 2192</v>
      </c>
    </row>
    <row r="730" spans="1:9" ht="15" customHeight="1" x14ac:dyDescent="0.25">
      <c r="A730" s="850" t="s">
        <v>372</v>
      </c>
      <c r="B730" s="851"/>
      <c r="C730" s="851"/>
      <c r="D730" s="852"/>
      <c r="E730" s="852"/>
      <c r="F730" s="852"/>
      <c r="G730" s="852"/>
      <c r="H730" s="852"/>
      <c r="I730" s="853"/>
    </row>
    <row r="731" spans="1:9" ht="15" customHeight="1" thickBot="1" x14ac:dyDescent="0.3">
      <c r="A731" s="854" t="s">
        <v>115</v>
      </c>
      <c r="B731" s="855"/>
      <c r="C731" s="856"/>
      <c r="D731" s="857" t="s">
        <v>114</v>
      </c>
      <c r="E731" s="858"/>
      <c r="F731" s="858"/>
      <c r="G731" s="858"/>
      <c r="H731" s="858"/>
      <c r="I731" s="859"/>
    </row>
    <row r="732" spans="1:9" ht="15" customHeight="1" thickBot="1" x14ac:dyDescent="0.3">
      <c r="A732" s="860" t="s">
        <v>116</v>
      </c>
      <c r="B732" s="861"/>
      <c r="C732" s="425" t="str">
        <f>IFERROR("År "&amp;MIN(RIGHT(G729,4),RIGHT(I729,4)),"N/A")</f>
        <v>År 2061</v>
      </c>
      <c r="D732" s="862" t="s">
        <v>24</v>
      </c>
      <c r="E732" s="862" t="s">
        <v>857</v>
      </c>
      <c r="F732" s="862"/>
      <c r="G732" s="862"/>
      <c r="H732" s="862" t="s">
        <v>21</v>
      </c>
      <c r="I732" s="865"/>
    </row>
    <row r="733" spans="1:9" ht="15" customHeight="1" x14ac:dyDescent="0.25">
      <c r="A733" s="867" t="s">
        <v>610</v>
      </c>
      <c r="B733" s="868"/>
      <c r="C733" s="869"/>
      <c r="D733" s="863"/>
      <c r="E733" s="864"/>
      <c r="F733" s="864"/>
      <c r="G733" s="864"/>
      <c r="H733" s="864"/>
      <c r="I733" s="866"/>
    </row>
    <row r="734" spans="1:9" ht="15" customHeight="1" x14ac:dyDescent="0.25">
      <c r="A734" s="870"/>
      <c r="B734" s="868"/>
      <c r="C734" s="869"/>
      <c r="D734" s="874" t="s">
        <v>25</v>
      </c>
      <c r="E734" s="876"/>
      <c r="F734" s="876"/>
      <c r="G734" s="876"/>
      <c r="H734" s="862" t="s">
        <v>371</v>
      </c>
      <c r="I734" s="879"/>
    </row>
    <row r="735" spans="1:9" ht="15" customHeight="1" thickBot="1" x14ac:dyDescent="0.3">
      <c r="A735" s="871"/>
      <c r="B735" s="872"/>
      <c r="C735" s="873"/>
      <c r="D735" s="875"/>
      <c r="E735" s="877"/>
      <c r="F735" s="877"/>
      <c r="G735" s="877"/>
      <c r="H735" s="878"/>
      <c r="I735" s="880"/>
    </row>
    <row r="736" spans="1:9" ht="15.75" thickBot="1" x14ac:dyDescent="0.3"/>
    <row r="737" spans="1:9" ht="16.5" customHeight="1" thickBot="1" x14ac:dyDescent="0.3">
      <c r="A737" s="941" t="s">
        <v>692</v>
      </c>
      <c r="B737" s="817"/>
      <c r="C737" s="817"/>
      <c r="D737" s="817"/>
      <c r="E737" s="833"/>
      <c r="F737" s="833"/>
      <c r="G737" s="833"/>
      <c r="H737" s="833"/>
      <c r="I737" s="942"/>
    </row>
    <row r="738" spans="1:9" ht="27" customHeight="1" thickBot="1" x14ac:dyDescent="0.3">
      <c r="A738" s="303" t="s">
        <v>633</v>
      </c>
      <c r="B738" s="841" t="s">
        <v>865</v>
      </c>
      <c r="C738" s="842"/>
      <c r="D738" s="843"/>
      <c r="E738" s="429" t="s">
        <v>588</v>
      </c>
      <c r="F738" s="943"/>
      <c r="G738" s="943"/>
      <c r="H738" s="943"/>
      <c r="I738" s="944"/>
    </row>
    <row r="739" spans="1:9" ht="25.5" customHeight="1" x14ac:dyDescent="0.25">
      <c r="A739" s="303" t="s">
        <v>0</v>
      </c>
      <c r="B739" s="945" t="s">
        <v>705</v>
      </c>
      <c r="C739" s="946"/>
      <c r="D739" s="946"/>
      <c r="E739" s="140" t="s">
        <v>37</v>
      </c>
      <c r="F739" s="939" t="s">
        <v>783</v>
      </c>
      <c r="G739" s="937"/>
      <c r="H739" s="217" t="s">
        <v>31</v>
      </c>
      <c r="I739" s="60"/>
    </row>
    <row r="740" spans="1:9" ht="25.5" customHeight="1" x14ac:dyDescent="0.25">
      <c r="A740" s="304" t="s">
        <v>905</v>
      </c>
      <c r="B740" s="936">
        <v>-20</v>
      </c>
      <c r="C740" s="937"/>
      <c r="D740" s="937"/>
      <c r="E740" s="140" t="s">
        <v>32</v>
      </c>
      <c r="F740" s="938"/>
      <c r="G740" s="937"/>
      <c r="H740" s="217" t="s">
        <v>34</v>
      </c>
      <c r="I740" s="218"/>
    </row>
    <row r="741" spans="1:9" ht="25.5" customHeight="1" x14ac:dyDescent="0.25">
      <c r="A741" s="304" t="s">
        <v>1</v>
      </c>
      <c r="B741" s="939" t="s">
        <v>780</v>
      </c>
      <c r="C741" s="937"/>
      <c r="D741" s="937"/>
      <c r="E741" s="140" t="s">
        <v>33</v>
      </c>
      <c r="F741" s="939"/>
      <c r="G741" s="937"/>
      <c r="H741" s="217" t="s">
        <v>36</v>
      </c>
      <c r="I741" s="76"/>
    </row>
    <row r="742" spans="1:9" ht="25.5" customHeight="1" x14ac:dyDescent="0.25">
      <c r="A742" s="304" t="s">
        <v>406</v>
      </c>
      <c r="B742" s="940" t="s">
        <v>784</v>
      </c>
      <c r="C742" s="937"/>
      <c r="D742" s="937"/>
      <c r="E742" s="140" t="s">
        <v>35</v>
      </c>
      <c r="F742" s="939"/>
      <c r="G742" s="937"/>
      <c r="H742" s="319"/>
      <c r="I742" s="320"/>
    </row>
    <row r="743" spans="1:9" ht="25.5" customHeight="1" thickBot="1" x14ac:dyDescent="0.3">
      <c r="A743" s="305" t="s">
        <v>28</v>
      </c>
      <c r="B743" s="929">
        <v>200</v>
      </c>
      <c r="C743" s="930"/>
      <c r="D743" s="930"/>
      <c r="E743" s="141" t="s">
        <v>29</v>
      </c>
      <c r="F743" s="929"/>
      <c r="G743" s="930"/>
      <c r="H743" s="321"/>
      <c r="I743" s="272"/>
    </row>
    <row r="744" spans="1:9" ht="15" customHeight="1" thickBot="1" x14ac:dyDescent="0.3">
      <c r="A744" s="931"/>
      <c r="B744" s="820"/>
      <c r="C744" s="820"/>
      <c r="D744" s="820"/>
      <c r="E744" s="820"/>
      <c r="F744" s="820"/>
      <c r="G744" s="820"/>
      <c r="H744" s="820"/>
      <c r="I744" s="821"/>
    </row>
    <row r="745" spans="1:9" ht="22.5" customHeight="1" x14ac:dyDescent="0.25">
      <c r="A745" s="932" t="s">
        <v>324</v>
      </c>
      <c r="B745" s="933"/>
      <c r="C745" s="933"/>
      <c r="D745" s="160" t="s">
        <v>620</v>
      </c>
      <c r="E745" s="934" t="s">
        <v>366</v>
      </c>
      <c r="F745" s="935"/>
      <c r="G745" s="219" t="s">
        <v>367</v>
      </c>
      <c r="H745" s="220" t="s">
        <v>358</v>
      </c>
      <c r="I745" s="142" t="s">
        <v>375</v>
      </c>
    </row>
    <row r="746" spans="1:9" ht="15" customHeight="1" x14ac:dyDescent="0.25">
      <c r="A746" s="910" t="s">
        <v>359</v>
      </c>
      <c r="B746" s="858"/>
      <c r="C746" s="858"/>
      <c r="D746" s="911"/>
      <c r="E746" s="922">
        <v>10</v>
      </c>
      <c r="F746" s="923"/>
      <c r="G746" s="413">
        <f>IF(AND(ISNUMBER(E746),ISNUMBER(H746))=TRUE,E746-H746,"")</f>
        <v>5</v>
      </c>
      <c r="H746" s="221">
        <v>5</v>
      </c>
      <c r="I746" s="427">
        <f>IF(AND(ISNUMBER(E746),ISNUMBER(H746))=TRUE,MAX(G746,E746-H746),"")</f>
        <v>5</v>
      </c>
    </row>
    <row r="747" spans="1:9" ht="15" customHeight="1" thickBot="1" x14ac:dyDescent="0.3">
      <c r="A747" s="887" t="s">
        <v>360</v>
      </c>
      <c r="B747" s="888"/>
      <c r="C747" s="888"/>
      <c r="D747" s="889"/>
      <c r="E747" s="924">
        <v>9</v>
      </c>
      <c r="F747" s="925"/>
      <c r="G747" s="426">
        <f>IF(AND(ISNUMBER(E747),ISNUMBER(H747))=TRUE,E747-H747,"")</f>
        <v>5</v>
      </c>
      <c r="H747" s="222">
        <v>4</v>
      </c>
      <c r="I747" s="428">
        <f>IF(AND(ISNUMBER(E747),ISNUMBER(H747))=TRUE,MAX(G747,E747-H747),"")</f>
        <v>5</v>
      </c>
    </row>
    <row r="748" spans="1:9" ht="15" customHeight="1" thickBot="1" x14ac:dyDescent="0.3">
      <c r="A748" s="926" t="s">
        <v>374</v>
      </c>
      <c r="B748" s="927"/>
      <c r="C748" s="927"/>
      <c r="D748" s="927"/>
      <c r="E748" s="927"/>
      <c r="F748" s="927"/>
      <c r="G748" s="927"/>
      <c r="H748" s="927"/>
      <c r="I748" s="928"/>
    </row>
    <row r="749" spans="1:9" ht="15" customHeight="1" thickBot="1" x14ac:dyDescent="0.3">
      <c r="A749" s="899" t="s">
        <v>364</v>
      </c>
      <c r="B749" s="912"/>
      <c r="C749" s="912"/>
      <c r="D749" s="912"/>
      <c r="E749" s="912"/>
      <c r="F749" s="912"/>
      <c r="G749" s="912"/>
      <c r="H749" s="912"/>
      <c r="I749" s="913"/>
    </row>
    <row r="750" spans="1:9" ht="15" customHeight="1" x14ac:dyDescent="0.25">
      <c r="A750" s="914" t="s">
        <v>361</v>
      </c>
      <c r="B750" s="851"/>
      <c r="C750" s="851"/>
      <c r="D750" s="851"/>
      <c r="E750" s="851"/>
      <c r="F750" s="915"/>
      <c r="G750" s="916" t="s">
        <v>59</v>
      </c>
      <c r="H750" s="917"/>
      <c r="I750" s="918"/>
    </row>
    <row r="751" spans="1:9" ht="15" customHeight="1" thickBot="1" x14ac:dyDescent="0.3">
      <c r="A751" s="887" t="s">
        <v>362</v>
      </c>
      <c r="B751" s="888"/>
      <c r="C751" s="888"/>
      <c r="D751" s="888"/>
      <c r="E751" s="888"/>
      <c r="F751" s="889"/>
      <c r="G751" s="919" t="s">
        <v>59</v>
      </c>
      <c r="H751" s="920"/>
      <c r="I751" s="921"/>
    </row>
    <row r="752" spans="1:9" ht="15" customHeight="1" thickBot="1" x14ac:dyDescent="0.3">
      <c r="A752" s="899" t="s">
        <v>351</v>
      </c>
      <c r="B752" s="900"/>
      <c r="C752" s="900"/>
      <c r="D752" s="900"/>
      <c r="E752" s="900"/>
      <c r="F752" s="900"/>
      <c r="G752" s="900"/>
      <c r="H752" s="900"/>
      <c r="I752" s="901"/>
    </row>
    <row r="753" spans="1:9" ht="15" customHeight="1" x14ac:dyDescent="0.25">
      <c r="A753" s="902" t="s">
        <v>363</v>
      </c>
      <c r="B753" s="903"/>
      <c r="C753" s="903"/>
      <c r="D753" s="903"/>
      <c r="E753" s="903"/>
      <c r="F753" s="904"/>
      <c r="G753" s="143" t="s">
        <v>177</v>
      </c>
      <c r="H753" s="905">
        <v>44333</v>
      </c>
      <c r="I753" s="906"/>
    </row>
    <row r="754" spans="1:9" ht="15" customHeight="1" x14ac:dyDescent="0.25">
      <c r="A754" s="907" t="s">
        <v>373</v>
      </c>
      <c r="B754" s="908"/>
      <c r="C754" s="908"/>
      <c r="D754" s="908"/>
      <c r="E754" s="908"/>
      <c r="F754" s="908"/>
      <c r="G754" s="909"/>
      <c r="H754" s="144" t="s">
        <v>358</v>
      </c>
      <c r="I754" s="145" t="s">
        <v>648</v>
      </c>
    </row>
    <row r="755" spans="1:9" ht="15" customHeight="1" x14ac:dyDescent="0.25">
      <c r="A755" s="910" t="s">
        <v>359</v>
      </c>
      <c r="B755" s="858"/>
      <c r="C755" s="858"/>
      <c r="D755" s="858"/>
      <c r="E755" s="858"/>
      <c r="F755" s="858"/>
      <c r="G755" s="911"/>
      <c r="H755" s="417">
        <f>IF(H746,H746,"")</f>
        <v>5</v>
      </c>
      <c r="I755" s="223">
        <v>9.3000000000000007</v>
      </c>
    </row>
    <row r="756" spans="1:9" ht="15" customHeight="1" thickBot="1" x14ac:dyDescent="0.3">
      <c r="A756" s="887" t="s">
        <v>360</v>
      </c>
      <c r="B756" s="888"/>
      <c r="C756" s="888"/>
      <c r="D756" s="888"/>
      <c r="E756" s="888"/>
      <c r="F756" s="888"/>
      <c r="G756" s="889"/>
      <c r="H756" s="417">
        <f>IF(H747,H747,"")</f>
        <v>4</v>
      </c>
      <c r="I756" s="224">
        <v>8.3000000000000007</v>
      </c>
    </row>
    <row r="757" spans="1:9" ht="15" customHeight="1" thickBot="1" x14ac:dyDescent="0.3">
      <c r="A757" s="890" t="s">
        <v>365</v>
      </c>
      <c r="B757" s="852"/>
      <c r="C757" s="852"/>
      <c r="D757" s="852"/>
      <c r="E757" s="852"/>
      <c r="F757" s="852"/>
      <c r="G757" s="852"/>
      <c r="H757" s="852"/>
      <c r="I757" s="853"/>
    </row>
    <row r="758" spans="1:9" ht="15" customHeight="1" x14ac:dyDescent="0.25">
      <c r="A758" s="146"/>
      <c r="B758" s="412" t="s">
        <v>352</v>
      </c>
      <c r="C758" s="225"/>
      <c r="D758" s="415" t="s">
        <v>353</v>
      </c>
      <c r="E758" s="416" t="s">
        <v>354</v>
      </c>
      <c r="F758" s="891" t="s">
        <v>368</v>
      </c>
      <c r="G758" s="892"/>
      <c r="H758" s="893"/>
      <c r="I758" s="894"/>
    </row>
    <row r="759" spans="1:9" ht="15" customHeight="1" x14ac:dyDescent="0.25">
      <c r="A759" s="226" t="s">
        <v>355</v>
      </c>
      <c r="B759" s="433">
        <v>2017</v>
      </c>
      <c r="C759" s="228">
        <f>B759</f>
        <v>2017</v>
      </c>
      <c r="D759" s="227">
        <v>2019</v>
      </c>
      <c r="E759" s="430">
        <f>IF(H753&lt;&gt;"",INT(YEAR(H753)),"")</f>
        <v>2021</v>
      </c>
      <c r="F759" s="897">
        <f>IF(E759&lt;&gt;"",E759+30,"")</f>
        <v>2051</v>
      </c>
      <c r="G759" s="898"/>
      <c r="H759" s="895"/>
      <c r="I759" s="896"/>
    </row>
    <row r="760" spans="1:9" ht="15" customHeight="1" x14ac:dyDescent="0.25">
      <c r="A760" s="226" t="s">
        <v>357</v>
      </c>
      <c r="B760" s="413">
        <f>IF(ISNUMBER(E746),E746,"")</f>
        <v>10</v>
      </c>
      <c r="C760" s="228">
        <f>B760</f>
        <v>10</v>
      </c>
      <c r="D760" s="431">
        <v>9.5</v>
      </c>
      <c r="E760" s="417">
        <f>IF(ISNUMBER(I755),I755,"")</f>
        <v>9.3000000000000007</v>
      </c>
      <c r="F760" s="342"/>
      <c r="G760" s="343"/>
      <c r="H760" s="419" t="s">
        <v>357</v>
      </c>
      <c r="I760" s="420">
        <f>IFERROR(IF((I755-H755)&lt;0,"",I755-H755),"")</f>
        <v>4.3000000000000007</v>
      </c>
    </row>
    <row r="761" spans="1:9" ht="15" customHeight="1" thickBot="1" x14ac:dyDescent="0.3">
      <c r="A761" s="230" t="s">
        <v>356</v>
      </c>
      <c r="B761" s="414">
        <f>IF(ISNUMBER(E747),E747,"")</f>
        <v>9</v>
      </c>
      <c r="C761" s="228">
        <f>B761</f>
        <v>9</v>
      </c>
      <c r="D761" s="432">
        <v>8.5</v>
      </c>
      <c r="E761" s="418">
        <f>IF(ISNUMBER(I756),I756,"")</f>
        <v>8.3000000000000007</v>
      </c>
      <c r="F761" s="339"/>
      <c r="G761" s="340"/>
      <c r="H761" s="421" t="s">
        <v>356</v>
      </c>
      <c r="I761" s="422">
        <f>IFERROR(IF((I756-H756)&lt;0,"",I756-H756),"")</f>
        <v>4.3000000000000007</v>
      </c>
    </row>
    <row r="762" spans="1:9" ht="19.5" customHeight="1" x14ac:dyDescent="0.25">
      <c r="A762" s="229" t="s">
        <v>369</v>
      </c>
      <c r="B762" s="335">
        <f>H746</f>
        <v>5</v>
      </c>
      <c r="C762" s="335">
        <f>B762</f>
        <v>5</v>
      </c>
      <c r="D762" s="335">
        <f t="shared" ref="D762" si="47">C762</f>
        <v>5</v>
      </c>
      <c r="E762" s="335">
        <f>D762</f>
        <v>5</v>
      </c>
      <c r="F762" s="881">
        <f>E762</f>
        <v>5</v>
      </c>
      <c r="G762" s="882"/>
      <c r="H762" s="323"/>
      <c r="I762" s="350"/>
    </row>
    <row r="763" spans="1:9" ht="19.5" customHeight="1" x14ac:dyDescent="0.25">
      <c r="A763" s="230" t="s">
        <v>370</v>
      </c>
      <c r="B763" s="334">
        <f>H747</f>
        <v>4</v>
      </c>
      <c r="C763" s="334">
        <f>B763</f>
        <v>4</v>
      </c>
      <c r="D763" s="334">
        <f>C763</f>
        <v>4</v>
      </c>
      <c r="E763" s="334">
        <f>D763</f>
        <v>4</v>
      </c>
      <c r="F763" s="883">
        <f>E763</f>
        <v>4</v>
      </c>
      <c r="G763" s="884"/>
      <c r="H763" s="325"/>
      <c r="I763" s="324"/>
    </row>
    <row r="764" spans="1:9" ht="19.5" customHeight="1" x14ac:dyDescent="0.25">
      <c r="A764" s="226" t="s">
        <v>376</v>
      </c>
      <c r="B764" s="334">
        <f t="shared" ref="B764:E764" si="48">B760</f>
        <v>10</v>
      </c>
      <c r="C764" s="334">
        <f t="shared" si="48"/>
        <v>10</v>
      </c>
      <c r="D764" s="334">
        <f t="shared" si="48"/>
        <v>9.5</v>
      </c>
      <c r="E764" s="334">
        <f t="shared" si="48"/>
        <v>9.3000000000000007</v>
      </c>
      <c r="F764" s="883"/>
      <c r="G764" s="884"/>
      <c r="H764" s="341"/>
      <c r="I764" s="344"/>
    </row>
    <row r="765" spans="1:9" ht="19.5" customHeight="1" x14ac:dyDescent="0.25">
      <c r="A765" s="226" t="s">
        <v>377</v>
      </c>
      <c r="B765" s="334">
        <f t="shared" ref="B765:E765" si="49">B761</f>
        <v>9</v>
      </c>
      <c r="C765" s="334">
        <f t="shared" si="49"/>
        <v>9</v>
      </c>
      <c r="D765" s="334">
        <f t="shared" si="49"/>
        <v>8.5</v>
      </c>
      <c r="E765" s="334">
        <f t="shared" si="49"/>
        <v>8.3000000000000007</v>
      </c>
      <c r="F765" s="883"/>
      <c r="G765" s="884"/>
      <c r="H765" s="326"/>
      <c r="I765" s="327"/>
    </row>
    <row r="766" spans="1:9" ht="19.5" customHeight="1" x14ac:dyDescent="0.25">
      <c r="A766" s="4"/>
      <c r="B766" s="345"/>
      <c r="C766" s="345"/>
      <c r="D766" s="345"/>
      <c r="E766" s="345"/>
      <c r="F766" s="345"/>
      <c r="G766" s="345"/>
      <c r="H766" s="346"/>
      <c r="I766" s="328"/>
    </row>
    <row r="767" spans="1:9" ht="19.5" customHeight="1" x14ac:dyDescent="0.25">
      <c r="A767" s="4"/>
      <c r="C767" s="345"/>
      <c r="D767" s="345"/>
      <c r="E767" s="345"/>
      <c r="F767" s="345"/>
      <c r="G767" s="345"/>
      <c r="H767" s="346"/>
      <c r="I767" s="328"/>
    </row>
    <row r="768" spans="1:9" ht="19.5" customHeight="1" x14ac:dyDescent="0.25">
      <c r="A768" s="4"/>
      <c r="G768" s="133"/>
      <c r="H768" s="347"/>
      <c r="I768" s="329"/>
    </row>
    <row r="769" spans="1:9" ht="19.5" customHeight="1" x14ac:dyDescent="0.25">
      <c r="A769" s="4"/>
      <c r="B769" s="268"/>
      <c r="C769" s="268"/>
      <c r="D769" s="268"/>
      <c r="E769" s="37"/>
      <c r="G769" s="133"/>
      <c r="H769" s="348"/>
      <c r="I769" s="329"/>
    </row>
    <row r="770" spans="1:9" ht="19.5" customHeight="1" x14ac:dyDescent="0.25">
      <c r="A770" s="330"/>
      <c r="B770" s="345"/>
      <c r="C770" s="345"/>
      <c r="D770" s="345"/>
      <c r="E770" s="345"/>
      <c r="G770" s="345"/>
      <c r="H770" s="345"/>
      <c r="I770" s="5"/>
    </row>
    <row r="771" spans="1:9" ht="19.5" customHeight="1" x14ac:dyDescent="0.25">
      <c r="A771" s="330"/>
      <c r="B771" s="345"/>
      <c r="C771" s="345"/>
      <c r="D771" s="345"/>
      <c r="E771" s="345"/>
      <c r="F771" s="345"/>
      <c r="G771" s="345"/>
      <c r="H771" s="349"/>
      <c r="I771" s="5"/>
    </row>
    <row r="772" spans="1:9" ht="19.5" customHeight="1" x14ac:dyDescent="0.25">
      <c r="A772" s="330"/>
      <c r="B772" s="345"/>
      <c r="C772" s="345"/>
      <c r="D772" s="345"/>
      <c r="E772" s="345"/>
      <c r="F772" s="345"/>
      <c r="G772" s="345"/>
      <c r="H772" s="349"/>
      <c r="I772" s="331"/>
    </row>
    <row r="773" spans="1:9" ht="19.5" customHeight="1" x14ac:dyDescent="0.25">
      <c r="A773" s="330"/>
      <c r="B773" s="345"/>
      <c r="C773" s="345"/>
      <c r="D773" s="345"/>
      <c r="E773" s="345"/>
      <c r="F773" s="345"/>
      <c r="G773" s="345"/>
      <c r="H773" s="345"/>
      <c r="I773" s="331"/>
    </row>
    <row r="774" spans="1:9" ht="19.5" customHeight="1" thickBot="1" x14ac:dyDescent="0.3">
      <c r="A774" s="336"/>
      <c r="B774" s="332"/>
      <c r="C774" s="332"/>
      <c r="D774" s="332"/>
      <c r="E774" s="332"/>
      <c r="F774" s="332"/>
      <c r="G774" s="8"/>
      <c r="H774" s="332"/>
      <c r="I774" s="15"/>
    </row>
    <row r="775" spans="1:9" ht="19.5" customHeight="1" thickBot="1" x14ac:dyDescent="0.3">
      <c r="A775" s="885" t="s">
        <v>589</v>
      </c>
      <c r="B775" s="886"/>
      <c r="C775" s="886"/>
      <c r="D775" s="886"/>
      <c r="E775" s="886"/>
      <c r="F775" s="333" t="s">
        <v>357</v>
      </c>
      <c r="G775" s="423" t="str">
        <f>IFERROR(IF(AND(ISNUMBER(D759),ISNUMBER(D760),ISNUMBER(D761))=TRUE,"År "&amp;D759+INT((H755-D760)/((E760-D760)/(E759-D759))),"N/A"),"N/A")</f>
        <v>År 2064</v>
      </c>
      <c r="H775" s="333" t="s">
        <v>356</v>
      </c>
      <c r="I775" s="424" t="str">
        <f>IFERROR(IF(AND(ISNUMBER(D759),ISNUMBER(D760),ISNUMBER(D761))=TRUE,"År "&amp;D759+INT((H756-D761)/((E761-D761)/(E759-D759))),"N/A"),"N/A")</f>
        <v>År 2064</v>
      </c>
    </row>
    <row r="776" spans="1:9" ht="15" customHeight="1" x14ac:dyDescent="0.25">
      <c r="A776" s="850" t="s">
        <v>372</v>
      </c>
      <c r="B776" s="851"/>
      <c r="C776" s="851"/>
      <c r="D776" s="852"/>
      <c r="E776" s="852"/>
      <c r="F776" s="852"/>
      <c r="G776" s="852"/>
      <c r="H776" s="852"/>
      <c r="I776" s="853"/>
    </row>
    <row r="777" spans="1:9" ht="15" customHeight="1" thickBot="1" x14ac:dyDescent="0.3">
      <c r="A777" s="854" t="s">
        <v>115</v>
      </c>
      <c r="B777" s="855"/>
      <c r="C777" s="856"/>
      <c r="D777" s="857" t="s">
        <v>114</v>
      </c>
      <c r="E777" s="858"/>
      <c r="F777" s="858"/>
      <c r="G777" s="858"/>
      <c r="H777" s="858"/>
      <c r="I777" s="859"/>
    </row>
    <row r="778" spans="1:9" ht="15" customHeight="1" thickBot="1" x14ac:dyDescent="0.3">
      <c r="A778" s="860" t="s">
        <v>116</v>
      </c>
      <c r="B778" s="861"/>
      <c r="C778" s="425" t="str">
        <f>IFERROR("År "&amp;MIN(RIGHT(G775,4),RIGHT(I775,4)),"N/A")</f>
        <v>År 2064</v>
      </c>
      <c r="D778" s="862" t="s">
        <v>24</v>
      </c>
      <c r="E778" s="862" t="s">
        <v>857</v>
      </c>
      <c r="F778" s="862"/>
      <c r="G778" s="862"/>
      <c r="H778" s="862" t="s">
        <v>21</v>
      </c>
      <c r="I778" s="865"/>
    </row>
    <row r="779" spans="1:9" ht="15" customHeight="1" x14ac:dyDescent="0.25">
      <c r="A779" s="867" t="s">
        <v>610</v>
      </c>
      <c r="B779" s="868"/>
      <c r="C779" s="869"/>
      <c r="D779" s="863"/>
      <c r="E779" s="864"/>
      <c r="F779" s="864"/>
      <c r="G779" s="864"/>
      <c r="H779" s="864"/>
      <c r="I779" s="866"/>
    </row>
    <row r="780" spans="1:9" ht="15" customHeight="1" x14ac:dyDescent="0.25">
      <c r="A780" s="870"/>
      <c r="B780" s="868"/>
      <c r="C780" s="869"/>
      <c r="D780" s="874" t="s">
        <v>25</v>
      </c>
      <c r="E780" s="876"/>
      <c r="F780" s="876"/>
      <c r="G780" s="876"/>
      <c r="H780" s="862" t="s">
        <v>371</v>
      </c>
      <c r="I780" s="879"/>
    </row>
    <row r="781" spans="1:9" ht="15" customHeight="1" thickBot="1" x14ac:dyDescent="0.3">
      <c r="A781" s="871"/>
      <c r="B781" s="872"/>
      <c r="C781" s="873"/>
      <c r="D781" s="875"/>
      <c r="E781" s="877"/>
      <c r="F781" s="877"/>
      <c r="G781" s="877"/>
      <c r="H781" s="878"/>
      <c r="I781" s="880"/>
    </row>
    <row r="782" spans="1:9" ht="15.75" thickBot="1" x14ac:dyDescent="0.3"/>
    <row r="783" spans="1:9" ht="16.5" customHeight="1" thickBot="1" x14ac:dyDescent="0.3">
      <c r="A783" s="941" t="s">
        <v>692</v>
      </c>
      <c r="B783" s="817"/>
      <c r="C783" s="817"/>
      <c r="D783" s="817"/>
      <c r="E783" s="833"/>
      <c r="F783" s="833"/>
      <c r="G783" s="833"/>
      <c r="H783" s="833"/>
      <c r="I783" s="942"/>
    </row>
    <row r="784" spans="1:9" ht="27" customHeight="1" thickBot="1" x14ac:dyDescent="0.3">
      <c r="A784" s="303" t="s">
        <v>633</v>
      </c>
      <c r="B784" s="841" t="s">
        <v>866</v>
      </c>
      <c r="C784" s="842"/>
      <c r="D784" s="843"/>
      <c r="E784" s="429" t="s">
        <v>588</v>
      </c>
      <c r="F784" s="943"/>
      <c r="G784" s="943"/>
      <c r="H784" s="943"/>
      <c r="I784" s="944"/>
    </row>
    <row r="785" spans="1:9" ht="25.5" customHeight="1" x14ac:dyDescent="0.25">
      <c r="A785" s="303" t="s">
        <v>0</v>
      </c>
      <c r="B785" s="945" t="s">
        <v>705</v>
      </c>
      <c r="C785" s="946"/>
      <c r="D785" s="946"/>
      <c r="E785" s="140" t="s">
        <v>37</v>
      </c>
      <c r="F785" s="939" t="s">
        <v>768</v>
      </c>
      <c r="G785" s="937"/>
      <c r="H785" s="217" t="s">
        <v>31</v>
      </c>
      <c r="I785" s="60"/>
    </row>
    <row r="786" spans="1:9" ht="25.5" customHeight="1" x14ac:dyDescent="0.25">
      <c r="A786" s="304" t="s">
        <v>905</v>
      </c>
      <c r="B786" s="936">
        <v>-20</v>
      </c>
      <c r="C786" s="937"/>
      <c r="D786" s="937"/>
      <c r="E786" s="140" t="s">
        <v>32</v>
      </c>
      <c r="F786" s="938"/>
      <c r="G786" s="937"/>
      <c r="H786" s="217" t="s">
        <v>34</v>
      </c>
      <c r="I786" s="218"/>
    </row>
    <row r="787" spans="1:9" ht="25.5" customHeight="1" x14ac:dyDescent="0.25">
      <c r="A787" s="304" t="s">
        <v>1</v>
      </c>
      <c r="B787" s="939" t="s">
        <v>785</v>
      </c>
      <c r="C787" s="937"/>
      <c r="D787" s="937"/>
      <c r="E787" s="140" t="s">
        <v>33</v>
      </c>
      <c r="F787" s="939"/>
      <c r="G787" s="937"/>
      <c r="H787" s="217" t="s">
        <v>36</v>
      </c>
      <c r="I787" s="76"/>
    </row>
    <row r="788" spans="1:9" ht="25.5" customHeight="1" x14ac:dyDescent="0.25">
      <c r="A788" s="304" t="s">
        <v>406</v>
      </c>
      <c r="B788" s="940"/>
      <c r="C788" s="937"/>
      <c r="D788" s="937"/>
      <c r="E788" s="140" t="s">
        <v>35</v>
      </c>
      <c r="F788" s="939"/>
      <c r="G788" s="937"/>
      <c r="H788" s="319"/>
      <c r="I788" s="320"/>
    </row>
    <row r="789" spans="1:9" ht="25.5" customHeight="1" thickBot="1" x14ac:dyDescent="0.3">
      <c r="A789" s="305" t="s">
        <v>28</v>
      </c>
      <c r="B789" s="929">
        <v>40</v>
      </c>
      <c r="C789" s="930"/>
      <c r="D789" s="930"/>
      <c r="E789" s="141" t="s">
        <v>29</v>
      </c>
      <c r="F789" s="929"/>
      <c r="G789" s="930"/>
      <c r="H789" s="321"/>
      <c r="I789" s="272"/>
    </row>
    <row r="790" spans="1:9" ht="15" customHeight="1" thickBot="1" x14ac:dyDescent="0.3">
      <c r="A790" s="931"/>
      <c r="B790" s="820"/>
      <c r="C790" s="820"/>
      <c r="D790" s="820"/>
      <c r="E790" s="820"/>
      <c r="F790" s="820"/>
      <c r="G790" s="820"/>
      <c r="H790" s="820"/>
      <c r="I790" s="821"/>
    </row>
    <row r="791" spans="1:9" ht="22.5" customHeight="1" x14ac:dyDescent="0.25">
      <c r="A791" s="932" t="s">
        <v>324</v>
      </c>
      <c r="B791" s="933"/>
      <c r="C791" s="933"/>
      <c r="D791" s="160" t="s">
        <v>620</v>
      </c>
      <c r="E791" s="934" t="s">
        <v>366</v>
      </c>
      <c r="F791" s="935"/>
      <c r="G791" s="219" t="s">
        <v>367</v>
      </c>
      <c r="H791" s="220" t="s">
        <v>358</v>
      </c>
      <c r="I791" s="142" t="s">
        <v>375</v>
      </c>
    </row>
    <row r="792" spans="1:9" ht="15" customHeight="1" x14ac:dyDescent="0.25">
      <c r="A792" s="910" t="s">
        <v>359</v>
      </c>
      <c r="B792" s="858"/>
      <c r="C792" s="858"/>
      <c r="D792" s="911"/>
      <c r="E792" s="922">
        <v>10</v>
      </c>
      <c r="F792" s="923"/>
      <c r="G792" s="413">
        <f>IF(AND(ISNUMBER(E792),ISNUMBER(H792))=TRUE,E792-H792,"")</f>
        <v>5</v>
      </c>
      <c r="H792" s="221">
        <v>5</v>
      </c>
      <c r="I792" s="427">
        <f>IF(AND(ISNUMBER(E792),ISNUMBER(H792))=TRUE,MAX(G792,E792-H792),"")</f>
        <v>5</v>
      </c>
    </row>
    <row r="793" spans="1:9" ht="15" customHeight="1" thickBot="1" x14ac:dyDescent="0.3">
      <c r="A793" s="887" t="s">
        <v>360</v>
      </c>
      <c r="B793" s="888"/>
      <c r="C793" s="888"/>
      <c r="D793" s="889"/>
      <c r="E793" s="924">
        <v>9</v>
      </c>
      <c r="F793" s="925"/>
      <c r="G793" s="426">
        <f>IF(AND(ISNUMBER(E793),ISNUMBER(H793))=TRUE,E793-H793,"")</f>
        <v>5</v>
      </c>
      <c r="H793" s="222">
        <v>4</v>
      </c>
      <c r="I793" s="428">
        <f>IF(AND(ISNUMBER(E793),ISNUMBER(H793))=TRUE,MAX(G793,E793-H793),"")</f>
        <v>5</v>
      </c>
    </row>
    <row r="794" spans="1:9" ht="15" customHeight="1" thickBot="1" x14ac:dyDescent="0.3">
      <c r="A794" s="926" t="s">
        <v>374</v>
      </c>
      <c r="B794" s="927"/>
      <c r="C794" s="927"/>
      <c r="D794" s="927"/>
      <c r="E794" s="927"/>
      <c r="F794" s="927"/>
      <c r="G794" s="927"/>
      <c r="H794" s="927"/>
      <c r="I794" s="928"/>
    </row>
    <row r="795" spans="1:9" ht="15" customHeight="1" thickBot="1" x14ac:dyDescent="0.3">
      <c r="A795" s="899" t="s">
        <v>364</v>
      </c>
      <c r="B795" s="912"/>
      <c r="C795" s="912"/>
      <c r="D795" s="912"/>
      <c r="E795" s="912"/>
      <c r="F795" s="912"/>
      <c r="G795" s="912"/>
      <c r="H795" s="912"/>
      <c r="I795" s="913"/>
    </row>
    <row r="796" spans="1:9" ht="15" customHeight="1" x14ac:dyDescent="0.25">
      <c r="A796" s="914" t="s">
        <v>361</v>
      </c>
      <c r="B796" s="851"/>
      <c r="C796" s="851"/>
      <c r="D796" s="851"/>
      <c r="E796" s="851"/>
      <c r="F796" s="915"/>
      <c r="G796" s="916" t="s">
        <v>59</v>
      </c>
      <c r="H796" s="917"/>
      <c r="I796" s="918"/>
    </row>
    <row r="797" spans="1:9" ht="15" customHeight="1" thickBot="1" x14ac:dyDescent="0.3">
      <c r="A797" s="887" t="s">
        <v>362</v>
      </c>
      <c r="B797" s="888"/>
      <c r="C797" s="888"/>
      <c r="D797" s="888"/>
      <c r="E797" s="888"/>
      <c r="F797" s="889"/>
      <c r="G797" s="919" t="s">
        <v>59</v>
      </c>
      <c r="H797" s="920"/>
      <c r="I797" s="921"/>
    </row>
    <row r="798" spans="1:9" ht="15" customHeight="1" thickBot="1" x14ac:dyDescent="0.3">
      <c r="A798" s="899" t="s">
        <v>351</v>
      </c>
      <c r="B798" s="900"/>
      <c r="C798" s="900"/>
      <c r="D798" s="900"/>
      <c r="E798" s="900"/>
      <c r="F798" s="900"/>
      <c r="G798" s="900"/>
      <c r="H798" s="900"/>
      <c r="I798" s="901"/>
    </row>
    <row r="799" spans="1:9" ht="15" customHeight="1" x14ac:dyDescent="0.25">
      <c r="A799" s="902" t="s">
        <v>363</v>
      </c>
      <c r="B799" s="903"/>
      <c r="C799" s="903"/>
      <c r="D799" s="903"/>
      <c r="E799" s="903"/>
      <c r="F799" s="904"/>
      <c r="G799" s="143" t="s">
        <v>177</v>
      </c>
      <c r="H799" s="905">
        <v>44342</v>
      </c>
      <c r="I799" s="906"/>
    </row>
    <row r="800" spans="1:9" ht="15" customHeight="1" x14ac:dyDescent="0.25">
      <c r="A800" s="907" t="s">
        <v>373</v>
      </c>
      <c r="B800" s="908"/>
      <c r="C800" s="908"/>
      <c r="D800" s="908"/>
      <c r="E800" s="908"/>
      <c r="F800" s="908"/>
      <c r="G800" s="909"/>
      <c r="H800" s="144" t="s">
        <v>358</v>
      </c>
      <c r="I800" s="145" t="s">
        <v>648</v>
      </c>
    </row>
    <row r="801" spans="1:9" ht="15" customHeight="1" x14ac:dyDescent="0.25">
      <c r="A801" s="910" t="s">
        <v>359</v>
      </c>
      <c r="B801" s="858"/>
      <c r="C801" s="858"/>
      <c r="D801" s="858"/>
      <c r="E801" s="858"/>
      <c r="F801" s="858"/>
      <c r="G801" s="911"/>
      <c r="H801" s="417">
        <f>IF(H792,H792,"")</f>
        <v>5</v>
      </c>
      <c r="I801" s="223">
        <v>9.3000000000000007</v>
      </c>
    </row>
    <row r="802" spans="1:9" ht="15" customHeight="1" thickBot="1" x14ac:dyDescent="0.3">
      <c r="A802" s="887" t="s">
        <v>360</v>
      </c>
      <c r="B802" s="888"/>
      <c r="C802" s="888"/>
      <c r="D802" s="888"/>
      <c r="E802" s="888"/>
      <c r="F802" s="888"/>
      <c r="G802" s="889"/>
      <c r="H802" s="417">
        <f>IF(H793,H793,"")</f>
        <v>4</v>
      </c>
      <c r="I802" s="224">
        <v>8.1</v>
      </c>
    </row>
    <row r="803" spans="1:9" ht="15" customHeight="1" thickBot="1" x14ac:dyDescent="0.3">
      <c r="A803" s="890" t="s">
        <v>365</v>
      </c>
      <c r="B803" s="852"/>
      <c r="C803" s="852"/>
      <c r="D803" s="852"/>
      <c r="E803" s="852"/>
      <c r="F803" s="852"/>
      <c r="G803" s="852"/>
      <c r="H803" s="852"/>
      <c r="I803" s="853"/>
    </row>
    <row r="804" spans="1:9" ht="15" customHeight="1" x14ac:dyDescent="0.25">
      <c r="A804" s="146"/>
      <c r="B804" s="412" t="s">
        <v>352</v>
      </c>
      <c r="C804" s="225"/>
      <c r="D804" s="415" t="s">
        <v>353</v>
      </c>
      <c r="E804" s="416" t="s">
        <v>354</v>
      </c>
      <c r="F804" s="891" t="s">
        <v>368</v>
      </c>
      <c r="G804" s="892"/>
      <c r="H804" s="893"/>
      <c r="I804" s="894"/>
    </row>
    <row r="805" spans="1:9" ht="15" customHeight="1" x14ac:dyDescent="0.25">
      <c r="A805" s="226" t="s">
        <v>355</v>
      </c>
      <c r="B805" s="433">
        <v>2017</v>
      </c>
      <c r="C805" s="228">
        <f>B805</f>
        <v>2017</v>
      </c>
      <c r="D805" s="227">
        <v>2019</v>
      </c>
      <c r="E805" s="430">
        <f>IF(H799&lt;&gt;"",INT(YEAR(H799)),"")</f>
        <v>2021</v>
      </c>
      <c r="F805" s="897">
        <f>IF(E805&lt;&gt;"",E805+30,"")</f>
        <v>2051</v>
      </c>
      <c r="G805" s="898"/>
      <c r="H805" s="895"/>
      <c r="I805" s="896"/>
    </row>
    <row r="806" spans="1:9" ht="15" customHeight="1" x14ac:dyDescent="0.25">
      <c r="A806" s="226" t="s">
        <v>357</v>
      </c>
      <c r="B806" s="413">
        <f>IF(ISNUMBER(E792),E792,"")</f>
        <v>10</v>
      </c>
      <c r="C806" s="228">
        <f>B806</f>
        <v>10</v>
      </c>
      <c r="D806" s="431">
        <v>9.6999999999999993</v>
      </c>
      <c r="E806" s="417">
        <f>IF(ISNUMBER(I801),I801,"")</f>
        <v>9.3000000000000007</v>
      </c>
      <c r="F806" s="342"/>
      <c r="G806" s="343"/>
      <c r="H806" s="419" t="s">
        <v>357</v>
      </c>
      <c r="I806" s="420">
        <f>IFERROR(IF((I801-H801)&lt;0,"",I801-H801),"")</f>
        <v>4.3000000000000007</v>
      </c>
    </row>
    <row r="807" spans="1:9" ht="15" customHeight="1" thickBot="1" x14ac:dyDescent="0.3">
      <c r="A807" s="230" t="s">
        <v>356</v>
      </c>
      <c r="B807" s="414">
        <f>IF(ISNUMBER(E793),E793,"")</f>
        <v>9</v>
      </c>
      <c r="C807" s="228">
        <f>B807</f>
        <v>9</v>
      </c>
      <c r="D807" s="432">
        <v>8.1999999999999993</v>
      </c>
      <c r="E807" s="418">
        <f>IF(ISNUMBER(I802),I802,"")</f>
        <v>8.1</v>
      </c>
      <c r="F807" s="339"/>
      <c r="G807" s="340"/>
      <c r="H807" s="421" t="s">
        <v>356</v>
      </c>
      <c r="I807" s="422">
        <f>IFERROR(IF((I802-H802)&lt;0,"",I802-H802),"")</f>
        <v>4.0999999999999996</v>
      </c>
    </row>
    <row r="808" spans="1:9" ht="19.5" customHeight="1" x14ac:dyDescent="0.25">
      <c r="A808" s="229" t="s">
        <v>369</v>
      </c>
      <c r="B808" s="335">
        <f>H792</f>
        <v>5</v>
      </c>
      <c r="C808" s="335">
        <f>B808</f>
        <v>5</v>
      </c>
      <c r="D808" s="335">
        <f t="shared" ref="D808" si="50">C808</f>
        <v>5</v>
      </c>
      <c r="E808" s="335">
        <f>D808</f>
        <v>5</v>
      </c>
      <c r="F808" s="881">
        <f>E808</f>
        <v>5</v>
      </c>
      <c r="G808" s="882"/>
      <c r="H808" s="323"/>
      <c r="I808" s="350"/>
    </row>
    <row r="809" spans="1:9" ht="19.5" customHeight="1" x14ac:dyDescent="0.25">
      <c r="A809" s="230" t="s">
        <v>370</v>
      </c>
      <c r="B809" s="334">
        <f>H793</f>
        <v>4</v>
      </c>
      <c r="C809" s="334">
        <f>B809</f>
        <v>4</v>
      </c>
      <c r="D809" s="334">
        <f>C809</f>
        <v>4</v>
      </c>
      <c r="E809" s="334">
        <f>D809</f>
        <v>4</v>
      </c>
      <c r="F809" s="883">
        <f>E809</f>
        <v>4</v>
      </c>
      <c r="G809" s="884"/>
      <c r="H809" s="325"/>
      <c r="I809" s="324"/>
    </row>
    <row r="810" spans="1:9" ht="19.5" customHeight="1" x14ac:dyDescent="0.25">
      <c r="A810" s="226" t="s">
        <v>376</v>
      </c>
      <c r="B810" s="334">
        <f t="shared" ref="B810:E810" si="51">B806</f>
        <v>10</v>
      </c>
      <c r="C810" s="334">
        <f t="shared" si="51"/>
        <v>10</v>
      </c>
      <c r="D810" s="334">
        <f t="shared" si="51"/>
        <v>9.6999999999999993</v>
      </c>
      <c r="E810" s="334">
        <f t="shared" si="51"/>
        <v>9.3000000000000007</v>
      </c>
      <c r="F810" s="883"/>
      <c r="G810" s="884"/>
      <c r="H810" s="341"/>
      <c r="I810" s="344"/>
    </row>
    <row r="811" spans="1:9" ht="19.5" customHeight="1" x14ac:dyDescent="0.25">
      <c r="A811" s="226" t="s">
        <v>377</v>
      </c>
      <c r="B811" s="334">
        <f t="shared" ref="B811:E811" si="52">B807</f>
        <v>9</v>
      </c>
      <c r="C811" s="334">
        <f t="shared" si="52"/>
        <v>9</v>
      </c>
      <c r="D811" s="334">
        <f t="shared" si="52"/>
        <v>8.1999999999999993</v>
      </c>
      <c r="E811" s="334">
        <f t="shared" si="52"/>
        <v>8.1</v>
      </c>
      <c r="F811" s="883"/>
      <c r="G811" s="884"/>
      <c r="H811" s="326"/>
      <c r="I811" s="327"/>
    </row>
    <row r="812" spans="1:9" ht="19.5" customHeight="1" x14ac:dyDescent="0.25">
      <c r="A812" s="4"/>
      <c r="B812" s="345"/>
      <c r="C812" s="345"/>
      <c r="D812" s="345"/>
      <c r="E812" s="345"/>
      <c r="F812" s="345"/>
      <c r="G812" s="345"/>
      <c r="H812" s="346"/>
      <c r="I812" s="328"/>
    </row>
    <row r="813" spans="1:9" ht="19.5" customHeight="1" x14ac:dyDescent="0.25">
      <c r="A813" s="4"/>
      <c r="C813" s="345"/>
      <c r="D813" s="345"/>
      <c r="E813" s="345"/>
      <c r="F813" s="345"/>
      <c r="G813" s="345"/>
      <c r="H813" s="346"/>
      <c r="I813" s="328"/>
    </row>
    <row r="814" spans="1:9" ht="19.5" customHeight="1" x14ac:dyDescent="0.25">
      <c r="A814" s="4"/>
      <c r="G814" s="133"/>
      <c r="H814" s="347"/>
      <c r="I814" s="329"/>
    </row>
    <row r="815" spans="1:9" ht="19.5" customHeight="1" x14ac:dyDescent="0.25">
      <c r="A815" s="4"/>
      <c r="B815" s="268"/>
      <c r="C815" s="268"/>
      <c r="D815" s="268"/>
      <c r="E815" s="37"/>
      <c r="G815" s="133"/>
      <c r="H815" s="348"/>
      <c r="I815" s="329"/>
    </row>
    <row r="816" spans="1:9" ht="19.5" customHeight="1" x14ac:dyDescent="0.25">
      <c r="A816" s="330"/>
      <c r="B816" s="345"/>
      <c r="C816" s="345"/>
      <c r="D816" s="345"/>
      <c r="E816" s="345"/>
      <c r="G816" s="345"/>
      <c r="H816" s="345"/>
      <c r="I816" s="5"/>
    </row>
    <row r="817" spans="1:9" ht="19.5" customHeight="1" x14ac:dyDescent="0.25">
      <c r="A817" s="330"/>
      <c r="B817" s="345"/>
      <c r="C817" s="345"/>
      <c r="D817" s="345"/>
      <c r="E817" s="345"/>
      <c r="F817" s="345"/>
      <c r="G817" s="345"/>
      <c r="H817" s="349"/>
      <c r="I817" s="5"/>
    </row>
    <row r="818" spans="1:9" ht="19.5" customHeight="1" x14ac:dyDescent="0.25">
      <c r="A818" s="330"/>
      <c r="B818" s="345"/>
      <c r="C818" s="345"/>
      <c r="D818" s="345"/>
      <c r="E818" s="345"/>
      <c r="F818" s="345"/>
      <c r="G818" s="345"/>
      <c r="H818" s="349"/>
      <c r="I818" s="331"/>
    </row>
    <row r="819" spans="1:9" ht="19.5" customHeight="1" x14ac:dyDescent="0.25">
      <c r="A819" s="330"/>
      <c r="B819" s="345"/>
      <c r="C819" s="345"/>
      <c r="D819" s="345"/>
      <c r="E819" s="345"/>
      <c r="F819" s="345"/>
      <c r="G819" s="345"/>
      <c r="H819" s="345"/>
      <c r="I819" s="331"/>
    </row>
    <row r="820" spans="1:9" ht="19.5" customHeight="1" thickBot="1" x14ac:dyDescent="0.3">
      <c r="A820" s="336"/>
      <c r="B820" s="332"/>
      <c r="C820" s="332"/>
      <c r="D820" s="332"/>
      <c r="E820" s="332"/>
      <c r="F820" s="332"/>
      <c r="G820" s="8"/>
      <c r="H820" s="332"/>
      <c r="I820" s="15"/>
    </row>
    <row r="821" spans="1:9" ht="19.5" customHeight="1" thickBot="1" x14ac:dyDescent="0.3">
      <c r="A821" s="885" t="s">
        <v>589</v>
      </c>
      <c r="B821" s="886"/>
      <c r="C821" s="886"/>
      <c r="D821" s="886"/>
      <c r="E821" s="886"/>
      <c r="F821" s="333" t="s">
        <v>357</v>
      </c>
      <c r="G821" s="423" t="str">
        <f>IFERROR(IF(AND(ISNUMBER(D805),ISNUMBER(D806),ISNUMBER(D807))=TRUE,"År "&amp;D805+INT((H801-D806)/((E806-D806)/(E805-D805))),"N/A"),"N/A")</f>
        <v>År 2042</v>
      </c>
      <c r="H821" s="333" t="s">
        <v>356</v>
      </c>
      <c r="I821" s="424" t="str">
        <f>IFERROR(IF(AND(ISNUMBER(D805),ISNUMBER(D806),ISNUMBER(D807))=TRUE,"År "&amp;D805+INT((H802-D807)/((E807-D807)/(E805-D805))),"N/A"),"N/A")</f>
        <v>År 2103</v>
      </c>
    </row>
    <row r="822" spans="1:9" ht="15" customHeight="1" x14ac:dyDescent="0.25">
      <c r="A822" s="850" t="s">
        <v>372</v>
      </c>
      <c r="B822" s="851"/>
      <c r="C822" s="851"/>
      <c r="D822" s="852"/>
      <c r="E822" s="852"/>
      <c r="F822" s="852"/>
      <c r="G822" s="852"/>
      <c r="H822" s="852"/>
      <c r="I822" s="853"/>
    </row>
    <row r="823" spans="1:9" ht="15" customHeight="1" thickBot="1" x14ac:dyDescent="0.3">
      <c r="A823" s="854" t="s">
        <v>115</v>
      </c>
      <c r="B823" s="855"/>
      <c r="C823" s="856"/>
      <c r="D823" s="857" t="s">
        <v>114</v>
      </c>
      <c r="E823" s="858"/>
      <c r="F823" s="858"/>
      <c r="G823" s="858"/>
      <c r="H823" s="858"/>
      <c r="I823" s="859"/>
    </row>
    <row r="824" spans="1:9" ht="15" customHeight="1" thickBot="1" x14ac:dyDescent="0.3">
      <c r="A824" s="860" t="s">
        <v>116</v>
      </c>
      <c r="B824" s="861"/>
      <c r="C824" s="425" t="str">
        <f>IFERROR("År "&amp;MIN(RIGHT(G821,4),RIGHT(I821,4)),"N/A")</f>
        <v>År 2042</v>
      </c>
      <c r="D824" s="862" t="s">
        <v>24</v>
      </c>
      <c r="E824" s="862" t="s">
        <v>857</v>
      </c>
      <c r="F824" s="862"/>
      <c r="G824" s="862"/>
      <c r="H824" s="862" t="s">
        <v>21</v>
      </c>
      <c r="I824" s="865"/>
    </row>
    <row r="825" spans="1:9" ht="15" customHeight="1" x14ac:dyDescent="0.25">
      <c r="A825" s="867" t="s">
        <v>610</v>
      </c>
      <c r="B825" s="868"/>
      <c r="C825" s="869"/>
      <c r="D825" s="863"/>
      <c r="E825" s="864"/>
      <c r="F825" s="864"/>
      <c r="G825" s="864"/>
      <c r="H825" s="864"/>
      <c r="I825" s="866"/>
    </row>
    <row r="826" spans="1:9" ht="15" customHeight="1" x14ac:dyDescent="0.25">
      <c r="A826" s="870"/>
      <c r="B826" s="868"/>
      <c r="C826" s="869"/>
      <c r="D826" s="874" t="s">
        <v>25</v>
      </c>
      <c r="E826" s="876"/>
      <c r="F826" s="876"/>
      <c r="G826" s="876"/>
      <c r="H826" s="862" t="s">
        <v>371</v>
      </c>
      <c r="I826" s="879"/>
    </row>
    <row r="827" spans="1:9" ht="15" customHeight="1" thickBot="1" x14ac:dyDescent="0.3">
      <c r="A827" s="871"/>
      <c r="B827" s="872"/>
      <c r="C827" s="873"/>
      <c r="D827" s="875"/>
      <c r="E827" s="877"/>
      <c r="F827" s="877"/>
      <c r="G827" s="877"/>
      <c r="H827" s="878"/>
      <c r="I827" s="880"/>
    </row>
    <row r="828" spans="1:9" ht="15.75" thickBot="1" x14ac:dyDescent="0.3"/>
    <row r="829" spans="1:9" ht="16.5" customHeight="1" thickBot="1" x14ac:dyDescent="0.3">
      <c r="A829" s="941" t="s">
        <v>692</v>
      </c>
      <c r="B829" s="817"/>
      <c r="C829" s="817"/>
      <c r="D829" s="817"/>
      <c r="E829" s="833"/>
      <c r="F829" s="833"/>
      <c r="G829" s="833"/>
      <c r="H829" s="833"/>
      <c r="I829" s="942"/>
    </row>
    <row r="830" spans="1:9" ht="27" customHeight="1" thickBot="1" x14ac:dyDescent="0.3">
      <c r="A830" s="303" t="s">
        <v>633</v>
      </c>
      <c r="B830" s="841" t="s">
        <v>867</v>
      </c>
      <c r="C830" s="842"/>
      <c r="D830" s="843"/>
      <c r="E830" s="429" t="s">
        <v>588</v>
      </c>
      <c r="F830" s="943"/>
      <c r="G830" s="943"/>
      <c r="H830" s="943"/>
      <c r="I830" s="944"/>
    </row>
    <row r="831" spans="1:9" ht="25.5" customHeight="1" x14ac:dyDescent="0.25">
      <c r="A831" s="303" t="s">
        <v>0</v>
      </c>
      <c r="B831" s="945" t="s">
        <v>705</v>
      </c>
      <c r="C831" s="946"/>
      <c r="D831" s="946"/>
      <c r="E831" s="140" t="s">
        <v>37</v>
      </c>
      <c r="F831" s="939" t="s">
        <v>791</v>
      </c>
      <c r="G831" s="937"/>
      <c r="H831" s="217" t="s">
        <v>31</v>
      </c>
      <c r="I831" s="60"/>
    </row>
    <row r="832" spans="1:9" ht="25.5" customHeight="1" x14ac:dyDescent="0.25">
      <c r="A832" s="304" t="s">
        <v>905</v>
      </c>
      <c r="B832" s="936">
        <v>133</v>
      </c>
      <c r="C832" s="937"/>
      <c r="D832" s="937"/>
      <c r="E832" s="140" t="s">
        <v>32</v>
      </c>
      <c r="F832" s="938"/>
      <c r="G832" s="937"/>
      <c r="H832" s="217" t="s">
        <v>34</v>
      </c>
      <c r="I832" s="218" t="s">
        <v>552</v>
      </c>
    </row>
    <row r="833" spans="1:9" ht="25.5" customHeight="1" x14ac:dyDescent="0.25">
      <c r="A833" s="304" t="s">
        <v>1</v>
      </c>
      <c r="B833" s="939" t="s">
        <v>788</v>
      </c>
      <c r="C833" s="937"/>
      <c r="D833" s="937"/>
      <c r="E833" s="140" t="s">
        <v>33</v>
      </c>
      <c r="F833" s="939"/>
      <c r="G833" s="937"/>
      <c r="H833" s="217" t="s">
        <v>36</v>
      </c>
      <c r="I833" s="76"/>
    </row>
    <row r="834" spans="1:9" ht="25.5" customHeight="1" x14ac:dyDescent="0.25">
      <c r="A834" s="304" t="s">
        <v>406</v>
      </c>
      <c r="B834" s="940" t="s">
        <v>793</v>
      </c>
      <c r="C834" s="937"/>
      <c r="D834" s="937"/>
      <c r="E834" s="140" t="s">
        <v>35</v>
      </c>
      <c r="F834" s="939"/>
      <c r="G834" s="937"/>
      <c r="H834" s="319"/>
      <c r="I834" s="320"/>
    </row>
    <row r="835" spans="1:9" ht="25.5" customHeight="1" thickBot="1" x14ac:dyDescent="0.3">
      <c r="A835" s="305" t="s">
        <v>28</v>
      </c>
      <c r="B835" s="929">
        <v>35</v>
      </c>
      <c r="C835" s="930"/>
      <c r="D835" s="930"/>
      <c r="E835" s="141" t="s">
        <v>29</v>
      </c>
      <c r="F835" s="929"/>
      <c r="G835" s="930"/>
      <c r="H835" s="321"/>
      <c r="I835" s="272"/>
    </row>
    <row r="836" spans="1:9" ht="15" customHeight="1" thickBot="1" x14ac:dyDescent="0.3">
      <c r="A836" s="931"/>
      <c r="B836" s="820"/>
      <c r="C836" s="820"/>
      <c r="D836" s="820"/>
      <c r="E836" s="820"/>
      <c r="F836" s="820"/>
      <c r="G836" s="820"/>
      <c r="H836" s="820"/>
      <c r="I836" s="821"/>
    </row>
    <row r="837" spans="1:9" ht="22.5" customHeight="1" x14ac:dyDescent="0.25">
      <c r="A837" s="932" t="s">
        <v>324</v>
      </c>
      <c r="B837" s="933"/>
      <c r="C837" s="933"/>
      <c r="D837" s="160" t="s">
        <v>620</v>
      </c>
      <c r="E837" s="934" t="s">
        <v>366</v>
      </c>
      <c r="F837" s="935"/>
      <c r="G837" s="219" t="s">
        <v>367</v>
      </c>
      <c r="H837" s="220" t="s">
        <v>358</v>
      </c>
      <c r="I837" s="142" t="s">
        <v>375</v>
      </c>
    </row>
    <row r="838" spans="1:9" ht="15" customHeight="1" x14ac:dyDescent="0.25">
      <c r="A838" s="910" t="s">
        <v>359</v>
      </c>
      <c r="B838" s="858"/>
      <c r="C838" s="858"/>
      <c r="D838" s="911"/>
      <c r="E838" s="922">
        <v>10</v>
      </c>
      <c r="F838" s="923"/>
      <c r="G838" s="413">
        <f>IF(AND(ISNUMBER(E838),ISNUMBER(H838))=TRUE,E838-H838,"")</f>
        <v>5</v>
      </c>
      <c r="H838" s="221">
        <v>5</v>
      </c>
      <c r="I838" s="427">
        <f>IF(AND(ISNUMBER(E838),ISNUMBER(H838))=TRUE,MAX(G838,E838-H838),"")</f>
        <v>5</v>
      </c>
    </row>
    <row r="839" spans="1:9" ht="15" customHeight="1" thickBot="1" x14ac:dyDescent="0.3">
      <c r="A839" s="887" t="s">
        <v>360</v>
      </c>
      <c r="B839" s="888"/>
      <c r="C839" s="888"/>
      <c r="D839" s="889"/>
      <c r="E839" s="924">
        <v>9</v>
      </c>
      <c r="F839" s="925"/>
      <c r="G839" s="426">
        <f>IF(AND(ISNUMBER(E839),ISNUMBER(H839))=TRUE,E839-H839,"")</f>
        <v>5</v>
      </c>
      <c r="H839" s="222">
        <v>4</v>
      </c>
      <c r="I839" s="428">
        <f>IF(AND(ISNUMBER(E839),ISNUMBER(H839))=TRUE,MAX(G839,E839-H839),"")</f>
        <v>5</v>
      </c>
    </row>
    <row r="840" spans="1:9" ht="15" customHeight="1" thickBot="1" x14ac:dyDescent="0.3">
      <c r="A840" s="926" t="s">
        <v>374</v>
      </c>
      <c r="B840" s="927"/>
      <c r="C840" s="927"/>
      <c r="D840" s="927"/>
      <c r="E840" s="927"/>
      <c r="F840" s="927"/>
      <c r="G840" s="927"/>
      <c r="H840" s="927"/>
      <c r="I840" s="928"/>
    </row>
    <row r="841" spans="1:9" ht="15" customHeight="1" thickBot="1" x14ac:dyDescent="0.3">
      <c r="A841" s="899" t="s">
        <v>364</v>
      </c>
      <c r="B841" s="912"/>
      <c r="C841" s="912"/>
      <c r="D841" s="912"/>
      <c r="E841" s="912"/>
      <c r="F841" s="912"/>
      <c r="G841" s="912"/>
      <c r="H841" s="912"/>
      <c r="I841" s="913"/>
    </row>
    <row r="842" spans="1:9" ht="15" customHeight="1" x14ac:dyDescent="0.25">
      <c r="A842" s="914" t="s">
        <v>361</v>
      </c>
      <c r="B842" s="851"/>
      <c r="C842" s="851"/>
      <c r="D842" s="851"/>
      <c r="E842" s="851"/>
      <c r="F842" s="915"/>
      <c r="G842" s="916" t="s">
        <v>59</v>
      </c>
      <c r="H842" s="917"/>
      <c r="I842" s="918"/>
    </row>
    <row r="843" spans="1:9" ht="15" customHeight="1" thickBot="1" x14ac:dyDescent="0.3">
      <c r="A843" s="887" t="s">
        <v>362</v>
      </c>
      <c r="B843" s="888"/>
      <c r="C843" s="888"/>
      <c r="D843" s="888"/>
      <c r="E843" s="888"/>
      <c r="F843" s="889"/>
      <c r="G843" s="919" t="s">
        <v>59</v>
      </c>
      <c r="H843" s="920"/>
      <c r="I843" s="921"/>
    </row>
    <row r="844" spans="1:9" ht="15" customHeight="1" thickBot="1" x14ac:dyDescent="0.3">
      <c r="A844" s="899" t="s">
        <v>351</v>
      </c>
      <c r="B844" s="900"/>
      <c r="C844" s="900"/>
      <c r="D844" s="900"/>
      <c r="E844" s="900"/>
      <c r="F844" s="900"/>
      <c r="G844" s="900"/>
      <c r="H844" s="900"/>
      <c r="I844" s="901"/>
    </row>
    <row r="845" spans="1:9" ht="15" customHeight="1" x14ac:dyDescent="0.25">
      <c r="A845" s="902" t="s">
        <v>363</v>
      </c>
      <c r="B845" s="903"/>
      <c r="C845" s="903"/>
      <c r="D845" s="903"/>
      <c r="E845" s="903"/>
      <c r="F845" s="904"/>
      <c r="G845" s="143" t="s">
        <v>177</v>
      </c>
      <c r="H845" s="905">
        <v>44333</v>
      </c>
      <c r="I845" s="906"/>
    </row>
    <row r="846" spans="1:9" ht="15" customHeight="1" x14ac:dyDescent="0.25">
      <c r="A846" s="907" t="s">
        <v>373</v>
      </c>
      <c r="B846" s="908"/>
      <c r="C846" s="908"/>
      <c r="D846" s="908"/>
      <c r="E846" s="908"/>
      <c r="F846" s="908"/>
      <c r="G846" s="909"/>
      <c r="H846" s="144" t="s">
        <v>358</v>
      </c>
      <c r="I846" s="145" t="s">
        <v>648</v>
      </c>
    </row>
    <row r="847" spans="1:9" ht="15" customHeight="1" x14ac:dyDescent="0.25">
      <c r="A847" s="910" t="s">
        <v>359</v>
      </c>
      <c r="B847" s="858"/>
      <c r="C847" s="858"/>
      <c r="D847" s="858"/>
      <c r="E847" s="858"/>
      <c r="F847" s="858"/>
      <c r="G847" s="911"/>
      <c r="H847" s="417">
        <f>IF(H838,H838,"")</f>
        <v>5</v>
      </c>
      <c r="I847" s="223">
        <v>7</v>
      </c>
    </row>
    <row r="848" spans="1:9" ht="15" customHeight="1" thickBot="1" x14ac:dyDescent="0.3">
      <c r="A848" s="887" t="s">
        <v>360</v>
      </c>
      <c r="B848" s="888"/>
      <c r="C848" s="888"/>
      <c r="D848" s="888"/>
      <c r="E848" s="888"/>
      <c r="F848" s="888"/>
      <c r="G848" s="889"/>
      <c r="H848" s="417">
        <f>IF(H839,H839,"")</f>
        <v>4</v>
      </c>
      <c r="I848" s="224">
        <v>6</v>
      </c>
    </row>
    <row r="849" spans="1:9" ht="15" customHeight="1" thickBot="1" x14ac:dyDescent="0.3">
      <c r="A849" s="890" t="s">
        <v>365</v>
      </c>
      <c r="B849" s="852"/>
      <c r="C849" s="852"/>
      <c r="D849" s="852"/>
      <c r="E849" s="852"/>
      <c r="F849" s="852"/>
      <c r="G849" s="852"/>
      <c r="H849" s="852"/>
      <c r="I849" s="853"/>
    </row>
    <row r="850" spans="1:9" ht="15" customHeight="1" x14ac:dyDescent="0.25">
      <c r="A850" s="146"/>
      <c r="B850" s="412" t="s">
        <v>352</v>
      </c>
      <c r="C850" s="225"/>
      <c r="D850" s="415" t="s">
        <v>353</v>
      </c>
      <c r="E850" s="416" t="s">
        <v>354</v>
      </c>
      <c r="F850" s="891" t="s">
        <v>368</v>
      </c>
      <c r="G850" s="892"/>
      <c r="H850" s="893"/>
      <c r="I850" s="894"/>
    </row>
    <row r="851" spans="1:9" ht="15" customHeight="1" x14ac:dyDescent="0.25">
      <c r="A851" s="226" t="s">
        <v>355</v>
      </c>
      <c r="B851" s="433">
        <v>2014</v>
      </c>
      <c r="C851" s="228">
        <f>B851</f>
        <v>2014</v>
      </c>
      <c r="D851" s="227">
        <v>2017</v>
      </c>
      <c r="E851" s="430">
        <f>IF(H845&lt;&gt;"",INT(YEAR(H845)),"")</f>
        <v>2021</v>
      </c>
      <c r="F851" s="897">
        <f>IF(E851&lt;&gt;"",E851+30,"")</f>
        <v>2051</v>
      </c>
      <c r="G851" s="898"/>
      <c r="H851" s="895"/>
      <c r="I851" s="896"/>
    </row>
    <row r="852" spans="1:9" ht="15" customHeight="1" x14ac:dyDescent="0.25">
      <c r="A852" s="226" t="s">
        <v>357</v>
      </c>
      <c r="B852" s="413">
        <f>IF(ISNUMBER(E838),E838,"")</f>
        <v>10</v>
      </c>
      <c r="C852" s="228">
        <f>B852</f>
        <v>10</v>
      </c>
      <c r="D852" s="431">
        <v>7.5</v>
      </c>
      <c r="E852" s="417">
        <f>IF(ISNUMBER(I847),I847,"")</f>
        <v>7</v>
      </c>
      <c r="F852" s="342"/>
      <c r="G852" s="343"/>
      <c r="H852" s="419" t="s">
        <v>357</v>
      </c>
      <c r="I852" s="420">
        <f>IFERROR(IF((I847-H847)&lt;0,"",I847-H847),"")</f>
        <v>2</v>
      </c>
    </row>
    <row r="853" spans="1:9" ht="15" customHeight="1" thickBot="1" x14ac:dyDescent="0.3">
      <c r="A853" s="230" t="s">
        <v>356</v>
      </c>
      <c r="B853" s="414">
        <f>IF(ISNUMBER(E839),E839,"")</f>
        <v>9</v>
      </c>
      <c r="C853" s="228">
        <f>B853</f>
        <v>9</v>
      </c>
      <c r="D853" s="432">
        <v>6.4</v>
      </c>
      <c r="E853" s="418">
        <f>IF(ISNUMBER(I848),I848,"")</f>
        <v>6</v>
      </c>
      <c r="F853" s="339"/>
      <c r="G853" s="340"/>
      <c r="H853" s="421" t="s">
        <v>356</v>
      </c>
      <c r="I853" s="422">
        <f>IFERROR(IF((I848-H848)&lt;0,"",I848-H848),"")</f>
        <v>2</v>
      </c>
    </row>
    <row r="854" spans="1:9" ht="19.5" customHeight="1" x14ac:dyDescent="0.25">
      <c r="A854" s="229" t="s">
        <v>369</v>
      </c>
      <c r="B854" s="335">
        <f>H838</f>
        <v>5</v>
      </c>
      <c r="C854" s="335">
        <f>B854</f>
        <v>5</v>
      </c>
      <c r="D854" s="335">
        <f t="shared" ref="D854" si="53">C854</f>
        <v>5</v>
      </c>
      <c r="E854" s="335">
        <f>D854</f>
        <v>5</v>
      </c>
      <c r="F854" s="881">
        <f>E854</f>
        <v>5</v>
      </c>
      <c r="G854" s="882"/>
      <c r="H854" s="323"/>
      <c r="I854" s="350"/>
    </row>
    <row r="855" spans="1:9" ht="19.5" customHeight="1" x14ac:dyDescent="0.25">
      <c r="A855" s="230" t="s">
        <v>370</v>
      </c>
      <c r="B855" s="334">
        <f>H839</f>
        <v>4</v>
      </c>
      <c r="C855" s="334">
        <f>B855</f>
        <v>4</v>
      </c>
      <c r="D855" s="334">
        <f>C855</f>
        <v>4</v>
      </c>
      <c r="E855" s="334">
        <f>D855</f>
        <v>4</v>
      </c>
      <c r="F855" s="883">
        <f>E855</f>
        <v>4</v>
      </c>
      <c r="G855" s="884"/>
      <c r="H855" s="325"/>
      <c r="I855" s="324"/>
    </row>
    <row r="856" spans="1:9" ht="19.5" customHeight="1" x14ac:dyDescent="0.25">
      <c r="A856" s="226" t="s">
        <v>376</v>
      </c>
      <c r="B856" s="334">
        <f t="shared" ref="B856:E856" si="54">B852</f>
        <v>10</v>
      </c>
      <c r="C856" s="334">
        <f t="shared" si="54"/>
        <v>10</v>
      </c>
      <c r="D856" s="334">
        <f t="shared" si="54"/>
        <v>7.5</v>
      </c>
      <c r="E856" s="334">
        <f t="shared" si="54"/>
        <v>7</v>
      </c>
      <c r="F856" s="883"/>
      <c r="G856" s="884"/>
      <c r="H856" s="341"/>
      <c r="I856" s="344"/>
    </row>
    <row r="857" spans="1:9" ht="19.5" customHeight="1" x14ac:dyDescent="0.25">
      <c r="A857" s="226" t="s">
        <v>377</v>
      </c>
      <c r="B857" s="334">
        <f t="shared" ref="B857:E857" si="55">B853</f>
        <v>9</v>
      </c>
      <c r="C857" s="334">
        <f t="shared" si="55"/>
        <v>9</v>
      </c>
      <c r="D857" s="334">
        <f t="shared" si="55"/>
        <v>6.4</v>
      </c>
      <c r="E857" s="334">
        <f t="shared" si="55"/>
        <v>6</v>
      </c>
      <c r="F857" s="883"/>
      <c r="G857" s="884"/>
      <c r="H857" s="326"/>
      <c r="I857" s="327"/>
    </row>
    <row r="858" spans="1:9" ht="19.5" customHeight="1" x14ac:dyDescent="0.25">
      <c r="A858" s="4"/>
      <c r="B858" s="345"/>
      <c r="C858" s="345"/>
      <c r="D858" s="345"/>
      <c r="E858" s="345"/>
      <c r="F858" s="345"/>
      <c r="G858" s="345"/>
      <c r="H858" s="346"/>
      <c r="I858" s="328"/>
    </row>
    <row r="859" spans="1:9" ht="19.5" customHeight="1" x14ac:dyDescent="0.25">
      <c r="A859" s="4"/>
      <c r="C859" s="345"/>
      <c r="D859" s="345"/>
      <c r="E859" s="345"/>
      <c r="F859" s="345"/>
      <c r="G859" s="345"/>
      <c r="H859" s="346"/>
      <c r="I859" s="328"/>
    </row>
    <row r="860" spans="1:9" ht="19.5" customHeight="1" x14ac:dyDescent="0.25">
      <c r="A860" s="4"/>
      <c r="G860" s="133"/>
      <c r="H860" s="347"/>
      <c r="I860" s="329"/>
    </row>
    <row r="861" spans="1:9" ht="19.5" customHeight="1" x14ac:dyDescent="0.25">
      <c r="A861" s="4"/>
      <c r="B861" s="268"/>
      <c r="C861" s="268"/>
      <c r="D861" s="268"/>
      <c r="E861" s="37"/>
      <c r="G861" s="133"/>
      <c r="H861" s="348"/>
      <c r="I861" s="329"/>
    </row>
    <row r="862" spans="1:9" ht="19.5" customHeight="1" x14ac:dyDescent="0.25">
      <c r="A862" s="330"/>
      <c r="B862" s="345"/>
      <c r="C862" s="345"/>
      <c r="D862" s="345"/>
      <c r="E862" s="345"/>
      <c r="G862" s="345"/>
      <c r="H862" s="345"/>
      <c r="I862" s="5"/>
    </row>
    <row r="863" spans="1:9" ht="19.5" customHeight="1" x14ac:dyDescent="0.25">
      <c r="A863" s="330"/>
      <c r="B863" s="345"/>
      <c r="C863" s="345"/>
      <c r="D863" s="345"/>
      <c r="E863" s="345"/>
      <c r="F863" s="345"/>
      <c r="G863" s="345"/>
      <c r="H863" s="349"/>
      <c r="I863" s="5"/>
    </row>
    <row r="864" spans="1:9" ht="19.5" customHeight="1" x14ac:dyDescent="0.25">
      <c r="A864" s="330"/>
      <c r="B864" s="345"/>
      <c r="C864" s="345"/>
      <c r="D864" s="345"/>
      <c r="E864" s="345"/>
      <c r="F864" s="345"/>
      <c r="G864" s="345"/>
      <c r="H864" s="349"/>
      <c r="I864" s="331"/>
    </row>
    <row r="865" spans="1:9" ht="19.5" customHeight="1" x14ac:dyDescent="0.25">
      <c r="A865" s="330"/>
      <c r="B865" s="345"/>
      <c r="C865" s="345"/>
      <c r="D865" s="345"/>
      <c r="E865" s="345"/>
      <c r="F865" s="345"/>
      <c r="G865" s="345"/>
      <c r="H865" s="345"/>
      <c r="I865" s="331"/>
    </row>
    <row r="866" spans="1:9" ht="19.5" customHeight="1" thickBot="1" x14ac:dyDescent="0.3">
      <c r="A866" s="336"/>
      <c r="B866" s="332"/>
      <c r="C866" s="332"/>
      <c r="D866" s="332"/>
      <c r="E866" s="332"/>
      <c r="F866" s="332"/>
      <c r="G866" s="8"/>
      <c r="H866" s="332"/>
      <c r="I866" s="15"/>
    </row>
    <row r="867" spans="1:9" ht="19.5" customHeight="1" thickBot="1" x14ac:dyDescent="0.3">
      <c r="A867" s="885" t="s">
        <v>589</v>
      </c>
      <c r="B867" s="886"/>
      <c r="C867" s="886"/>
      <c r="D867" s="886"/>
      <c r="E867" s="886"/>
      <c r="F867" s="333" t="s">
        <v>357</v>
      </c>
      <c r="G867" s="423" t="str">
        <f>IFERROR(IF(AND(ISNUMBER(D851),ISNUMBER(D852),ISNUMBER(D853))=TRUE,"År "&amp;D851+INT((H847-D852)/((E852-D852)/(E851-D851))),"N/A"),"N/A")</f>
        <v>År 2037</v>
      </c>
      <c r="H867" s="333" t="s">
        <v>356</v>
      </c>
      <c r="I867" s="424" t="str">
        <f>IFERROR(IF(AND(ISNUMBER(D851),ISNUMBER(D852),ISNUMBER(D853))=TRUE,"År "&amp;D851+INT((H848-D853)/((E853-D853)/(E851-D851))),"N/A"),"N/A")</f>
        <v>År 2041</v>
      </c>
    </row>
    <row r="868" spans="1:9" ht="15" customHeight="1" x14ac:dyDescent="0.25">
      <c r="A868" s="850" t="s">
        <v>372</v>
      </c>
      <c r="B868" s="851"/>
      <c r="C868" s="851"/>
      <c r="D868" s="852"/>
      <c r="E868" s="852"/>
      <c r="F868" s="852"/>
      <c r="G868" s="852"/>
      <c r="H868" s="852"/>
      <c r="I868" s="853"/>
    </row>
    <row r="869" spans="1:9" ht="15" customHeight="1" thickBot="1" x14ac:dyDescent="0.3">
      <c r="A869" s="854" t="s">
        <v>115</v>
      </c>
      <c r="B869" s="855"/>
      <c r="C869" s="856"/>
      <c r="D869" s="857" t="s">
        <v>114</v>
      </c>
      <c r="E869" s="858"/>
      <c r="F869" s="858"/>
      <c r="G869" s="858"/>
      <c r="H869" s="858"/>
      <c r="I869" s="859"/>
    </row>
    <row r="870" spans="1:9" ht="15" customHeight="1" thickBot="1" x14ac:dyDescent="0.3">
      <c r="A870" s="860" t="s">
        <v>116</v>
      </c>
      <c r="B870" s="861"/>
      <c r="C870" s="425" t="str">
        <f>IFERROR("År "&amp;MIN(RIGHT(G867,4),RIGHT(I867,4)),"N/A")</f>
        <v>År 2037</v>
      </c>
      <c r="D870" s="862" t="s">
        <v>24</v>
      </c>
      <c r="E870" s="862" t="s">
        <v>857</v>
      </c>
      <c r="F870" s="862"/>
      <c r="G870" s="862"/>
      <c r="H870" s="862" t="s">
        <v>21</v>
      </c>
      <c r="I870" s="865"/>
    </row>
    <row r="871" spans="1:9" ht="15" customHeight="1" x14ac:dyDescent="0.25">
      <c r="A871" s="867" t="s">
        <v>610</v>
      </c>
      <c r="B871" s="868"/>
      <c r="C871" s="869"/>
      <c r="D871" s="863"/>
      <c r="E871" s="864"/>
      <c r="F871" s="864"/>
      <c r="G871" s="864"/>
      <c r="H871" s="864"/>
      <c r="I871" s="866"/>
    </row>
    <row r="872" spans="1:9" ht="15" customHeight="1" x14ac:dyDescent="0.25">
      <c r="A872" s="870"/>
      <c r="B872" s="868"/>
      <c r="C872" s="869"/>
      <c r="D872" s="874" t="s">
        <v>25</v>
      </c>
      <c r="E872" s="876"/>
      <c r="F872" s="876"/>
      <c r="G872" s="876"/>
      <c r="H872" s="862" t="s">
        <v>371</v>
      </c>
      <c r="I872" s="879"/>
    </row>
    <row r="873" spans="1:9" ht="15" customHeight="1" thickBot="1" x14ac:dyDescent="0.3">
      <c r="A873" s="871"/>
      <c r="B873" s="872"/>
      <c r="C873" s="873"/>
      <c r="D873" s="875"/>
      <c r="E873" s="877"/>
      <c r="F873" s="877"/>
      <c r="G873" s="877"/>
      <c r="H873" s="878"/>
      <c r="I873" s="880"/>
    </row>
    <row r="874" spans="1:9" ht="15.75" thickBot="1" x14ac:dyDescent="0.3"/>
    <row r="875" spans="1:9" ht="16.5" customHeight="1" thickBot="1" x14ac:dyDescent="0.3">
      <c r="A875" s="941" t="s">
        <v>692</v>
      </c>
      <c r="B875" s="817"/>
      <c r="C875" s="817"/>
      <c r="D875" s="817"/>
      <c r="E875" s="833"/>
      <c r="F875" s="833"/>
      <c r="G875" s="833"/>
      <c r="H875" s="833"/>
      <c r="I875" s="942"/>
    </row>
    <row r="876" spans="1:9" ht="27" customHeight="1" thickBot="1" x14ac:dyDescent="0.3">
      <c r="A876" s="303" t="s">
        <v>633</v>
      </c>
      <c r="B876" s="841" t="s">
        <v>868</v>
      </c>
      <c r="C876" s="842"/>
      <c r="D876" s="843"/>
      <c r="E876" s="429" t="s">
        <v>588</v>
      </c>
      <c r="F876" s="943"/>
      <c r="G876" s="943"/>
      <c r="H876" s="943"/>
      <c r="I876" s="944"/>
    </row>
    <row r="877" spans="1:9" ht="25.5" customHeight="1" x14ac:dyDescent="0.25">
      <c r="A877" s="303" t="s">
        <v>0</v>
      </c>
      <c r="B877" s="945" t="s">
        <v>705</v>
      </c>
      <c r="C877" s="946"/>
      <c r="D877" s="946"/>
      <c r="E877" s="140" t="s">
        <v>37</v>
      </c>
      <c r="F877" s="939" t="s">
        <v>791</v>
      </c>
      <c r="G877" s="937"/>
      <c r="H877" s="217" t="s">
        <v>31</v>
      </c>
      <c r="I877" s="60"/>
    </row>
    <row r="878" spans="1:9" ht="25.5" customHeight="1" x14ac:dyDescent="0.25">
      <c r="A878" s="304" t="s">
        <v>905</v>
      </c>
      <c r="B878" s="936">
        <v>133</v>
      </c>
      <c r="C878" s="937"/>
      <c r="D878" s="937"/>
      <c r="E878" s="140" t="s">
        <v>32</v>
      </c>
      <c r="F878" s="938"/>
      <c r="G878" s="937"/>
      <c r="H878" s="217" t="s">
        <v>34</v>
      </c>
      <c r="I878" s="218" t="s">
        <v>552</v>
      </c>
    </row>
    <row r="879" spans="1:9" ht="25.5" customHeight="1" x14ac:dyDescent="0.25">
      <c r="A879" s="304" t="s">
        <v>1</v>
      </c>
      <c r="B879" s="939" t="s">
        <v>787</v>
      </c>
      <c r="C879" s="937"/>
      <c r="D879" s="937"/>
      <c r="E879" s="140" t="s">
        <v>33</v>
      </c>
      <c r="F879" s="939"/>
      <c r="G879" s="937"/>
      <c r="H879" s="217" t="s">
        <v>36</v>
      </c>
      <c r="I879" s="76"/>
    </row>
    <row r="880" spans="1:9" ht="25.5" customHeight="1" x14ac:dyDescent="0.25">
      <c r="A880" s="304" t="s">
        <v>406</v>
      </c>
      <c r="B880" s="940"/>
      <c r="C880" s="937"/>
      <c r="D880" s="937"/>
      <c r="E880" s="140" t="s">
        <v>35</v>
      </c>
      <c r="F880" s="939"/>
      <c r="G880" s="937"/>
      <c r="H880" s="319"/>
      <c r="I880" s="320"/>
    </row>
    <row r="881" spans="1:9" ht="25.5" customHeight="1" thickBot="1" x14ac:dyDescent="0.3">
      <c r="A881" s="305" t="s">
        <v>28</v>
      </c>
      <c r="B881" s="929">
        <v>350</v>
      </c>
      <c r="C881" s="930"/>
      <c r="D881" s="930"/>
      <c r="E881" s="141" t="s">
        <v>29</v>
      </c>
      <c r="F881" s="929"/>
      <c r="G881" s="930"/>
      <c r="H881" s="321"/>
      <c r="I881" s="272"/>
    </row>
    <row r="882" spans="1:9" ht="15" customHeight="1" thickBot="1" x14ac:dyDescent="0.3">
      <c r="A882" s="931"/>
      <c r="B882" s="820"/>
      <c r="C882" s="820"/>
      <c r="D882" s="820"/>
      <c r="E882" s="820"/>
      <c r="F882" s="820"/>
      <c r="G882" s="820"/>
      <c r="H882" s="820"/>
      <c r="I882" s="821"/>
    </row>
    <row r="883" spans="1:9" ht="22.5" customHeight="1" x14ac:dyDescent="0.25">
      <c r="A883" s="932" t="s">
        <v>324</v>
      </c>
      <c r="B883" s="933"/>
      <c r="C883" s="933"/>
      <c r="D883" s="160" t="s">
        <v>620</v>
      </c>
      <c r="E883" s="934" t="s">
        <v>366</v>
      </c>
      <c r="F883" s="935"/>
      <c r="G883" s="219" t="s">
        <v>367</v>
      </c>
      <c r="H883" s="220" t="s">
        <v>358</v>
      </c>
      <c r="I883" s="142" t="s">
        <v>375</v>
      </c>
    </row>
    <row r="884" spans="1:9" ht="15" customHeight="1" x14ac:dyDescent="0.25">
      <c r="A884" s="910" t="s">
        <v>359</v>
      </c>
      <c r="B884" s="858"/>
      <c r="C884" s="858"/>
      <c r="D884" s="911"/>
      <c r="E884" s="922">
        <v>10</v>
      </c>
      <c r="F884" s="923"/>
      <c r="G884" s="413">
        <f>IF(AND(ISNUMBER(E884),ISNUMBER(H884))=TRUE,E884-H884,"")</f>
        <v>5</v>
      </c>
      <c r="H884" s="221">
        <v>5</v>
      </c>
      <c r="I884" s="427">
        <f>IF(AND(ISNUMBER(E884),ISNUMBER(H884))=TRUE,MAX(G884,E884-H884),"")</f>
        <v>5</v>
      </c>
    </row>
    <row r="885" spans="1:9" ht="15" customHeight="1" thickBot="1" x14ac:dyDescent="0.3">
      <c r="A885" s="887" t="s">
        <v>360</v>
      </c>
      <c r="B885" s="888"/>
      <c r="C885" s="888"/>
      <c r="D885" s="889"/>
      <c r="E885" s="924">
        <v>9</v>
      </c>
      <c r="F885" s="925"/>
      <c r="G885" s="426">
        <f>IF(AND(ISNUMBER(E885),ISNUMBER(H885))=TRUE,E885-H885,"")</f>
        <v>5</v>
      </c>
      <c r="H885" s="222">
        <v>4</v>
      </c>
      <c r="I885" s="428">
        <f>IF(AND(ISNUMBER(E885),ISNUMBER(H885))=TRUE,MAX(G885,E885-H885),"")</f>
        <v>5</v>
      </c>
    </row>
    <row r="886" spans="1:9" ht="15" customHeight="1" thickBot="1" x14ac:dyDescent="0.3">
      <c r="A886" s="926" t="s">
        <v>374</v>
      </c>
      <c r="B886" s="927"/>
      <c r="C886" s="927"/>
      <c r="D886" s="927"/>
      <c r="E886" s="927"/>
      <c r="F886" s="927"/>
      <c r="G886" s="927"/>
      <c r="H886" s="927"/>
      <c r="I886" s="928"/>
    </row>
    <row r="887" spans="1:9" ht="15" customHeight="1" thickBot="1" x14ac:dyDescent="0.3">
      <c r="A887" s="899" t="s">
        <v>364</v>
      </c>
      <c r="B887" s="912"/>
      <c r="C887" s="912"/>
      <c r="D887" s="912"/>
      <c r="E887" s="912"/>
      <c r="F887" s="912"/>
      <c r="G887" s="912"/>
      <c r="H887" s="912"/>
      <c r="I887" s="913"/>
    </row>
    <row r="888" spans="1:9" ht="15" customHeight="1" x14ac:dyDescent="0.25">
      <c r="A888" s="914" t="s">
        <v>361</v>
      </c>
      <c r="B888" s="851"/>
      <c r="C888" s="851"/>
      <c r="D888" s="851"/>
      <c r="E888" s="851"/>
      <c r="F888" s="915"/>
      <c r="G888" s="916" t="s">
        <v>59</v>
      </c>
      <c r="H888" s="917"/>
      <c r="I888" s="918"/>
    </row>
    <row r="889" spans="1:9" ht="15" customHeight="1" thickBot="1" x14ac:dyDescent="0.3">
      <c r="A889" s="887" t="s">
        <v>362</v>
      </c>
      <c r="B889" s="888"/>
      <c r="C889" s="888"/>
      <c r="D889" s="888"/>
      <c r="E889" s="888"/>
      <c r="F889" s="889"/>
      <c r="G889" s="919" t="s">
        <v>59</v>
      </c>
      <c r="H889" s="920"/>
      <c r="I889" s="921"/>
    </row>
    <row r="890" spans="1:9" ht="15" customHeight="1" thickBot="1" x14ac:dyDescent="0.3">
      <c r="A890" s="899" t="s">
        <v>351</v>
      </c>
      <c r="B890" s="900"/>
      <c r="C890" s="900"/>
      <c r="D890" s="900"/>
      <c r="E890" s="900"/>
      <c r="F890" s="900"/>
      <c r="G890" s="900"/>
      <c r="H890" s="900"/>
      <c r="I890" s="901"/>
    </row>
    <row r="891" spans="1:9" ht="15" customHeight="1" x14ac:dyDescent="0.25">
      <c r="A891" s="902" t="s">
        <v>363</v>
      </c>
      <c r="B891" s="903"/>
      <c r="C891" s="903"/>
      <c r="D891" s="903"/>
      <c r="E891" s="903"/>
      <c r="F891" s="904"/>
      <c r="G891" s="143" t="s">
        <v>177</v>
      </c>
      <c r="H891" s="905">
        <v>44333</v>
      </c>
      <c r="I891" s="906"/>
    </row>
    <row r="892" spans="1:9" ht="15" customHeight="1" x14ac:dyDescent="0.25">
      <c r="A892" s="907" t="s">
        <v>373</v>
      </c>
      <c r="B892" s="908"/>
      <c r="C892" s="908"/>
      <c r="D892" s="908"/>
      <c r="E892" s="908"/>
      <c r="F892" s="908"/>
      <c r="G892" s="909"/>
      <c r="H892" s="144" t="s">
        <v>358</v>
      </c>
      <c r="I892" s="145" t="s">
        <v>648</v>
      </c>
    </row>
    <row r="893" spans="1:9" ht="15" customHeight="1" x14ac:dyDescent="0.25">
      <c r="A893" s="910" t="s">
        <v>359</v>
      </c>
      <c r="B893" s="858"/>
      <c r="C893" s="858"/>
      <c r="D893" s="858"/>
      <c r="E893" s="858"/>
      <c r="F893" s="858"/>
      <c r="G893" s="911"/>
      <c r="H893" s="417">
        <f>IF(H884,H884,"")</f>
        <v>5</v>
      </c>
      <c r="I893" s="223">
        <v>7</v>
      </c>
    </row>
    <row r="894" spans="1:9" ht="15" customHeight="1" thickBot="1" x14ac:dyDescent="0.3">
      <c r="A894" s="887" t="s">
        <v>360</v>
      </c>
      <c r="B894" s="888"/>
      <c r="C894" s="888"/>
      <c r="D894" s="888"/>
      <c r="E894" s="888"/>
      <c r="F894" s="888"/>
      <c r="G894" s="889"/>
      <c r="H894" s="417">
        <f>IF(H885,H885,"")</f>
        <v>4</v>
      </c>
      <c r="I894" s="224">
        <v>6</v>
      </c>
    </row>
    <row r="895" spans="1:9" ht="15" customHeight="1" thickBot="1" x14ac:dyDescent="0.3">
      <c r="A895" s="890" t="s">
        <v>365</v>
      </c>
      <c r="B895" s="852"/>
      <c r="C895" s="852"/>
      <c r="D895" s="852"/>
      <c r="E895" s="852"/>
      <c r="F895" s="852"/>
      <c r="G895" s="852"/>
      <c r="H895" s="852"/>
      <c r="I895" s="853"/>
    </row>
    <row r="896" spans="1:9" ht="15" customHeight="1" x14ac:dyDescent="0.25">
      <c r="A896" s="146"/>
      <c r="B896" s="412" t="s">
        <v>352</v>
      </c>
      <c r="C896" s="225"/>
      <c r="D896" s="415" t="s">
        <v>353</v>
      </c>
      <c r="E896" s="416" t="s">
        <v>354</v>
      </c>
      <c r="F896" s="891" t="s">
        <v>368</v>
      </c>
      <c r="G896" s="892"/>
      <c r="H896" s="893"/>
      <c r="I896" s="894"/>
    </row>
    <row r="897" spans="1:9" ht="15" customHeight="1" x14ac:dyDescent="0.25">
      <c r="A897" s="226" t="s">
        <v>355</v>
      </c>
      <c r="B897" s="433">
        <v>2014</v>
      </c>
      <c r="C897" s="228">
        <f>B897</f>
        <v>2014</v>
      </c>
      <c r="D897" s="227">
        <v>2017</v>
      </c>
      <c r="E897" s="430">
        <f>IF(H891&lt;&gt;"",INT(YEAR(H891)),"")</f>
        <v>2021</v>
      </c>
      <c r="F897" s="897">
        <f>IF(E897&lt;&gt;"",E897+30,"")</f>
        <v>2051</v>
      </c>
      <c r="G897" s="898"/>
      <c r="H897" s="895"/>
      <c r="I897" s="896"/>
    </row>
    <row r="898" spans="1:9" ht="15" customHeight="1" x14ac:dyDescent="0.25">
      <c r="A898" s="226" t="s">
        <v>357</v>
      </c>
      <c r="B898" s="413">
        <f>IF(ISNUMBER(E884),E884,"")</f>
        <v>10</v>
      </c>
      <c r="C898" s="228">
        <f>B898</f>
        <v>10</v>
      </c>
      <c r="D898" s="431">
        <v>7.5</v>
      </c>
      <c r="E898" s="417">
        <f>IF(ISNUMBER(I893),I893,"")</f>
        <v>7</v>
      </c>
      <c r="F898" s="342"/>
      <c r="G898" s="343"/>
      <c r="H898" s="419" t="s">
        <v>357</v>
      </c>
      <c r="I898" s="420">
        <f>IFERROR(IF((I893-H893)&lt;0,"",I893-H893),"")</f>
        <v>2</v>
      </c>
    </row>
    <row r="899" spans="1:9" ht="15" customHeight="1" thickBot="1" x14ac:dyDescent="0.3">
      <c r="A899" s="230" t="s">
        <v>356</v>
      </c>
      <c r="B899" s="414">
        <f>IF(ISNUMBER(E885),E885,"")</f>
        <v>9</v>
      </c>
      <c r="C899" s="228">
        <f>B899</f>
        <v>9</v>
      </c>
      <c r="D899" s="432">
        <v>6.5</v>
      </c>
      <c r="E899" s="418">
        <f>IF(ISNUMBER(I894),I894,"")</f>
        <v>6</v>
      </c>
      <c r="F899" s="339"/>
      <c r="G899" s="340"/>
      <c r="H899" s="421" t="s">
        <v>356</v>
      </c>
      <c r="I899" s="422">
        <f>IFERROR(IF((I894-H894)&lt;0,"",I894-H894),"")</f>
        <v>2</v>
      </c>
    </row>
    <row r="900" spans="1:9" ht="19.5" customHeight="1" x14ac:dyDescent="0.25">
      <c r="A900" s="229" t="s">
        <v>369</v>
      </c>
      <c r="B900" s="335">
        <f>H884</f>
        <v>5</v>
      </c>
      <c r="C900" s="335">
        <f>B900</f>
        <v>5</v>
      </c>
      <c r="D900" s="335">
        <f t="shared" ref="D900" si="56">C900</f>
        <v>5</v>
      </c>
      <c r="E900" s="335">
        <f>D900</f>
        <v>5</v>
      </c>
      <c r="F900" s="881">
        <f>E900</f>
        <v>5</v>
      </c>
      <c r="G900" s="882"/>
      <c r="H900" s="323"/>
      <c r="I900" s="350"/>
    </row>
    <row r="901" spans="1:9" ht="19.5" customHeight="1" x14ac:dyDescent="0.25">
      <c r="A901" s="230" t="s">
        <v>370</v>
      </c>
      <c r="B901" s="334">
        <f>H885</f>
        <v>4</v>
      </c>
      <c r="C901" s="334">
        <f>B901</f>
        <v>4</v>
      </c>
      <c r="D901" s="334">
        <f>C901</f>
        <v>4</v>
      </c>
      <c r="E901" s="334">
        <f>D901</f>
        <v>4</v>
      </c>
      <c r="F901" s="883">
        <f>E901</f>
        <v>4</v>
      </c>
      <c r="G901" s="884"/>
      <c r="H901" s="325"/>
      <c r="I901" s="324"/>
    </row>
    <row r="902" spans="1:9" ht="19.5" customHeight="1" x14ac:dyDescent="0.25">
      <c r="A902" s="226" t="s">
        <v>376</v>
      </c>
      <c r="B902" s="334">
        <f t="shared" ref="B902:E902" si="57">B898</f>
        <v>10</v>
      </c>
      <c r="C902" s="334">
        <f t="shared" si="57"/>
        <v>10</v>
      </c>
      <c r="D902" s="334">
        <f t="shared" si="57"/>
        <v>7.5</v>
      </c>
      <c r="E902" s="334">
        <f t="shared" si="57"/>
        <v>7</v>
      </c>
      <c r="F902" s="883"/>
      <c r="G902" s="884"/>
      <c r="H902" s="341"/>
      <c r="I902" s="344"/>
    </row>
    <row r="903" spans="1:9" ht="19.5" customHeight="1" x14ac:dyDescent="0.25">
      <c r="A903" s="226" t="s">
        <v>377</v>
      </c>
      <c r="B903" s="334">
        <f t="shared" ref="B903:E903" si="58">B899</f>
        <v>9</v>
      </c>
      <c r="C903" s="334">
        <f t="shared" si="58"/>
        <v>9</v>
      </c>
      <c r="D903" s="334">
        <f t="shared" si="58"/>
        <v>6.5</v>
      </c>
      <c r="E903" s="334">
        <f t="shared" si="58"/>
        <v>6</v>
      </c>
      <c r="F903" s="883"/>
      <c r="G903" s="884"/>
      <c r="H903" s="326"/>
      <c r="I903" s="327"/>
    </row>
    <row r="904" spans="1:9" ht="19.5" customHeight="1" x14ac:dyDescent="0.25">
      <c r="A904" s="4"/>
      <c r="B904" s="345"/>
      <c r="C904" s="345"/>
      <c r="D904" s="345"/>
      <c r="E904" s="345"/>
      <c r="F904" s="345"/>
      <c r="G904" s="345"/>
      <c r="H904" s="346"/>
      <c r="I904" s="328"/>
    </row>
    <row r="905" spans="1:9" ht="19.5" customHeight="1" x14ac:dyDescent="0.25">
      <c r="A905" s="4"/>
      <c r="C905" s="345"/>
      <c r="D905" s="345"/>
      <c r="E905" s="345"/>
      <c r="F905" s="345"/>
      <c r="G905" s="345"/>
      <c r="H905" s="346"/>
      <c r="I905" s="328"/>
    </row>
    <row r="906" spans="1:9" ht="19.5" customHeight="1" x14ac:dyDescent="0.25">
      <c r="A906" s="4"/>
      <c r="G906" s="133"/>
      <c r="H906" s="347"/>
      <c r="I906" s="329"/>
    </row>
    <row r="907" spans="1:9" ht="19.5" customHeight="1" x14ac:dyDescent="0.25">
      <c r="A907" s="4"/>
      <c r="B907" s="268"/>
      <c r="C907" s="268"/>
      <c r="D907" s="268"/>
      <c r="E907" s="37"/>
      <c r="G907" s="133"/>
      <c r="H907" s="348"/>
      <c r="I907" s="329"/>
    </row>
    <row r="908" spans="1:9" ht="19.5" customHeight="1" x14ac:dyDescent="0.25">
      <c r="A908" s="330"/>
      <c r="B908" s="345"/>
      <c r="C908" s="345"/>
      <c r="D908" s="345"/>
      <c r="E908" s="345"/>
      <c r="G908" s="345"/>
      <c r="H908" s="345"/>
      <c r="I908" s="5"/>
    </row>
    <row r="909" spans="1:9" ht="19.5" customHeight="1" x14ac:dyDescent="0.25">
      <c r="A909" s="330"/>
      <c r="B909" s="345"/>
      <c r="C909" s="345"/>
      <c r="D909" s="345"/>
      <c r="E909" s="345"/>
      <c r="F909" s="345"/>
      <c r="G909" s="345"/>
      <c r="H909" s="349"/>
      <c r="I909" s="5"/>
    </row>
    <row r="910" spans="1:9" ht="19.5" customHeight="1" x14ac:dyDescent="0.25">
      <c r="A910" s="330"/>
      <c r="B910" s="345"/>
      <c r="C910" s="345"/>
      <c r="D910" s="345"/>
      <c r="E910" s="345"/>
      <c r="F910" s="345"/>
      <c r="G910" s="345"/>
      <c r="H910" s="349"/>
      <c r="I910" s="331"/>
    </row>
    <row r="911" spans="1:9" ht="19.5" customHeight="1" x14ac:dyDescent="0.25">
      <c r="A911" s="330"/>
      <c r="B911" s="345"/>
      <c r="C911" s="345"/>
      <c r="D911" s="345"/>
      <c r="E911" s="345"/>
      <c r="F911" s="345"/>
      <c r="G911" s="345"/>
      <c r="H911" s="345"/>
      <c r="I911" s="331"/>
    </row>
    <row r="912" spans="1:9" ht="19.5" customHeight="1" thickBot="1" x14ac:dyDescent="0.3">
      <c r="A912" s="336"/>
      <c r="B912" s="332"/>
      <c r="C912" s="332"/>
      <c r="D912" s="332"/>
      <c r="E912" s="332"/>
      <c r="F912" s="332"/>
      <c r="G912" s="8"/>
      <c r="H912" s="332"/>
      <c r="I912" s="15"/>
    </row>
    <row r="913" spans="1:9" ht="19.5" customHeight="1" thickBot="1" x14ac:dyDescent="0.3">
      <c r="A913" s="885" t="s">
        <v>589</v>
      </c>
      <c r="B913" s="886"/>
      <c r="C913" s="886"/>
      <c r="D913" s="886"/>
      <c r="E913" s="886"/>
      <c r="F913" s="333" t="s">
        <v>357</v>
      </c>
      <c r="G913" s="423" t="str">
        <f>IFERROR(IF(AND(ISNUMBER(D897),ISNUMBER(D898),ISNUMBER(D899))=TRUE,"År "&amp;D897+INT((H893-D898)/((E898-D898)/(E897-D897))),"N/A"),"N/A")</f>
        <v>År 2037</v>
      </c>
      <c r="H913" s="333" t="s">
        <v>356</v>
      </c>
      <c r="I913" s="424" t="str">
        <f>IFERROR(IF(AND(ISNUMBER(D897),ISNUMBER(D898),ISNUMBER(D899))=TRUE,"År "&amp;D897+INT((H894-D899)/((E899-D899)/(E897-D897))),"N/A"),"N/A")</f>
        <v>År 2037</v>
      </c>
    </row>
    <row r="914" spans="1:9" ht="15" customHeight="1" x14ac:dyDescent="0.25">
      <c r="A914" s="850" t="s">
        <v>372</v>
      </c>
      <c r="B914" s="851"/>
      <c r="C914" s="851"/>
      <c r="D914" s="852"/>
      <c r="E914" s="852"/>
      <c r="F914" s="852"/>
      <c r="G914" s="852"/>
      <c r="H914" s="852"/>
      <c r="I914" s="853"/>
    </row>
    <row r="915" spans="1:9" ht="15" customHeight="1" thickBot="1" x14ac:dyDescent="0.3">
      <c r="A915" s="854" t="s">
        <v>115</v>
      </c>
      <c r="B915" s="855"/>
      <c r="C915" s="856"/>
      <c r="D915" s="857" t="s">
        <v>114</v>
      </c>
      <c r="E915" s="858"/>
      <c r="F915" s="858"/>
      <c r="G915" s="858"/>
      <c r="H915" s="858"/>
      <c r="I915" s="859"/>
    </row>
    <row r="916" spans="1:9" ht="15" customHeight="1" thickBot="1" x14ac:dyDescent="0.3">
      <c r="A916" s="860" t="s">
        <v>116</v>
      </c>
      <c r="B916" s="861"/>
      <c r="C916" s="425" t="str">
        <f>IFERROR("År "&amp;MIN(RIGHT(G913,4),RIGHT(I913,4)),"N/A")</f>
        <v>År 2037</v>
      </c>
      <c r="D916" s="862" t="s">
        <v>24</v>
      </c>
      <c r="E916" s="862" t="s">
        <v>857</v>
      </c>
      <c r="F916" s="862"/>
      <c r="G916" s="862"/>
      <c r="H916" s="862" t="s">
        <v>21</v>
      </c>
      <c r="I916" s="865"/>
    </row>
    <row r="917" spans="1:9" ht="15" customHeight="1" x14ac:dyDescent="0.25">
      <c r="A917" s="867" t="s">
        <v>610</v>
      </c>
      <c r="B917" s="868"/>
      <c r="C917" s="869"/>
      <c r="D917" s="863"/>
      <c r="E917" s="864"/>
      <c r="F917" s="864"/>
      <c r="G917" s="864"/>
      <c r="H917" s="864"/>
      <c r="I917" s="866"/>
    </row>
    <row r="918" spans="1:9" ht="15" customHeight="1" x14ac:dyDescent="0.25">
      <c r="A918" s="870"/>
      <c r="B918" s="868"/>
      <c r="C918" s="869"/>
      <c r="D918" s="874" t="s">
        <v>25</v>
      </c>
      <c r="E918" s="876"/>
      <c r="F918" s="876"/>
      <c r="G918" s="876"/>
      <c r="H918" s="862" t="s">
        <v>371</v>
      </c>
      <c r="I918" s="879"/>
    </row>
    <row r="919" spans="1:9" ht="15" customHeight="1" thickBot="1" x14ac:dyDescent="0.3">
      <c r="A919" s="871"/>
      <c r="B919" s="872"/>
      <c r="C919" s="873"/>
      <c r="D919" s="875"/>
      <c r="E919" s="877"/>
      <c r="F919" s="877"/>
      <c r="G919" s="877"/>
      <c r="H919" s="878"/>
      <c r="I919" s="880"/>
    </row>
    <row r="920" spans="1:9" ht="15.75" thickBot="1" x14ac:dyDescent="0.3"/>
    <row r="921" spans="1:9" ht="16.5" customHeight="1" thickBot="1" x14ac:dyDescent="0.3">
      <c r="A921" s="941" t="s">
        <v>692</v>
      </c>
      <c r="B921" s="817"/>
      <c r="C921" s="817"/>
      <c r="D921" s="817"/>
      <c r="E921" s="833"/>
      <c r="F921" s="833"/>
      <c r="G921" s="833"/>
      <c r="H921" s="833"/>
      <c r="I921" s="942"/>
    </row>
    <row r="922" spans="1:9" ht="27" customHeight="1" thickBot="1" x14ac:dyDescent="0.3">
      <c r="A922" s="303" t="s">
        <v>633</v>
      </c>
      <c r="B922" s="841" t="s">
        <v>869</v>
      </c>
      <c r="C922" s="842"/>
      <c r="D922" s="843"/>
      <c r="E922" s="429" t="s">
        <v>588</v>
      </c>
      <c r="F922" s="943"/>
      <c r="G922" s="943"/>
      <c r="H922" s="943"/>
      <c r="I922" s="944"/>
    </row>
    <row r="923" spans="1:9" ht="25.5" customHeight="1" x14ac:dyDescent="0.25">
      <c r="A923" s="303" t="s">
        <v>0</v>
      </c>
      <c r="B923" s="945" t="s">
        <v>705</v>
      </c>
      <c r="C923" s="946"/>
      <c r="D923" s="946"/>
      <c r="E923" s="140" t="s">
        <v>37</v>
      </c>
      <c r="F923" s="939" t="s">
        <v>848</v>
      </c>
      <c r="G923" s="937"/>
      <c r="H923" s="217" t="s">
        <v>31</v>
      </c>
      <c r="I923" s="60"/>
    </row>
    <row r="924" spans="1:9" ht="25.5" customHeight="1" x14ac:dyDescent="0.25">
      <c r="A924" s="304" t="s">
        <v>905</v>
      </c>
      <c r="B924" s="936">
        <v>864</v>
      </c>
      <c r="C924" s="937"/>
      <c r="D924" s="937"/>
      <c r="E924" s="140" t="s">
        <v>32</v>
      </c>
      <c r="F924" s="938"/>
      <c r="G924" s="937"/>
      <c r="H924" s="217" t="s">
        <v>34</v>
      </c>
      <c r="I924" s="218"/>
    </row>
    <row r="925" spans="1:9" ht="25.5" customHeight="1" x14ac:dyDescent="0.25">
      <c r="A925" s="304" t="s">
        <v>1</v>
      </c>
      <c r="B925" s="939" t="s">
        <v>797</v>
      </c>
      <c r="C925" s="937"/>
      <c r="D925" s="937"/>
      <c r="E925" s="140" t="s">
        <v>33</v>
      </c>
      <c r="F925" s="939"/>
      <c r="G925" s="937"/>
      <c r="H925" s="217" t="s">
        <v>36</v>
      </c>
      <c r="I925" s="76"/>
    </row>
    <row r="926" spans="1:9" ht="25.5" customHeight="1" x14ac:dyDescent="0.25">
      <c r="A926" s="304" t="s">
        <v>406</v>
      </c>
      <c r="B926" s="940" t="s">
        <v>799</v>
      </c>
      <c r="C926" s="937"/>
      <c r="D926" s="937"/>
      <c r="E926" s="140" t="s">
        <v>35</v>
      </c>
      <c r="F926" s="939"/>
      <c r="G926" s="937"/>
      <c r="H926" s="319"/>
      <c r="I926" s="320"/>
    </row>
    <row r="927" spans="1:9" ht="25.5" customHeight="1" thickBot="1" x14ac:dyDescent="0.3">
      <c r="A927" s="305" t="s">
        <v>28</v>
      </c>
      <c r="B927" s="929">
        <v>35</v>
      </c>
      <c r="C927" s="930"/>
      <c r="D927" s="930"/>
      <c r="E927" s="141" t="s">
        <v>29</v>
      </c>
      <c r="F927" s="929"/>
      <c r="G927" s="930"/>
      <c r="H927" s="321"/>
      <c r="I927" s="272"/>
    </row>
    <row r="928" spans="1:9" ht="15" customHeight="1" thickBot="1" x14ac:dyDescent="0.3">
      <c r="A928" s="931"/>
      <c r="B928" s="820"/>
      <c r="C928" s="820"/>
      <c r="D928" s="820"/>
      <c r="E928" s="820"/>
      <c r="F928" s="820"/>
      <c r="G928" s="820"/>
      <c r="H928" s="820"/>
      <c r="I928" s="821"/>
    </row>
    <row r="929" spans="1:9" ht="22.5" customHeight="1" x14ac:dyDescent="0.25">
      <c r="A929" s="932" t="s">
        <v>324</v>
      </c>
      <c r="B929" s="933"/>
      <c r="C929" s="933"/>
      <c r="D929" s="160" t="s">
        <v>620</v>
      </c>
      <c r="E929" s="934" t="s">
        <v>366</v>
      </c>
      <c r="F929" s="935"/>
      <c r="G929" s="219" t="s">
        <v>367</v>
      </c>
      <c r="H929" s="220" t="s">
        <v>358</v>
      </c>
      <c r="I929" s="142" t="s">
        <v>375</v>
      </c>
    </row>
    <row r="930" spans="1:9" ht="15" customHeight="1" x14ac:dyDescent="0.25">
      <c r="A930" s="910" t="s">
        <v>359</v>
      </c>
      <c r="B930" s="858"/>
      <c r="C930" s="858"/>
      <c r="D930" s="911"/>
      <c r="E930" s="922">
        <v>10</v>
      </c>
      <c r="F930" s="923"/>
      <c r="G930" s="413">
        <f>IF(AND(ISNUMBER(E930),ISNUMBER(H930))=TRUE,E930-H930,"")</f>
        <v>5</v>
      </c>
      <c r="H930" s="221">
        <v>5</v>
      </c>
      <c r="I930" s="427">
        <f>IF(AND(ISNUMBER(E930),ISNUMBER(H930))=TRUE,MAX(G930,E930-H930),"")</f>
        <v>5</v>
      </c>
    </row>
    <row r="931" spans="1:9" ht="15" customHeight="1" thickBot="1" x14ac:dyDescent="0.3">
      <c r="A931" s="887" t="s">
        <v>360</v>
      </c>
      <c r="B931" s="888"/>
      <c r="C931" s="888"/>
      <c r="D931" s="889"/>
      <c r="E931" s="924">
        <v>9</v>
      </c>
      <c r="F931" s="925"/>
      <c r="G931" s="426">
        <f>IF(AND(ISNUMBER(E931),ISNUMBER(H931))=TRUE,E931-H931,"")</f>
        <v>5</v>
      </c>
      <c r="H931" s="222">
        <v>4</v>
      </c>
      <c r="I931" s="428">
        <f>IF(AND(ISNUMBER(E931),ISNUMBER(H931))=TRUE,MAX(G931,E931-H931),"")</f>
        <v>5</v>
      </c>
    </row>
    <row r="932" spans="1:9" ht="15" customHeight="1" thickBot="1" x14ac:dyDescent="0.3">
      <c r="A932" s="926" t="s">
        <v>374</v>
      </c>
      <c r="B932" s="927"/>
      <c r="C932" s="927"/>
      <c r="D932" s="927"/>
      <c r="E932" s="927"/>
      <c r="F932" s="927"/>
      <c r="G932" s="927"/>
      <c r="H932" s="927"/>
      <c r="I932" s="928"/>
    </row>
    <row r="933" spans="1:9" ht="15" customHeight="1" thickBot="1" x14ac:dyDescent="0.3">
      <c r="A933" s="899" t="s">
        <v>364</v>
      </c>
      <c r="B933" s="912"/>
      <c r="C933" s="912"/>
      <c r="D933" s="912"/>
      <c r="E933" s="912"/>
      <c r="F933" s="912"/>
      <c r="G933" s="912"/>
      <c r="H933" s="912"/>
      <c r="I933" s="913"/>
    </row>
    <row r="934" spans="1:9" ht="15" customHeight="1" x14ac:dyDescent="0.25">
      <c r="A934" s="914" t="s">
        <v>361</v>
      </c>
      <c r="B934" s="851"/>
      <c r="C934" s="851"/>
      <c r="D934" s="851"/>
      <c r="E934" s="851"/>
      <c r="F934" s="915"/>
      <c r="G934" s="916" t="s">
        <v>59</v>
      </c>
      <c r="H934" s="917"/>
      <c r="I934" s="918"/>
    </row>
    <row r="935" spans="1:9" ht="15" customHeight="1" thickBot="1" x14ac:dyDescent="0.3">
      <c r="A935" s="887" t="s">
        <v>362</v>
      </c>
      <c r="B935" s="888"/>
      <c r="C935" s="888"/>
      <c r="D935" s="888"/>
      <c r="E935" s="888"/>
      <c r="F935" s="889"/>
      <c r="G935" s="919" t="s">
        <v>59</v>
      </c>
      <c r="H935" s="920"/>
      <c r="I935" s="921"/>
    </row>
    <row r="936" spans="1:9" ht="15" customHeight="1" thickBot="1" x14ac:dyDescent="0.3">
      <c r="A936" s="899" t="s">
        <v>351</v>
      </c>
      <c r="B936" s="900"/>
      <c r="C936" s="900"/>
      <c r="D936" s="900"/>
      <c r="E936" s="900"/>
      <c r="F936" s="900"/>
      <c r="G936" s="900"/>
      <c r="H936" s="900"/>
      <c r="I936" s="901"/>
    </row>
    <row r="937" spans="1:9" ht="15" customHeight="1" x14ac:dyDescent="0.25">
      <c r="A937" s="902" t="s">
        <v>363</v>
      </c>
      <c r="B937" s="903"/>
      <c r="C937" s="903"/>
      <c r="D937" s="903"/>
      <c r="E937" s="903"/>
      <c r="F937" s="904"/>
      <c r="G937" s="143" t="s">
        <v>177</v>
      </c>
      <c r="H937" s="905">
        <v>44333</v>
      </c>
      <c r="I937" s="906"/>
    </row>
    <row r="938" spans="1:9" ht="15" customHeight="1" x14ac:dyDescent="0.25">
      <c r="A938" s="907" t="s">
        <v>373</v>
      </c>
      <c r="B938" s="908"/>
      <c r="C938" s="908"/>
      <c r="D938" s="908"/>
      <c r="E938" s="908"/>
      <c r="F938" s="908"/>
      <c r="G938" s="909"/>
      <c r="H938" s="144" t="s">
        <v>358</v>
      </c>
      <c r="I938" s="145" t="s">
        <v>648</v>
      </c>
    </row>
    <row r="939" spans="1:9" ht="15" customHeight="1" x14ac:dyDescent="0.25">
      <c r="A939" s="910" t="s">
        <v>359</v>
      </c>
      <c r="B939" s="858"/>
      <c r="C939" s="858"/>
      <c r="D939" s="858"/>
      <c r="E939" s="858"/>
      <c r="F939" s="858"/>
      <c r="G939" s="911"/>
      <c r="H939" s="417">
        <f>IF(H930,H930,"")</f>
        <v>5</v>
      </c>
      <c r="I939" s="223">
        <v>7</v>
      </c>
    </row>
    <row r="940" spans="1:9" ht="15" customHeight="1" thickBot="1" x14ac:dyDescent="0.3">
      <c r="A940" s="887" t="s">
        <v>360</v>
      </c>
      <c r="B940" s="888"/>
      <c r="C940" s="888"/>
      <c r="D940" s="888"/>
      <c r="E940" s="888"/>
      <c r="F940" s="888"/>
      <c r="G940" s="889"/>
      <c r="H940" s="417">
        <f>IF(H931,H931,"")</f>
        <v>4</v>
      </c>
      <c r="I940" s="224">
        <v>6</v>
      </c>
    </row>
    <row r="941" spans="1:9" ht="15" customHeight="1" thickBot="1" x14ac:dyDescent="0.3">
      <c r="A941" s="890" t="s">
        <v>365</v>
      </c>
      <c r="B941" s="852"/>
      <c r="C941" s="852"/>
      <c r="D941" s="852"/>
      <c r="E941" s="852"/>
      <c r="F941" s="852"/>
      <c r="G941" s="852"/>
      <c r="H941" s="852"/>
      <c r="I941" s="853"/>
    </row>
    <row r="942" spans="1:9" ht="15" customHeight="1" x14ac:dyDescent="0.25">
      <c r="A942" s="146"/>
      <c r="B942" s="412" t="s">
        <v>352</v>
      </c>
      <c r="C942" s="225"/>
      <c r="D942" s="415" t="s">
        <v>353</v>
      </c>
      <c r="E942" s="416" t="s">
        <v>354</v>
      </c>
      <c r="F942" s="891" t="s">
        <v>368</v>
      </c>
      <c r="G942" s="892"/>
      <c r="H942" s="893"/>
      <c r="I942" s="894"/>
    </row>
    <row r="943" spans="1:9" ht="15" customHeight="1" x14ac:dyDescent="0.25">
      <c r="A943" s="226" t="s">
        <v>355</v>
      </c>
      <c r="B943" s="433">
        <v>2014</v>
      </c>
      <c r="C943" s="228">
        <f>B943</f>
        <v>2014</v>
      </c>
      <c r="D943" s="227">
        <v>2017</v>
      </c>
      <c r="E943" s="430">
        <f>IF(H937&lt;&gt;"",INT(YEAR(H937)),"")</f>
        <v>2021</v>
      </c>
      <c r="F943" s="897">
        <f>IF(E943&lt;&gt;"",E943+30,"")</f>
        <v>2051</v>
      </c>
      <c r="G943" s="898"/>
      <c r="H943" s="895"/>
      <c r="I943" s="896"/>
    </row>
    <row r="944" spans="1:9" ht="15" customHeight="1" x14ac:dyDescent="0.25">
      <c r="A944" s="226" t="s">
        <v>357</v>
      </c>
      <c r="B944" s="413">
        <f>IF(ISNUMBER(E930),E930,"")</f>
        <v>10</v>
      </c>
      <c r="C944" s="228">
        <f>B944</f>
        <v>10</v>
      </c>
      <c r="D944" s="431">
        <v>8</v>
      </c>
      <c r="E944" s="417">
        <f>IF(ISNUMBER(I939),I939,"")</f>
        <v>7</v>
      </c>
      <c r="F944" s="342"/>
      <c r="G944" s="343"/>
      <c r="H944" s="419" t="s">
        <v>357</v>
      </c>
      <c r="I944" s="420">
        <f>IFERROR(IF((I939-H939)&lt;0,"",I939-H939),"")</f>
        <v>2</v>
      </c>
    </row>
    <row r="945" spans="1:9" ht="15" customHeight="1" thickBot="1" x14ac:dyDescent="0.3">
      <c r="A945" s="230" t="s">
        <v>356</v>
      </c>
      <c r="B945" s="414">
        <f>IF(ISNUMBER(E931),E931,"")</f>
        <v>9</v>
      </c>
      <c r="C945" s="228">
        <f>B945</f>
        <v>9</v>
      </c>
      <c r="D945" s="432">
        <v>7</v>
      </c>
      <c r="E945" s="418">
        <f>IF(ISNUMBER(I940),I940,"")</f>
        <v>6</v>
      </c>
      <c r="F945" s="339"/>
      <c r="G945" s="340"/>
      <c r="H945" s="421" t="s">
        <v>356</v>
      </c>
      <c r="I945" s="422">
        <f>IFERROR(IF((I940-H940)&lt;0,"",I940-H940),"")</f>
        <v>2</v>
      </c>
    </row>
    <row r="946" spans="1:9" ht="19.5" customHeight="1" x14ac:dyDescent="0.25">
      <c r="A946" s="229" t="s">
        <v>369</v>
      </c>
      <c r="B946" s="335">
        <f>H930</f>
        <v>5</v>
      </c>
      <c r="C946" s="335">
        <f>B946</f>
        <v>5</v>
      </c>
      <c r="D946" s="335">
        <f t="shared" ref="D946" si="59">C946</f>
        <v>5</v>
      </c>
      <c r="E946" s="335">
        <f>D946</f>
        <v>5</v>
      </c>
      <c r="F946" s="881">
        <f>E946</f>
        <v>5</v>
      </c>
      <c r="G946" s="882"/>
      <c r="H946" s="323"/>
      <c r="I946" s="350"/>
    </row>
    <row r="947" spans="1:9" ht="19.5" customHeight="1" x14ac:dyDescent="0.25">
      <c r="A947" s="230" t="s">
        <v>370</v>
      </c>
      <c r="B947" s="334">
        <f>H931</f>
        <v>4</v>
      </c>
      <c r="C947" s="334">
        <f>B947</f>
        <v>4</v>
      </c>
      <c r="D947" s="334">
        <f>C947</f>
        <v>4</v>
      </c>
      <c r="E947" s="334">
        <f>D947</f>
        <v>4</v>
      </c>
      <c r="F947" s="883">
        <f>E947</f>
        <v>4</v>
      </c>
      <c r="G947" s="884"/>
      <c r="H947" s="325"/>
      <c r="I947" s="324"/>
    </row>
    <row r="948" spans="1:9" ht="19.5" customHeight="1" x14ac:dyDescent="0.25">
      <c r="A948" s="226" t="s">
        <v>376</v>
      </c>
      <c r="B948" s="334">
        <f t="shared" ref="B948:E948" si="60">B944</f>
        <v>10</v>
      </c>
      <c r="C948" s="334">
        <f t="shared" si="60"/>
        <v>10</v>
      </c>
      <c r="D948" s="334">
        <f t="shared" si="60"/>
        <v>8</v>
      </c>
      <c r="E948" s="334">
        <f t="shared" si="60"/>
        <v>7</v>
      </c>
      <c r="F948" s="883"/>
      <c r="G948" s="884"/>
      <c r="H948" s="341"/>
      <c r="I948" s="344"/>
    </row>
    <row r="949" spans="1:9" ht="19.5" customHeight="1" x14ac:dyDescent="0.25">
      <c r="A949" s="226" t="s">
        <v>377</v>
      </c>
      <c r="B949" s="334">
        <f t="shared" ref="B949:E949" si="61">B945</f>
        <v>9</v>
      </c>
      <c r="C949" s="334">
        <f t="shared" si="61"/>
        <v>9</v>
      </c>
      <c r="D949" s="334">
        <f t="shared" si="61"/>
        <v>7</v>
      </c>
      <c r="E949" s="334">
        <f t="shared" si="61"/>
        <v>6</v>
      </c>
      <c r="F949" s="883"/>
      <c r="G949" s="884"/>
      <c r="H949" s="326"/>
      <c r="I949" s="327"/>
    </row>
    <row r="950" spans="1:9" ht="19.5" customHeight="1" x14ac:dyDescent="0.25">
      <c r="A950" s="4"/>
      <c r="B950" s="345"/>
      <c r="C950" s="345"/>
      <c r="D950" s="345"/>
      <c r="E950" s="345"/>
      <c r="F950" s="345"/>
      <c r="G950" s="345"/>
      <c r="H950" s="346"/>
      <c r="I950" s="328"/>
    </row>
    <row r="951" spans="1:9" ht="19.5" customHeight="1" x14ac:dyDescent="0.25">
      <c r="A951" s="4"/>
      <c r="C951" s="345"/>
      <c r="D951" s="345"/>
      <c r="E951" s="345"/>
      <c r="F951" s="345"/>
      <c r="G951" s="345"/>
      <c r="H951" s="346"/>
      <c r="I951" s="328"/>
    </row>
    <row r="952" spans="1:9" ht="19.5" customHeight="1" x14ac:dyDescent="0.25">
      <c r="A952" s="4"/>
      <c r="G952" s="133"/>
      <c r="H952" s="347"/>
      <c r="I952" s="329"/>
    </row>
    <row r="953" spans="1:9" ht="19.5" customHeight="1" x14ac:dyDescent="0.25">
      <c r="A953" s="4"/>
      <c r="B953" s="268"/>
      <c r="C953" s="268"/>
      <c r="D953" s="268"/>
      <c r="E953" s="37"/>
      <c r="G953" s="133"/>
      <c r="H953" s="348"/>
      <c r="I953" s="329"/>
    </row>
    <row r="954" spans="1:9" ht="19.5" customHeight="1" x14ac:dyDescent="0.25">
      <c r="A954" s="330"/>
      <c r="B954" s="345"/>
      <c r="C954" s="345"/>
      <c r="D954" s="345"/>
      <c r="E954" s="345"/>
      <c r="G954" s="345"/>
      <c r="H954" s="345"/>
      <c r="I954" s="5"/>
    </row>
    <row r="955" spans="1:9" ht="19.5" customHeight="1" x14ac:dyDescent="0.25">
      <c r="A955" s="330"/>
      <c r="B955" s="345"/>
      <c r="C955" s="345"/>
      <c r="D955" s="345"/>
      <c r="E955" s="345"/>
      <c r="F955" s="345"/>
      <c r="G955" s="345"/>
      <c r="H955" s="349"/>
      <c r="I955" s="5"/>
    </row>
    <row r="956" spans="1:9" ht="19.5" customHeight="1" x14ac:dyDescent="0.25">
      <c r="A956" s="330"/>
      <c r="B956" s="345"/>
      <c r="C956" s="345"/>
      <c r="D956" s="345"/>
      <c r="E956" s="345"/>
      <c r="F956" s="345"/>
      <c r="G956" s="345"/>
      <c r="H956" s="349"/>
      <c r="I956" s="331"/>
    </row>
    <row r="957" spans="1:9" ht="19.5" customHeight="1" x14ac:dyDescent="0.25">
      <c r="A957" s="330"/>
      <c r="B957" s="345"/>
      <c r="C957" s="345"/>
      <c r="D957" s="345"/>
      <c r="E957" s="345"/>
      <c r="F957" s="345"/>
      <c r="G957" s="345"/>
      <c r="H957" s="345"/>
      <c r="I957" s="331"/>
    </row>
    <row r="958" spans="1:9" ht="19.5" customHeight="1" thickBot="1" x14ac:dyDescent="0.3">
      <c r="A958" s="336"/>
      <c r="B958" s="332"/>
      <c r="C958" s="332"/>
      <c r="D958" s="332"/>
      <c r="E958" s="332"/>
      <c r="F958" s="332"/>
      <c r="G958" s="8"/>
      <c r="H958" s="332"/>
      <c r="I958" s="15"/>
    </row>
    <row r="959" spans="1:9" ht="19.5" customHeight="1" thickBot="1" x14ac:dyDescent="0.3">
      <c r="A959" s="885" t="s">
        <v>589</v>
      </c>
      <c r="B959" s="886"/>
      <c r="C959" s="886"/>
      <c r="D959" s="886"/>
      <c r="E959" s="886"/>
      <c r="F959" s="333" t="s">
        <v>357</v>
      </c>
      <c r="G959" s="423" t="str">
        <f>IFERROR(IF(AND(ISNUMBER(D943),ISNUMBER(D944),ISNUMBER(D945))=TRUE,"År "&amp;D943+INT((H939-D944)/((E944-D944)/(E943-D943))),"N/A"),"N/A")</f>
        <v>År 2029</v>
      </c>
      <c r="H959" s="333" t="s">
        <v>356</v>
      </c>
      <c r="I959" s="424" t="str">
        <f>IFERROR(IF(AND(ISNUMBER(D943),ISNUMBER(D944),ISNUMBER(D945))=TRUE,"År "&amp;D943+INT((H940-D945)/((E945-D945)/(E943-D943))),"N/A"),"N/A")</f>
        <v>År 2029</v>
      </c>
    </row>
    <row r="960" spans="1:9" ht="15" customHeight="1" x14ac:dyDescent="0.25">
      <c r="A960" s="850" t="s">
        <v>372</v>
      </c>
      <c r="B960" s="851"/>
      <c r="C960" s="851"/>
      <c r="D960" s="852"/>
      <c r="E960" s="852"/>
      <c r="F960" s="852"/>
      <c r="G960" s="852"/>
      <c r="H960" s="852"/>
      <c r="I960" s="853"/>
    </row>
    <row r="961" spans="1:9" ht="15" customHeight="1" thickBot="1" x14ac:dyDescent="0.3">
      <c r="A961" s="854" t="s">
        <v>115</v>
      </c>
      <c r="B961" s="855"/>
      <c r="C961" s="856"/>
      <c r="D961" s="857" t="s">
        <v>114</v>
      </c>
      <c r="E961" s="858"/>
      <c r="F961" s="858"/>
      <c r="G961" s="858"/>
      <c r="H961" s="858"/>
      <c r="I961" s="859"/>
    </row>
    <row r="962" spans="1:9" ht="15" customHeight="1" thickBot="1" x14ac:dyDescent="0.3">
      <c r="A962" s="860" t="s">
        <v>116</v>
      </c>
      <c r="B962" s="861"/>
      <c r="C962" s="425" t="str">
        <f>IFERROR("År "&amp;MIN(RIGHT(G959,4),RIGHT(I959,4)),"N/A")</f>
        <v>År 2029</v>
      </c>
      <c r="D962" s="862" t="s">
        <v>24</v>
      </c>
      <c r="E962" s="862" t="s">
        <v>857</v>
      </c>
      <c r="F962" s="862"/>
      <c r="G962" s="862"/>
      <c r="H962" s="862" t="s">
        <v>21</v>
      </c>
      <c r="I962" s="865"/>
    </row>
    <row r="963" spans="1:9" ht="15" customHeight="1" x14ac:dyDescent="0.25">
      <c r="A963" s="867" t="s">
        <v>610</v>
      </c>
      <c r="B963" s="868"/>
      <c r="C963" s="869"/>
      <c r="D963" s="863"/>
      <c r="E963" s="864"/>
      <c r="F963" s="864"/>
      <c r="G963" s="864"/>
      <c r="H963" s="864"/>
      <c r="I963" s="866"/>
    </row>
    <row r="964" spans="1:9" ht="15" customHeight="1" x14ac:dyDescent="0.25">
      <c r="A964" s="870"/>
      <c r="B964" s="868"/>
      <c r="C964" s="869"/>
      <c r="D964" s="874" t="s">
        <v>25</v>
      </c>
      <c r="E964" s="876"/>
      <c r="F964" s="876"/>
      <c r="G964" s="876"/>
      <c r="H964" s="862" t="s">
        <v>371</v>
      </c>
      <c r="I964" s="879"/>
    </row>
    <row r="965" spans="1:9" ht="15" customHeight="1" thickBot="1" x14ac:dyDescent="0.3">
      <c r="A965" s="871"/>
      <c r="B965" s="872"/>
      <c r="C965" s="873"/>
      <c r="D965" s="875"/>
      <c r="E965" s="877"/>
      <c r="F965" s="877"/>
      <c r="G965" s="877"/>
      <c r="H965" s="878"/>
      <c r="I965" s="880"/>
    </row>
    <row r="966" spans="1:9" ht="15.75" thickBot="1" x14ac:dyDescent="0.3"/>
    <row r="967" spans="1:9" ht="16.5" customHeight="1" thickBot="1" x14ac:dyDescent="0.3">
      <c r="A967" s="941" t="s">
        <v>692</v>
      </c>
      <c r="B967" s="817"/>
      <c r="C967" s="817"/>
      <c r="D967" s="817"/>
      <c r="E967" s="833"/>
      <c r="F967" s="833"/>
      <c r="G967" s="833"/>
      <c r="H967" s="833"/>
      <c r="I967" s="942"/>
    </row>
    <row r="968" spans="1:9" ht="27" customHeight="1" thickBot="1" x14ac:dyDescent="0.3">
      <c r="A968" s="303" t="s">
        <v>633</v>
      </c>
      <c r="B968" s="841" t="s">
        <v>870</v>
      </c>
      <c r="C968" s="842"/>
      <c r="D968" s="843"/>
      <c r="E968" s="429" t="s">
        <v>588</v>
      </c>
      <c r="F968" s="943"/>
      <c r="G968" s="943"/>
      <c r="H968" s="943"/>
      <c r="I968" s="944"/>
    </row>
    <row r="969" spans="1:9" ht="25.5" customHeight="1" x14ac:dyDescent="0.25">
      <c r="A969" s="303" t="s">
        <v>0</v>
      </c>
      <c r="B969" s="945" t="s">
        <v>705</v>
      </c>
      <c r="C969" s="946"/>
      <c r="D969" s="946"/>
      <c r="E969" s="140" t="s">
        <v>37</v>
      </c>
      <c r="F969" s="939" t="s">
        <v>783</v>
      </c>
      <c r="G969" s="937"/>
      <c r="H969" s="217" t="s">
        <v>31</v>
      </c>
      <c r="I969" s="60"/>
    </row>
    <row r="970" spans="1:9" ht="25.5" customHeight="1" x14ac:dyDescent="0.25">
      <c r="A970" s="304" t="s">
        <v>905</v>
      </c>
      <c r="B970" s="936">
        <v>133</v>
      </c>
      <c r="C970" s="937"/>
      <c r="D970" s="937"/>
      <c r="E970" s="140" t="s">
        <v>32</v>
      </c>
      <c r="F970" s="938"/>
      <c r="G970" s="937"/>
      <c r="H970" s="217" t="s">
        <v>34</v>
      </c>
      <c r="I970" s="218" t="s">
        <v>552</v>
      </c>
    </row>
    <row r="971" spans="1:9" ht="25.5" customHeight="1" x14ac:dyDescent="0.25">
      <c r="A971" s="304" t="s">
        <v>1</v>
      </c>
      <c r="B971" s="939" t="s">
        <v>801</v>
      </c>
      <c r="C971" s="937"/>
      <c r="D971" s="937"/>
      <c r="E971" s="140" t="s">
        <v>33</v>
      </c>
      <c r="F971" s="939"/>
      <c r="G971" s="937"/>
      <c r="H971" s="217" t="s">
        <v>36</v>
      </c>
      <c r="I971" s="76"/>
    </row>
    <row r="972" spans="1:9" ht="25.5" customHeight="1" x14ac:dyDescent="0.25">
      <c r="A972" s="304" t="s">
        <v>406</v>
      </c>
      <c r="B972" s="940"/>
      <c r="C972" s="937"/>
      <c r="D972" s="937"/>
      <c r="E972" s="140" t="s">
        <v>35</v>
      </c>
      <c r="F972" s="939"/>
      <c r="G972" s="937"/>
      <c r="H972" s="319"/>
      <c r="I972" s="320"/>
    </row>
    <row r="973" spans="1:9" ht="25.5" customHeight="1" thickBot="1" x14ac:dyDescent="0.3">
      <c r="A973" s="305" t="s">
        <v>28</v>
      </c>
      <c r="B973" s="929">
        <v>220</v>
      </c>
      <c r="C973" s="930"/>
      <c r="D973" s="930"/>
      <c r="E973" s="141" t="s">
        <v>29</v>
      </c>
      <c r="F973" s="929"/>
      <c r="G973" s="930"/>
      <c r="H973" s="321"/>
      <c r="I973" s="272"/>
    </row>
    <row r="974" spans="1:9" ht="15" customHeight="1" thickBot="1" x14ac:dyDescent="0.3">
      <c r="A974" s="931"/>
      <c r="B974" s="820"/>
      <c r="C974" s="820"/>
      <c r="D974" s="820"/>
      <c r="E974" s="820"/>
      <c r="F974" s="820"/>
      <c r="G974" s="820"/>
      <c r="H974" s="820"/>
      <c r="I974" s="821"/>
    </row>
    <row r="975" spans="1:9" ht="22.5" customHeight="1" x14ac:dyDescent="0.25">
      <c r="A975" s="932" t="s">
        <v>324</v>
      </c>
      <c r="B975" s="933"/>
      <c r="C975" s="933"/>
      <c r="D975" s="160" t="s">
        <v>620</v>
      </c>
      <c r="E975" s="934" t="s">
        <v>366</v>
      </c>
      <c r="F975" s="935"/>
      <c r="G975" s="219" t="s">
        <v>367</v>
      </c>
      <c r="H975" s="220" t="s">
        <v>358</v>
      </c>
      <c r="I975" s="142" t="s">
        <v>375</v>
      </c>
    </row>
    <row r="976" spans="1:9" ht="15" customHeight="1" x14ac:dyDescent="0.25">
      <c r="A976" s="910" t="s">
        <v>359</v>
      </c>
      <c r="B976" s="858"/>
      <c r="C976" s="858"/>
      <c r="D976" s="911"/>
      <c r="E976" s="922">
        <v>10</v>
      </c>
      <c r="F976" s="923"/>
      <c r="G976" s="413">
        <f>IF(AND(ISNUMBER(E976),ISNUMBER(H976))=TRUE,E976-H976,"")</f>
        <v>5</v>
      </c>
      <c r="H976" s="221">
        <v>5</v>
      </c>
      <c r="I976" s="427">
        <f>IF(AND(ISNUMBER(E976),ISNUMBER(H976))=TRUE,MAX(G976,E976-H976),"")</f>
        <v>5</v>
      </c>
    </row>
    <row r="977" spans="1:9" ht="15" customHeight="1" thickBot="1" x14ac:dyDescent="0.3">
      <c r="A977" s="887" t="s">
        <v>360</v>
      </c>
      <c r="B977" s="888"/>
      <c r="C977" s="888"/>
      <c r="D977" s="889"/>
      <c r="E977" s="924">
        <v>9</v>
      </c>
      <c r="F977" s="925"/>
      <c r="G977" s="426">
        <f>IF(AND(ISNUMBER(E977),ISNUMBER(H977))=TRUE,E977-H977,"")</f>
        <v>5</v>
      </c>
      <c r="H977" s="222">
        <v>4</v>
      </c>
      <c r="I977" s="428">
        <f>IF(AND(ISNUMBER(E977),ISNUMBER(H977))=TRUE,MAX(G977,E977-H977),"")</f>
        <v>5</v>
      </c>
    </row>
    <row r="978" spans="1:9" ht="15" customHeight="1" thickBot="1" x14ac:dyDescent="0.3">
      <c r="A978" s="926" t="s">
        <v>374</v>
      </c>
      <c r="B978" s="927"/>
      <c r="C978" s="927"/>
      <c r="D978" s="927"/>
      <c r="E978" s="927"/>
      <c r="F978" s="927"/>
      <c r="G978" s="927"/>
      <c r="H978" s="927"/>
      <c r="I978" s="928"/>
    </row>
    <row r="979" spans="1:9" ht="15" customHeight="1" thickBot="1" x14ac:dyDescent="0.3">
      <c r="A979" s="899" t="s">
        <v>364</v>
      </c>
      <c r="B979" s="912"/>
      <c r="C979" s="912"/>
      <c r="D979" s="912"/>
      <c r="E979" s="912"/>
      <c r="F979" s="912"/>
      <c r="G979" s="912"/>
      <c r="H979" s="912"/>
      <c r="I979" s="913"/>
    </row>
    <row r="980" spans="1:9" ht="15" customHeight="1" x14ac:dyDescent="0.25">
      <c r="A980" s="914" t="s">
        <v>361</v>
      </c>
      <c r="B980" s="851"/>
      <c r="C980" s="851"/>
      <c r="D980" s="851"/>
      <c r="E980" s="851"/>
      <c r="F980" s="915"/>
      <c r="G980" s="916" t="s">
        <v>59</v>
      </c>
      <c r="H980" s="917"/>
      <c r="I980" s="918"/>
    </row>
    <row r="981" spans="1:9" ht="15" customHeight="1" thickBot="1" x14ac:dyDescent="0.3">
      <c r="A981" s="887" t="s">
        <v>362</v>
      </c>
      <c r="B981" s="888"/>
      <c r="C981" s="888"/>
      <c r="D981" s="888"/>
      <c r="E981" s="888"/>
      <c r="F981" s="889"/>
      <c r="G981" s="919" t="s">
        <v>59</v>
      </c>
      <c r="H981" s="920"/>
      <c r="I981" s="921"/>
    </row>
    <row r="982" spans="1:9" ht="15" customHeight="1" thickBot="1" x14ac:dyDescent="0.3">
      <c r="A982" s="899" t="s">
        <v>351</v>
      </c>
      <c r="B982" s="900"/>
      <c r="C982" s="900"/>
      <c r="D982" s="900"/>
      <c r="E982" s="900"/>
      <c r="F982" s="900"/>
      <c r="G982" s="900"/>
      <c r="H982" s="900"/>
      <c r="I982" s="901"/>
    </row>
    <row r="983" spans="1:9" ht="15" customHeight="1" x14ac:dyDescent="0.25">
      <c r="A983" s="902" t="s">
        <v>363</v>
      </c>
      <c r="B983" s="903"/>
      <c r="C983" s="903"/>
      <c r="D983" s="903"/>
      <c r="E983" s="903"/>
      <c r="F983" s="904"/>
      <c r="G983" s="143" t="s">
        <v>177</v>
      </c>
      <c r="H983" s="905">
        <v>44333</v>
      </c>
      <c r="I983" s="906"/>
    </row>
    <row r="984" spans="1:9" ht="15" customHeight="1" x14ac:dyDescent="0.25">
      <c r="A984" s="907" t="s">
        <v>373</v>
      </c>
      <c r="B984" s="908"/>
      <c r="C984" s="908"/>
      <c r="D984" s="908"/>
      <c r="E984" s="908"/>
      <c r="F984" s="908"/>
      <c r="G984" s="909"/>
      <c r="H984" s="144" t="s">
        <v>358</v>
      </c>
      <c r="I984" s="145" t="s">
        <v>648</v>
      </c>
    </row>
    <row r="985" spans="1:9" ht="15" customHeight="1" x14ac:dyDescent="0.25">
      <c r="A985" s="910" t="s">
        <v>359</v>
      </c>
      <c r="B985" s="858"/>
      <c r="C985" s="858"/>
      <c r="D985" s="858"/>
      <c r="E985" s="858"/>
      <c r="F985" s="858"/>
      <c r="G985" s="911"/>
      <c r="H985" s="417">
        <f>IF(H976,H976,"")</f>
        <v>5</v>
      </c>
      <c r="I985" s="223">
        <v>7</v>
      </c>
    </row>
    <row r="986" spans="1:9" ht="15" customHeight="1" thickBot="1" x14ac:dyDescent="0.3">
      <c r="A986" s="887" t="s">
        <v>360</v>
      </c>
      <c r="B986" s="888"/>
      <c r="C986" s="888"/>
      <c r="D986" s="888"/>
      <c r="E986" s="888"/>
      <c r="F986" s="888"/>
      <c r="G986" s="889"/>
      <c r="H986" s="417">
        <f>IF(H977,H977,"")</f>
        <v>4</v>
      </c>
      <c r="I986" s="224">
        <v>6</v>
      </c>
    </row>
    <row r="987" spans="1:9" ht="15" customHeight="1" thickBot="1" x14ac:dyDescent="0.3">
      <c r="A987" s="890" t="s">
        <v>365</v>
      </c>
      <c r="B987" s="852"/>
      <c r="C987" s="852"/>
      <c r="D987" s="852"/>
      <c r="E987" s="852"/>
      <c r="F987" s="852"/>
      <c r="G987" s="852"/>
      <c r="H987" s="852"/>
      <c r="I987" s="853"/>
    </row>
    <row r="988" spans="1:9" ht="15" customHeight="1" x14ac:dyDescent="0.25">
      <c r="A988" s="146"/>
      <c r="B988" s="412" t="s">
        <v>352</v>
      </c>
      <c r="C988" s="225"/>
      <c r="D988" s="415" t="s">
        <v>353</v>
      </c>
      <c r="E988" s="416" t="s">
        <v>354</v>
      </c>
      <c r="F988" s="891" t="s">
        <v>368</v>
      </c>
      <c r="G988" s="892"/>
      <c r="H988" s="893"/>
      <c r="I988" s="894"/>
    </row>
    <row r="989" spans="1:9" ht="15" customHeight="1" x14ac:dyDescent="0.25">
      <c r="A989" s="226" t="s">
        <v>355</v>
      </c>
      <c r="B989" s="433">
        <v>2014</v>
      </c>
      <c r="C989" s="228">
        <f>B989</f>
        <v>2014</v>
      </c>
      <c r="D989" s="227">
        <v>2017</v>
      </c>
      <c r="E989" s="430">
        <f>IF(H983&lt;&gt;"",INT(YEAR(H983)),"")</f>
        <v>2021</v>
      </c>
      <c r="F989" s="897">
        <f>IF(E989&lt;&gt;"",E989+30,"")</f>
        <v>2051</v>
      </c>
      <c r="G989" s="898"/>
      <c r="H989" s="895"/>
      <c r="I989" s="896"/>
    </row>
    <row r="990" spans="1:9" ht="15" customHeight="1" x14ac:dyDescent="0.25">
      <c r="A990" s="226" t="s">
        <v>357</v>
      </c>
      <c r="B990" s="413">
        <f>IF(ISNUMBER(E976),E976,"")</f>
        <v>10</v>
      </c>
      <c r="C990" s="228">
        <f>B990</f>
        <v>10</v>
      </c>
      <c r="D990" s="431">
        <v>7.5</v>
      </c>
      <c r="E990" s="417">
        <f>IF(ISNUMBER(I985),I985,"")</f>
        <v>7</v>
      </c>
      <c r="F990" s="342"/>
      <c r="G990" s="343"/>
      <c r="H990" s="419" t="s">
        <v>357</v>
      </c>
      <c r="I990" s="420">
        <f>IFERROR(IF((I985-H985)&lt;0,"",I985-H985),"")</f>
        <v>2</v>
      </c>
    </row>
    <row r="991" spans="1:9" ht="15" customHeight="1" thickBot="1" x14ac:dyDescent="0.3">
      <c r="A991" s="230" t="s">
        <v>356</v>
      </c>
      <c r="B991" s="414">
        <f>IF(ISNUMBER(E977),E977,"")</f>
        <v>9</v>
      </c>
      <c r="C991" s="228">
        <f>B991</f>
        <v>9</v>
      </c>
      <c r="D991" s="432">
        <v>6.5</v>
      </c>
      <c r="E991" s="418">
        <f>IF(ISNUMBER(I986),I986,"")</f>
        <v>6</v>
      </c>
      <c r="F991" s="339"/>
      <c r="G991" s="340"/>
      <c r="H991" s="421" t="s">
        <v>356</v>
      </c>
      <c r="I991" s="422">
        <f>IFERROR(IF((I986-H986)&lt;0,"",I986-H986),"")</f>
        <v>2</v>
      </c>
    </row>
    <row r="992" spans="1:9" ht="19.5" customHeight="1" x14ac:dyDescent="0.25">
      <c r="A992" s="229" t="s">
        <v>369</v>
      </c>
      <c r="B992" s="335">
        <f>H976</f>
        <v>5</v>
      </c>
      <c r="C992" s="335">
        <f>B992</f>
        <v>5</v>
      </c>
      <c r="D992" s="335">
        <f t="shared" ref="D992" si="62">C992</f>
        <v>5</v>
      </c>
      <c r="E992" s="335">
        <f>D992</f>
        <v>5</v>
      </c>
      <c r="F992" s="881">
        <f>E992</f>
        <v>5</v>
      </c>
      <c r="G992" s="882"/>
      <c r="H992" s="323"/>
      <c r="I992" s="350"/>
    </row>
    <row r="993" spans="1:9" ht="19.5" customHeight="1" x14ac:dyDescent="0.25">
      <c r="A993" s="230" t="s">
        <v>370</v>
      </c>
      <c r="B993" s="334">
        <f>H977</f>
        <v>4</v>
      </c>
      <c r="C993" s="334">
        <f>B993</f>
        <v>4</v>
      </c>
      <c r="D993" s="334">
        <f>C993</f>
        <v>4</v>
      </c>
      <c r="E993" s="334">
        <f>D993</f>
        <v>4</v>
      </c>
      <c r="F993" s="883">
        <f>E993</f>
        <v>4</v>
      </c>
      <c r="G993" s="884"/>
      <c r="H993" s="325"/>
      <c r="I993" s="324"/>
    </row>
    <row r="994" spans="1:9" ht="19.5" customHeight="1" x14ac:dyDescent="0.25">
      <c r="A994" s="226" t="s">
        <v>376</v>
      </c>
      <c r="B994" s="334">
        <f t="shared" ref="B994:E994" si="63">B990</f>
        <v>10</v>
      </c>
      <c r="C994" s="334">
        <f t="shared" si="63"/>
        <v>10</v>
      </c>
      <c r="D994" s="334">
        <f t="shared" si="63"/>
        <v>7.5</v>
      </c>
      <c r="E994" s="334">
        <f t="shared" si="63"/>
        <v>7</v>
      </c>
      <c r="F994" s="883"/>
      <c r="G994" s="884"/>
      <c r="H994" s="341"/>
      <c r="I994" s="344"/>
    </row>
    <row r="995" spans="1:9" ht="19.5" customHeight="1" x14ac:dyDescent="0.25">
      <c r="A995" s="226" t="s">
        <v>377</v>
      </c>
      <c r="B995" s="334">
        <f t="shared" ref="B995:E995" si="64">B991</f>
        <v>9</v>
      </c>
      <c r="C995" s="334">
        <f t="shared" si="64"/>
        <v>9</v>
      </c>
      <c r="D995" s="334">
        <f t="shared" si="64"/>
        <v>6.5</v>
      </c>
      <c r="E995" s="334">
        <f t="shared" si="64"/>
        <v>6</v>
      </c>
      <c r="F995" s="883"/>
      <c r="G995" s="884"/>
      <c r="H995" s="326"/>
      <c r="I995" s="327"/>
    </row>
    <row r="996" spans="1:9" ht="19.5" customHeight="1" x14ac:dyDescent="0.25">
      <c r="A996" s="4"/>
      <c r="B996" s="345"/>
      <c r="C996" s="345"/>
      <c r="D996" s="345"/>
      <c r="E996" s="345"/>
      <c r="F996" s="345"/>
      <c r="G996" s="345"/>
      <c r="H996" s="346"/>
      <c r="I996" s="328"/>
    </row>
    <row r="997" spans="1:9" ht="19.5" customHeight="1" x14ac:dyDescent="0.25">
      <c r="A997" s="4"/>
      <c r="C997" s="345"/>
      <c r="D997" s="345"/>
      <c r="E997" s="345"/>
      <c r="F997" s="345"/>
      <c r="G997" s="345"/>
      <c r="H997" s="346"/>
      <c r="I997" s="328"/>
    </row>
    <row r="998" spans="1:9" ht="19.5" customHeight="1" x14ac:dyDescent="0.25">
      <c r="A998" s="4"/>
      <c r="G998" s="133"/>
      <c r="H998" s="347"/>
      <c r="I998" s="329"/>
    </row>
    <row r="999" spans="1:9" ht="19.5" customHeight="1" x14ac:dyDescent="0.25">
      <c r="A999" s="4"/>
      <c r="B999" s="268"/>
      <c r="C999" s="268"/>
      <c r="D999" s="268"/>
      <c r="E999" s="37"/>
      <c r="G999" s="133"/>
      <c r="H999" s="348"/>
      <c r="I999" s="329"/>
    </row>
    <row r="1000" spans="1:9" ht="19.5" customHeight="1" x14ac:dyDescent="0.25">
      <c r="A1000" s="330"/>
      <c r="B1000" s="345"/>
      <c r="C1000" s="345"/>
      <c r="D1000" s="345"/>
      <c r="E1000" s="345"/>
      <c r="G1000" s="345"/>
      <c r="H1000" s="345"/>
      <c r="I1000" s="5"/>
    </row>
    <row r="1001" spans="1:9" ht="19.5" customHeight="1" x14ac:dyDescent="0.25">
      <c r="A1001" s="330"/>
      <c r="B1001" s="345"/>
      <c r="C1001" s="345"/>
      <c r="D1001" s="345"/>
      <c r="E1001" s="345"/>
      <c r="F1001" s="345"/>
      <c r="G1001" s="345"/>
      <c r="H1001" s="349"/>
      <c r="I1001" s="5"/>
    </row>
    <row r="1002" spans="1:9" ht="19.5" customHeight="1" x14ac:dyDescent="0.25">
      <c r="A1002" s="330"/>
      <c r="B1002" s="345"/>
      <c r="C1002" s="345"/>
      <c r="D1002" s="345"/>
      <c r="E1002" s="345"/>
      <c r="F1002" s="345"/>
      <c r="G1002" s="345"/>
      <c r="H1002" s="349"/>
      <c r="I1002" s="331"/>
    </row>
    <row r="1003" spans="1:9" ht="19.5" customHeight="1" x14ac:dyDescent="0.25">
      <c r="A1003" s="330"/>
      <c r="B1003" s="345"/>
      <c r="C1003" s="345"/>
      <c r="D1003" s="345"/>
      <c r="E1003" s="345"/>
      <c r="F1003" s="345"/>
      <c r="G1003" s="345"/>
      <c r="H1003" s="345"/>
      <c r="I1003" s="331"/>
    </row>
    <row r="1004" spans="1:9" ht="19.5" customHeight="1" thickBot="1" x14ac:dyDescent="0.3">
      <c r="A1004" s="336"/>
      <c r="B1004" s="332"/>
      <c r="C1004" s="332"/>
      <c r="D1004" s="332"/>
      <c r="E1004" s="332"/>
      <c r="F1004" s="332"/>
      <c r="G1004" s="8"/>
      <c r="H1004" s="332"/>
      <c r="I1004" s="15"/>
    </row>
    <row r="1005" spans="1:9" ht="19.5" customHeight="1" thickBot="1" x14ac:dyDescent="0.3">
      <c r="A1005" s="885" t="s">
        <v>589</v>
      </c>
      <c r="B1005" s="886"/>
      <c r="C1005" s="886"/>
      <c r="D1005" s="886"/>
      <c r="E1005" s="886"/>
      <c r="F1005" s="333" t="s">
        <v>357</v>
      </c>
      <c r="G1005" s="423" t="str">
        <f>IFERROR(IF(AND(ISNUMBER(D989),ISNUMBER(D990),ISNUMBER(D991))=TRUE,"År "&amp;D989+INT((H985-D990)/((E990-D990)/(E989-D989))),"N/A"),"N/A")</f>
        <v>År 2037</v>
      </c>
      <c r="H1005" s="333" t="s">
        <v>356</v>
      </c>
      <c r="I1005" s="424" t="str">
        <f>IFERROR(IF(AND(ISNUMBER(D989),ISNUMBER(D990),ISNUMBER(D991))=TRUE,"År "&amp;D989+INT((H986-D991)/((E991-D991)/(E989-D989))),"N/A"),"N/A")</f>
        <v>År 2037</v>
      </c>
    </row>
    <row r="1006" spans="1:9" ht="15" customHeight="1" x14ac:dyDescent="0.25">
      <c r="A1006" s="850" t="s">
        <v>372</v>
      </c>
      <c r="B1006" s="851"/>
      <c r="C1006" s="851"/>
      <c r="D1006" s="852"/>
      <c r="E1006" s="852"/>
      <c r="F1006" s="852"/>
      <c r="G1006" s="852"/>
      <c r="H1006" s="852"/>
      <c r="I1006" s="853"/>
    </row>
    <row r="1007" spans="1:9" ht="15" customHeight="1" thickBot="1" x14ac:dyDescent="0.3">
      <c r="A1007" s="854" t="s">
        <v>115</v>
      </c>
      <c r="B1007" s="855"/>
      <c r="C1007" s="856"/>
      <c r="D1007" s="857" t="s">
        <v>114</v>
      </c>
      <c r="E1007" s="858"/>
      <c r="F1007" s="858"/>
      <c r="G1007" s="858"/>
      <c r="H1007" s="858"/>
      <c r="I1007" s="859"/>
    </row>
    <row r="1008" spans="1:9" ht="15" customHeight="1" thickBot="1" x14ac:dyDescent="0.3">
      <c r="A1008" s="860" t="s">
        <v>116</v>
      </c>
      <c r="B1008" s="861"/>
      <c r="C1008" s="425" t="str">
        <f>IFERROR("År "&amp;MIN(RIGHT(G1005,4),RIGHT(I1005,4)),"N/A")</f>
        <v>År 2037</v>
      </c>
      <c r="D1008" s="862" t="s">
        <v>24</v>
      </c>
      <c r="E1008" s="862" t="s">
        <v>857</v>
      </c>
      <c r="F1008" s="862"/>
      <c r="G1008" s="862"/>
      <c r="H1008" s="862" t="s">
        <v>21</v>
      </c>
      <c r="I1008" s="865"/>
    </row>
    <row r="1009" spans="1:9" ht="15" customHeight="1" x14ac:dyDescent="0.25">
      <c r="A1009" s="867" t="s">
        <v>610</v>
      </c>
      <c r="B1009" s="868"/>
      <c r="C1009" s="869"/>
      <c r="D1009" s="863"/>
      <c r="E1009" s="864"/>
      <c r="F1009" s="864"/>
      <c r="G1009" s="864"/>
      <c r="H1009" s="864"/>
      <c r="I1009" s="866"/>
    </row>
    <row r="1010" spans="1:9" ht="15" customHeight="1" x14ac:dyDescent="0.25">
      <c r="A1010" s="870"/>
      <c r="B1010" s="868"/>
      <c r="C1010" s="869"/>
      <c r="D1010" s="874" t="s">
        <v>25</v>
      </c>
      <c r="E1010" s="876"/>
      <c r="F1010" s="876"/>
      <c r="G1010" s="876"/>
      <c r="H1010" s="862" t="s">
        <v>371</v>
      </c>
      <c r="I1010" s="879"/>
    </row>
    <row r="1011" spans="1:9" ht="15" customHeight="1" thickBot="1" x14ac:dyDescent="0.3">
      <c r="A1011" s="871"/>
      <c r="B1011" s="872"/>
      <c r="C1011" s="873"/>
      <c r="D1011" s="875"/>
      <c r="E1011" s="877"/>
      <c r="F1011" s="877"/>
      <c r="G1011" s="877"/>
      <c r="H1011" s="878"/>
      <c r="I1011" s="880"/>
    </row>
    <row r="1012" spans="1:9" ht="15.75" thickBot="1" x14ac:dyDescent="0.3"/>
    <row r="1013" spans="1:9" ht="16.5" customHeight="1" thickBot="1" x14ac:dyDescent="0.3">
      <c r="A1013" s="941" t="s">
        <v>692</v>
      </c>
      <c r="B1013" s="817"/>
      <c r="C1013" s="817"/>
      <c r="D1013" s="817"/>
      <c r="E1013" s="833"/>
      <c r="F1013" s="833"/>
      <c r="G1013" s="833"/>
      <c r="H1013" s="833"/>
      <c r="I1013" s="942"/>
    </row>
    <row r="1014" spans="1:9" ht="27" customHeight="1" thickBot="1" x14ac:dyDescent="0.3">
      <c r="A1014" s="303" t="s">
        <v>633</v>
      </c>
      <c r="B1014" s="841"/>
      <c r="C1014" s="842"/>
      <c r="D1014" s="843"/>
      <c r="E1014" s="429" t="s">
        <v>588</v>
      </c>
      <c r="F1014" s="943"/>
      <c r="G1014" s="943"/>
      <c r="H1014" s="943"/>
      <c r="I1014" s="944"/>
    </row>
    <row r="1015" spans="1:9" ht="25.5" customHeight="1" x14ac:dyDescent="0.25">
      <c r="A1015" s="303" t="s">
        <v>0</v>
      </c>
      <c r="B1015" s="945"/>
      <c r="C1015" s="946"/>
      <c r="D1015" s="946"/>
      <c r="E1015" s="140" t="s">
        <v>37</v>
      </c>
      <c r="F1015" s="939"/>
      <c r="G1015" s="937"/>
      <c r="H1015" s="217" t="s">
        <v>31</v>
      </c>
      <c r="I1015" s="60"/>
    </row>
    <row r="1016" spans="1:9" ht="25.5" customHeight="1" x14ac:dyDescent="0.25">
      <c r="A1016" s="304" t="s">
        <v>905</v>
      </c>
      <c r="B1016" s="936"/>
      <c r="C1016" s="937"/>
      <c r="D1016" s="937"/>
      <c r="E1016" s="140" t="s">
        <v>32</v>
      </c>
      <c r="F1016" s="938"/>
      <c r="G1016" s="937"/>
      <c r="H1016" s="217" t="s">
        <v>34</v>
      </c>
      <c r="I1016" s="218"/>
    </row>
    <row r="1017" spans="1:9" ht="25.5" customHeight="1" x14ac:dyDescent="0.25">
      <c r="A1017" s="304" t="s">
        <v>1</v>
      </c>
      <c r="B1017" s="939"/>
      <c r="C1017" s="937"/>
      <c r="D1017" s="937"/>
      <c r="E1017" s="140" t="s">
        <v>33</v>
      </c>
      <c r="F1017" s="939"/>
      <c r="G1017" s="937"/>
      <c r="H1017" s="217" t="s">
        <v>36</v>
      </c>
      <c r="I1017" s="76"/>
    </row>
    <row r="1018" spans="1:9" ht="25.5" customHeight="1" x14ac:dyDescent="0.25">
      <c r="A1018" s="304" t="s">
        <v>406</v>
      </c>
      <c r="B1018" s="940"/>
      <c r="C1018" s="937"/>
      <c r="D1018" s="937"/>
      <c r="E1018" s="140" t="s">
        <v>35</v>
      </c>
      <c r="F1018" s="939"/>
      <c r="G1018" s="937"/>
      <c r="H1018" s="319"/>
      <c r="I1018" s="320"/>
    </row>
    <row r="1019" spans="1:9" ht="25.5" customHeight="1" thickBot="1" x14ac:dyDescent="0.3">
      <c r="A1019" s="305" t="s">
        <v>28</v>
      </c>
      <c r="B1019" s="929"/>
      <c r="C1019" s="930"/>
      <c r="D1019" s="930"/>
      <c r="E1019" s="141" t="s">
        <v>29</v>
      </c>
      <c r="F1019" s="929"/>
      <c r="G1019" s="930"/>
      <c r="H1019" s="321"/>
      <c r="I1019" s="272"/>
    </row>
    <row r="1020" spans="1:9" ht="15" customHeight="1" thickBot="1" x14ac:dyDescent="0.3">
      <c r="A1020" s="931"/>
      <c r="B1020" s="820"/>
      <c r="C1020" s="820"/>
      <c r="D1020" s="820"/>
      <c r="E1020" s="820"/>
      <c r="F1020" s="820"/>
      <c r="G1020" s="820"/>
      <c r="H1020" s="820"/>
      <c r="I1020" s="821"/>
    </row>
    <row r="1021" spans="1:9" ht="22.5" customHeight="1" x14ac:dyDescent="0.25">
      <c r="A1021" s="932" t="s">
        <v>324</v>
      </c>
      <c r="B1021" s="933"/>
      <c r="C1021" s="933"/>
      <c r="D1021" s="160"/>
      <c r="E1021" s="934" t="s">
        <v>366</v>
      </c>
      <c r="F1021" s="935"/>
      <c r="G1021" s="219" t="s">
        <v>367</v>
      </c>
      <c r="H1021" s="220" t="s">
        <v>358</v>
      </c>
      <c r="I1021" s="142" t="s">
        <v>375</v>
      </c>
    </row>
    <row r="1022" spans="1:9" ht="15" customHeight="1" x14ac:dyDescent="0.25">
      <c r="A1022" s="910" t="s">
        <v>359</v>
      </c>
      <c r="B1022" s="858"/>
      <c r="C1022" s="858"/>
      <c r="D1022" s="911"/>
      <c r="E1022" s="922"/>
      <c r="F1022" s="923"/>
      <c r="G1022" s="413" t="str">
        <f>IF(AND(ISNUMBER(E1022),ISNUMBER(H1022))=TRUE,E1022-H1022,"")</f>
        <v/>
      </c>
      <c r="H1022" s="221"/>
      <c r="I1022" s="427" t="str">
        <f>IF(AND(ISNUMBER(E1022),ISNUMBER(H1022))=TRUE,MAX(G1022,E1022-H1022),"")</f>
        <v/>
      </c>
    </row>
    <row r="1023" spans="1:9" ht="15" customHeight="1" thickBot="1" x14ac:dyDescent="0.3">
      <c r="A1023" s="887" t="s">
        <v>360</v>
      </c>
      <c r="B1023" s="888"/>
      <c r="C1023" s="888"/>
      <c r="D1023" s="889"/>
      <c r="E1023" s="924"/>
      <c r="F1023" s="925"/>
      <c r="G1023" s="426" t="str">
        <f>IF(AND(ISNUMBER(E1023),ISNUMBER(H1023))=TRUE,E1023-H1023,"")</f>
        <v/>
      </c>
      <c r="H1023" s="222"/>
      <c r="I1023" s="428" t="str">
        <f>IF(AND(ISNUMBER(E1023),ISNUMBER(H1023))=TRUE,MAX(G1023,E1023-H1023),"")</f>
        <v/>
      </c>
    </row>
    <row r="1024" spans="1:9" ht="15" customHeight="1" thickBot="1" x14ac:dyDescent="0.3">
      <c r="A1024" s="926" t="s">
        <v>374</v>
      </c>
      <c r="B1024" s="927"/>
      <c r="C1024" s="927"/>
      <c r="D1024" s="927"/>
      <c r="E1024" s="927"/>
      <c r="F1024" s="927"/>
      <c r="G1024" s="927"/>
      <c r="H1024" s="927"/>
      <c r="I1024" s="928"/>
    </row>
    <row r="1025" spans="1:9" ht="15" customHeight="1" thickBot="1" x14ac:dyDescent="0.3">
      <c r="A1025" s="899" t="s">
        <v>364</v>
      </c>
      <c r="B1025" s="912"/>
      <c r="C1025" s="912"/>
      <c r="D1025" s="912"/>
      <c r="E1025" s="912"/>
      <c r="F1025" s="912"/>
      <c r="G1025" s="912"/>
      <c r="H1025" s="912"/>
      <c r="I1025" s="913"/>
    </row>
    <row r="1026" spans="1:9" ht="15" customHeight="1" x14ac:dyDescent="0.25">
      <c r="A1026" s="914" t="s">
        <v>361</v>
      </c>
      <c r="B1026" s="851"/>
      <c r="C1026" s="851"/>
      <c r="D1026" s="851"/>
      <c r="E1026" s="851"/>
      <c r="F1026" s="915"/>
      <c r="G1026" s="916"/>
      <c r="H1026" s="917"/>
      <c r="I1026" s="918"/>
    </row>
    <row r="1027" spans="1:9" ht="15" customHeight="1" thickBot="1" x14ac:dyDescent="0.3">
      <c r="A1027" s="887" t="s">
        <v>362</v>
      </c>
      <c r="B1027" s="888"/>
      <c r="C1027" s="888"/>
      <c r="D1027" s="888"/>
      <c r="E1027" s="888"/>
      <c r="F1027" s="889"/>
      <c r="G1027" s="919"/>
      <c r="H1027" s="920"/>
      <c r="I1027" s="921"/>
    </row>
    <row r="1028" spans="1:9" ht="15" customHeight="1" thickBot="1" x14ac:dyDescent="0.3">
      <c r="A1028" s="899" t="s">
        <v>351</v>
      </c>
      <c r="B1028" s="900"/>
      <c r="C1028" s="900"/>
      <c r="D1028" s="900"/>
      <c r="E1028" s="900"/>
      <c r="F1028" s="900"/>
      <c r="G1028" s="900"/>
      <c r="H1028" s="900"/>
      <c r="I1028" s="901"/>
    </row>
    <row r="1029" spans="1:9" ht="15" customHeight="1" x14ac:dyDescent="0.25">
      <c r="A1029" s="902" t="s">
        <v>363</v>
      </c>
      <c r="B1029" s="903"/>
      <c r="C1029" s="903"/>
      <c r="D1029" s="903"/>
      <c r="E1029" s="903"/>
      <c r="F1029" s="904"/>
      <c r="G1029" s="143" t="s">
        <v>177</v>
      </c>
      <c r="H1029" s="905"/>
      <c r="I1029" s="906"/>
    </row>
    <row r="1030" spans="1:9" ht="15" customHeight="1" x14ac:dyDescent="0.25">
      <c r="A1030" s="907" t="s">
        <v>373</v>
      </c>
      <c r="B1030" s="908"/>
      <c r="C1030" s="908"/>
      <c r="D1030" s="908"/>
      <c r="E1030" s="908"/>
      <c r="F1030" s="908"/>
      <c r="G1030" s="909"/>
      <c r="H1030" s="144" t="s">
        <v>358</v>
      </c>
      <c r="I1030" s="145" t="s">
        <v>648</v>
      </c>
    </row>
    <row r="1031" spans="1:9" ht="15" customHeight="1" x14ac:dyDescent="0.25">
      <c r="A1031" s="910" t="s">
        <v>359</v>
      </c>
      <c r="B1031" s="858"/>
      <c r="C1031" s="858"/>
      <c r="D1031" s="858"/>
      <c r="E1031" s="858"/>
      <c r="F1031" s="858"/>
      <c r="G1031" s="911"/>
      <c r="H1031" s="417" t="str">
        <f>IF(H1022,H1022,"")</f>
        <v/>
      </c>
      <c r="I1031" s="223"/>
    </row>
    <row r="1032" spans="1:9" ht="15" customHeight="1" thickBot="1" x14ac:dyDescent="0.3">
      <c r="A1032" s="887" t="s">
        <v>360</v>
      </c>
      <c r="B1032" s="888"/>
      <c r="C1032" s="888"/>
      <c r="D1032" s="888"/>
      <c r="E1032" s="888"/>
      <c r="F1032" s="888"/>
      <c r="G1032" s="889"/>
      <c r="H1032" s="417" t="str">
        <f>IF(H1023,H1023,"")</f>
        <v/>
      </c>
      <c r="I1032" s="224"/>
    </row>
    <row r="1033" spans="1:9" ht="15" customHeight="1" thickBot="1" x14ac:dyDescent="0.3">
      <c r="A1033" s="890" t="s">
        <v>365</v>
      </c>
      <c r="B1033" s="852"/>
      <c r="C1033" s="852"/>
      <c r="D1033" s="852"/>
      <c r="E1033" s="852"/>
      <c r="F1033" s="852"/>
      <c r="G1033" s="852"/>
      <c r="H1033" s="852"/>
      <c r="I1033" s="853"/>
    </row>
    <row r="1034" spans="1:9" ht="15" customHeight="1" x14ac:dyDescent="0.25">
      <c r="A1034" s="146"/>
      <c r="B1034" s="412" t="s">
        <v>352</v>
      </c>
      <c r="C1034" s="225"/>
      <c r="D1034" s="415" t="s">
        <v>353</v>
      </c>
      <c r="E1034" s="416" t="s">
        <v>354</v>
      </c>
      <c r="F1034" s="891" t="s">
        <v>368</v>
      </c>
      <c r="G1034" s="892"/>
      <c r="H1034" s="893"/>
      <c r="I1034" s="894"/>
    </row>
    <row r="1035" spans="1:9" ht="15" customHeight="1" x14ac:dyDescent="0.25">
      <c r="A1035" s="226" t="s">
        <v>355</v>
      </c>
      <c r="B1035" s="433"/>
      <c r="C1035" s="228">
        <f>B1035</f>
        <v>0</v>
      </c>
      <c r="D1035" s="227"/>
      <c r="E1035" s="430" t="str">
        <f>IF(H1029&lt;&gt;"",INT(YEAR(H1029)),"")</f>
        <v/>
      </c>
      <c r="F1035" s="897" t="str">
        <f>IF(E1035&lt;&gt;"",E1035+30,"")</f>
        <v/>
      </c>
      <c r="G1035" s="898"/>
      <c r="H1035" s="895"/>
      <c r="I1035" s="896"/>
    </row>
    <row r="1036" spans="1:9" ht="15" customHeight="1" x14ac:dyDescent="0.25">
      <c r="A1036" s="226" t="s">
        <v>357</v>
      </c>
      <c r="B1036" s="413" t="str">
        <f>IF(ISNUMBER(E1022),E1022,"")</f>
        <v/>
      </c>
      <c r="C1036" s="228" t="str">
        <f>B1036</f>
        <v/>
      </c>
      <c r="D1036" s="431"/>
      <c r="E1036" s="417" t="str">
        <f>IF(ISNUMBER(I1031),I1031,"")</f>
        <v/>
      </c>
      <c r="F1036" s="342"/>
      <c r="G1036" s="343"/>
      <c r="H1036" s="419" t="s">
        <v>357</v>
      </c>
      <c r="I1036" s="420" t="str">
        <f>IFERROR(IF((I1031-H1031)&lt;0,"",I1031-H1031),"")</f>
        <v/>
      </c>
    </row>
    <row r="1037" spans="1:9" ht="15" customHeight="1" thickBot="1" x14ac:dyDescent="0.3">
      <c r="A1037" s="230" t="s">
        <v>356</v>
      </c>
      <c r="B1037" s="414" t="str">
        <f>IF(ISNUMBER(E1023),E1023,"")</f>
        <v/>
      </c>
      <c r="C1037" s="228" t="str">
        <f>B1037</f>
        <v/>
      </c>
      <c r="D1037" s="432"/>
      <c r="E1037" s="418" t="str">
        <f>IF(ISNUMBER(I1032),I1032,"")</f>
        <v/>
      </c>
      <c r="F1037" s="339"/>
      <c r="G1037" s="340"/>
      <c r="H1037" s="421" t="s">
        <v>356</v>
      </c>
      <c r="I1037" s="422" t="str">
        <f>IFERROR(IF((I1032-H1032)&lt;0,"",I1032-H1032),"")</f>
        <v/>
      </c>
    </row>
    <row r="1038" spans="1:9" ht="19.5" customHeight="1" x14ac:dyDescent="0.25">
      <c r="A1038" s="229" t="s">
        <v>369</v>
      </c>
      <c r="B1038" s="335">
        <f>H1022</f>
        <v>0</v>
      </c>
      <c r="C1038" s="335">
        <f>B1038</f>
        <v>0</v>
      </c>
      <c r="D1038" s="335">
        <f t="shared" ref="D1038" si="65">C1038</f>
        <v>0</v>
      </c>
      <c r="E1038" s="335">
        <f>D1038</f>
        <v>0</v>
      </c>
      <c r="F1038" s="881">
        <f>E1038</f>
        <v>0</v>
      </c>
      <c r="G1038" s="882"/>
      <c r="H1038" s="323"/>
      <c r="I1038" s="350"/>
    </row>
    <row r="1039" spans="1:9" ht="19.5" customHeight="1" x14ac:dyDescent="0.25">
      <c r="A1039" s="230" t="s">
        <v>370</v>
      </c>
      <c r="B1039" s="334">
        <f>H1023</f>
        <v>0</v>
      </c>
      <c r="C1039" s="334">
        <f>B1039</f>
        <v>0</v>
      </c>
      <c r="D1039" s="334">
        <f>C1039</f>
        <v>0</v>
      </c>
      <c r="E1039" s="334">
        <f>D1039</f>
        <v>0</v>
      </c>
      <c r="F1039" s="883">
        <f>E1039</f>
        <v>0</v>
      </c>
      <c r="G1039" s="884"/>
      <c r="H1039" s="325"/>
      <c r="I1039" s="324"/>
    </row>
    <row r="1040" spans="1:9" ht="19.5" customHeight="1" x14ac:dyDescent="0.25">
      <c r="A1040" s="226" t="s">
        <v>376</v>
      </c>
      <c r="B1040" s="334" t="str">
        <f t="shared" ref="B1040:E1040" si="66">B1036</f>
        <v/>
      </c>
      <c r="C1040" s="334" t="str">
        <f t="shared" si="66"/>
        <v/>
      </c>
      <c r="D1040" s="334">
        <f t="shared" si="66"/>
        <v>0</v>
      </c>
      <c r="E1040" s="334" t="str">
        <f t="shared" si="66"/>
        <v/>
      </c>
      <c r="F1040" s="883"/>
      <c r="G1040" s="884"/>
      <c r="H1040" s="341"/>
      <c r="I1040" s="344"/>
    </row>
    <row r="1041" spans="1:9" ht="19.5" customHeight="1" x14ac:dyDescent="0.25">
      <c r="A1041" s="226" t="s">
        <v>377</v>
      </c>
      <c r="B1041" s="334" t="str">
        <f t="shared" ref="B1041:E1041" si="67">B1037</f>
        <v/>
      </c>
      <c r="C1041" s="334" t="str">
        <f t="shared" si="67"/>
        <v/>
      </c>
      <c r="D1041" s="334">
        <f t="shared" si="67"/>
        <v>0</v>
      </c>
      <c r="E1041" s="334" t="str">
        <f t="shared" si="67"/>
        <v/>
      </c>
      <c r="F1041" s="883"/>
      <c r="G1041" s="884"/>
      <c r="H1041" s="326"/>
      <c r="I1041" s="327"/>
    </row>
    <row r="1042" spans="1:9" ht="19.5" customHeight="1" x14ac:dyDescent="0.25">
      <c r="A1042" s="4"/>
      <c r="B1042" s="345"/>
      <c r="C1042" s="345"/>
      <c r="D1042" s="345"/>
      <c r="E1042" s="345"/>
      <c r="F1042" s="345"/>
      <c r="G1042" s="345"/>
      <c r="H1042" s="346"/>
      <c r="I1042" s="328"/>
    </row>
    <row r="1043" spans="1:9" ht="19.5" customHeight="1" x14ac:dyDescent="0.25">
      <c r="A1043" s="4"/>
      <c r="C1043" s="345"/>
      <c r="D1043" s="345"/>
      <c r="E1043" s="345"/>
      <c r="F1043" s="345"/>
      <c r="G1043" s="345"/>
      <c r="H1043" s="346"/>
      <c r="I1043" s="328"/>
    </row>
    <row r="1044" spans="1:9" ht="19.5" customHeight="1" x14ac:dyDescent="0.25">
      <c r="A1044" s="4"/>
      <c r="G1044" s="133"/>
      <c r="H1044" s="347"/>
      <c r="I1044" s="329"/>
    </row>
    <row r="1045" spans="1:9" ht="19.5" customHeight="1" x14ac:dyDescent="0.25">
      <c r="A1045" s="4"/>
      <c r="B1045" s="268"/>
      <c r="C1045" s="268"/>
      <c r="D1045" s="268"/>
      <c r="E1045" s="37"/>
      <c r="G1045" s="133"/>
      <c r="H1045" s="348"/>
      <c r="I1045" s="329"/>
    </row>
    <row r="1046" spans="1:9" ht="19.5" customHeight="1" x14ac:dyDescent="0.25">
      <c r="A1046" s="330"/>
      <c r="B1046" s="345"/>
      <c r="C1046" s="345"/>
      <c r="D1046" s="345"/>
      <c r="E1046" s="345"/>
      <c r="G1046" s="345"/>
      <c r="H1046" s="345"/>
      <c r="I1046" s="5"/>
    </row>
    <row r="1047" spans="1:9" ht="19.5" customHeight="1" x14ac:dyDescent="0.25">
      <c r="A1047" s="330"/>
      <c r="B1047" s="345"/>
      <c r="C1047" s="345"/>
      <c r="D1047" s="345"/>
      <c r="E1047" s="345"/>
      <c r="F1047" s="345"/>
      <c r="G1047" s="345"/>
      <c r="H1047" s="349"/>
      <c r="I1047" s="5"/>
    </row>
    <row r="1048" spans="1:9" ht="19.5" customHeight="1" x14ac:dyDescent="0.25">
      <c r="A1048" s="330"/>
      <c r="B1048" s="345"/>
      <c r="C1048" s="345"/>
      <c r="D1048" s="345"/>
      <c r="E1048" s="345"/>
      <c r="F1048" s="345"/>
      <c r="G1048" s="345"/>
      <c r="H1048" s="349"/>
      <c r="I1048" s="331"/>
    </row>
    <row r="1049" spans="1:9" ht="19.5" customHeight="1" x14ac:dyDescent="0.25">
      <c r="A1049" s="330"/>
      <c r="B1049" s="345"/>
      <c r="C1049" s="345"/>
      <c r="D1049" s="345"/>
      <c r="E1049" s="345"/>
      <c r="F1049" s="345"/>
      <c r="G1049" s="345"/>
      <c r="H1049" s="345"/>
      <c r="I1049" s="331"/>
    </row>
    <row r="1050" spans="1:9" ht="19.5" customHeight="1" thickBot="1" x14ac:dyDescent="0.3">
      <c r="A1050" s="336"/>
      <c r="B1050" s="332"/>
      <c r="C1050" s="332"/>
      <c r="D1050" s="332"/>
      <c r="E1050" s="332"/>
      <c r="F1050" s="332"/>
      <c r="G1050" s="8"/>
      <c r="H1050" s="332"/>
      <c r="I1050" s="15"/>
    </row>
    <row r="1051" spans="1:9" ht="19.5" customHeight="1" thickBot="1" x14ac:dyDescent="0.3">
      <c r="A1051" s="885" t="s">
        <v>589</v>
      </c>
      <c r="B1051" s="886"/>
      <c r="C1051" s="886"/>
      <c r="D1051" s="886"/>
      <c r="E1051" s="886"/>
      <c r="F1051" s="333" t="s">
        <v>357</v>
      </c>
      <c r="G1051" s="423" t="str">
        <f>IFERROR(IF(AND(ISNUMBER(D1035),ISNUMBER(D1036),ISNUMBER(D1037))=TRUE,"År "&amp;D1035+INT((H1031-D1036)/((E1036-D1036)/(E1035-D1035))),"N/A"),"N/A")</f>
        <v>N/A</v>
      </c>
      <c r="H1051" s="333" t="s">
        <v>356</v>
      </c>
      <c r="I1051" s="424" t="str">
        <f>IFERROR(IF(AND(ISNUMBER(D1035),ISNUMBER(D1036),ISNUMBER(D1037))=TRUE,"År "&amp;D1035+INT((H1032-D1037)/((E1037-D1037)/(E1035-D1035))),"N/A"),"N/A")</f>
        <v>N/A</v>
      </c>
    </row>
    <row r="1052" spans="1:9" ht="15" customHeight="1" x14ac:dyDescent="0.25">
      <c r="A1052" s="850" t="s">
        <v>372</v>
      </c>
      <c r="B1052" s="851"/>
      <c r="C1052" s="851"/>
      <c r="D1052" s="852"/>
      <c r="E1052" s="852"/>
      <c r="F1052" s="852"/>
      <c r="G1052" s="852"/>
      <c r="H1052" s="852"/>
      <c r="I1052" s="853"/>
    </row>
    <row r="1053" spans="1:9" ht="15" customHeight="1" thickBot="1" x14ac:dyDescent="0.3">
      <c r="A1053" s="854" t="s">
        <v>115</v>
      </c>
      <c r="B1053" s="855"/>
      <c r="C1053" s="856"/>
      <c r="D1053" s="857" t="s">
        <v>114</v>
      </c>
      <c r="E1053" s="858"/>
      <c r="F1053" s="858"/>
      <c r="G1053" s="858"/>
      <c r="H1053" s="858"/>
      <c r="I1053" s="859"/>
    </row>
    <row r="1054" spans="1:9" ht="15" customHeight="1" thickBot="1" x14ac:dyDescent="0.3">
      <c r="A1054" s="860" t="s">
        <v>116</v>
      </c>
      <c r="B1054" s="861"/>
      <c r="C1054" s="425" t="str">
        <f>IFERROR("År "&amp;MIN(RIGHT(G1051,4),RIGHT(I1051,4)),"N/A")</f>
        <v>N/A</v>
      </c>
      <c r="D1054" s="862" t="s">
        <v>24</v>
      </c>
      <c r="E1054" s="862"/>
      <c r="F1054" s="862"/>
      <c r="G1054" s="862"/>
      <c r="H1054" s="862" t="s">
        <v>21</v>
      </c>
      <c r="I1054" s="865"/>
    </row>
    <row r="1055" spans="1:9" ht="15" customHeight="1" x14ac:dyDescent="0.25">
      <c r="A1055" s="867"/>
      <c r="B1055" s="868"/>
      <c r="C1055" s="869"/>
      <c r="D1055" s="863"/>
      <c r="E1055" s="864"/>
      <c r="F1055" s="864"/>
      <c r="G1055" s="864"/>
      <c r="H1055" s="864"/>
      <c r="I1055" s="866"/>
    </row>
    <row r="1056" spans="1:9" ht="15" customHeight="1" x14ac:dyDescent="0.25">
      <c r="A1056" s="870"/>
      <c r="B1056" s="868"/>
      <c r="C1056" s="869"/>
      <c r="D1056" s="874" t="s">
        <v>25</v>
      </c>
      <c r="E1056" s="876"/>
      <c r="F1056" s="876"/>
      <c r="G1056" s="876"/>
      <c r="H1056" s="862" t="s">
        <v>371</v>
      </c>
      <c r="I1056" s="879"/>
    </row>
    <row r="1057" spans="1:9" ht="15" customHeight="1" thickBot="1" x14ac:dyDescent="0.3">
      <c r="A1057" s="871"/>
      <c r="B1057" s="872"/>
      <c r="C1057" s="873"/>
      <c r="D1057" s="875"/>
      <c r="E1057" s="877"/>
      <c r="F1057" s="877"/>
      <c r="G1057" s="877"/>
      <c r="H1057" s="878"/>
      <c r="I1057" s="880"/>
    </row>
    <row r="1058" spans="1:9" ht="15.75" thickBot="1" x14ac:dyDescent="0.3"/>
    <row r="1059" spans="1:9" ht="16.5" customHeight="1" thickBot="1" x14ac:dyDescent="0.3">
      <c r="A1059" s="941" t="s">
        <v>692</v>
      </c>
      <c r="B1059" s="817"/>
      <c r="C1059" s="817"/>
      <c r="D1059" s="817"/>
      <c r="E1059" s="833"/>
      <c r="F1059" s="833"/>
      <c r="G1059" s="833"/>
      <c r="H1059" s="833"/>
      <c r="I1059" s="942"/>
    </row>
    <row r="1060" spans="1:9" ht="27" customHeight="1" thickBot="1" x14ac:dyDescent="0.3">
      <c r="A1060" s="303" t="s">
        <v>633</v>
      </c>
      <c r="B1060" s="841"/>
      <c r="C1060" s="842"/>
      <c r="D1060" s="843"/>
      <c r="E1060" s="429" t="s">
        <v>588</v>
      </c>
      <c r="F1060" s="943"/>
      <c r="G1060" s="943"/>
      <c r="H1060" s="943"/>
      <c r="I1060" s="944"/>
    </row>
    <row r="1061" spans="1:9" ht="25.5" customHeight="1" x14ac:dyDescent="0.25">
      <c r="A1061" s="303" t="s">
        <v>0</v>
      </c>
      <c r="B1061" s="945"/>
      <c r="C1061" s="946"/>
      <c r="D1061" s="946"/>
      <c r="E1061" s="140" t="s">
        <v>37</v>
      </c>
      <c r="F1061" s="939"/>
      <c r="G1061" s="937"/>
      <c r="H1061" s="217" t="s">
        <v>31</v>
      </c>
      <c r="I1061" s="60"/>
    </row>
    <row r="1062" spans="1:9" ht="25.5" customHeight="1" x14ac:dyDescent="0.25">
      <c r="A1062" s="304" t="s">
        <v>905</v>
      </c>
      <c r="B1062" s="936"/>
      <c r="C1062" s="937"/>
      <c r="D1062" s="937"/>
      <c r="E1062" s="140" t="s">
        <v>32</v>
      </c>
      <c r="F1062" s="938"/>
      <c r="G1062" s="937"/>
      <c r="H1062" s="217" t="s">
        <v>34</v>
      </c>
      <c r="I1062" s="218"/>
    </row>
    <row r="1063" spans="1:9" ht="25.5" customHeight="1" x14ac:dyDescent="0.25">
      <c r="A1063" s="304" t="s">
        <v>1</v>
      </c>
      <c r="B1063" s="939"/>
      <c r="C1063" s="937"/>
      <c r="D1063" s="937"/>
      <c r="E1063" s="140" t="s">
        <v>33</v>
      </c>
      <c r="F1063" s="939"/>
      <c r="G1063" s="937"/>
      <c r="H1063" s="217" t="s">
        <v>36</v>
      </c>
      <c r="I1063" s="76"/>
    </row>
    <row r="1064" spans="1:9" ht="25.5" customHeight="1" x14ac:dyDescent="0.25">
      <c r="A1064" s="304" t="s">
        <v>406</v>
      </c>
      <c r="B1064" s="940"/>
      <c r="C1064" s="937"/>
      <c r="D1064" s="937"/>
      <c r="E1064" s="140" t="s">
        <v>35</v>
      </c>
      <c r="F1064" s="939"/>
      <c r="G1064" s="937"/>
      <c r="H1064" s="319"/>
      <c r="I1064" s="320"/>
    </row>
    <row r="1065" spans="1:9" ht="25.5" customHeight="1" thickBot="1" x14ac:dyDescent="0.3">
      <c r="A1065" s="305" t="s">
        <v>28</v>
      </c>
      <c r="B1065" s="929"/>
      <c r="C1065" s="930"/>
      <c r="D1065" s="930"/>
      <c r="E1065" s="141" t="s">
        <v>29</v>
      </c>
      <c r="F1065" s="929"/>
      <c r="G1065" s="930"/>
      <c r="H1065" s="321"/>
      <c r="I1065" s="272"/>
    </row>
    <row r="1066" spans="1:9" ht="15" customHeight="1" thickBot="1" x14ac:dyDescent="0.3">
      <c r="A1066" s="931"/>
      <c r="B1066" s="820"/>
      <c r="C1066" s="820"/>
      <c r="D1066" s="820"/>
      <c r="E1066" s="820"/>
      <c r="F1066" s="820"/>
      <c r="G1066" s="820"/>
      <c r="H1066" s="820"/>
      <c r="I1066" s="821"/>
    </row>
    <row r="1067" spans="1:9" ht="22.5" customHeight="1" x14ac:dyDescent="0.25">
      <c r="A1067" s="932" t="s">
        <v>324</v>
      </c>
      <c r="B1067" s="933"/>
      <c r="C1067" s="933"/>
      <c r="D1067" s="160"/>
      <c r="E1067" s="934" t="s">
        <v>366</v>
      </c>
      <c r="F1067" s="935"/>
      <c r="G1067" s="219" t="s">
        <v>367</v>
      </c>
      <c r="H1067" s="220" t="s">
        <v>358</v>
      </c>
      <c r="I1067" s="142" t="s">
        <v>375</v>
      </c>
    </row>
    <row r="1068" spans="1:9" ht="15" customHeight="1" x14ac:dyDescent="0.25">
      <c r="A1068" s="910" t="s">
        <v>359</v>
      </c>
      <c r="B1068" s="858"/>
      <c r="C1068" s="858"/>
      <c r="D1068" s="911"/>
      <c r="E1068" s="922"/>
      <c r="F1068" s="923"/>
      <c r="G1068" s="413" t="str">
        <f>IF(AND(ISNUMBER(E1068),ISNUMBER(H1068))=TRUE,E1068-H1068,"")</f>
        <v/>
      </c>
      <c r="H1068" s="221"/>
      <c r="I1068" s="427" t="str">
        <f>IF(AND(ISNUMBER(E1068),ISNUMBER(H1068))=TRUE,MAX(G1068,E1068-H1068),"")</f>
        <v/>
      </c>
    </row>
    <row r="1069" spans="1:9" ht="15" customHeight="1" thickBot="1" x14ac:dyDescent="0.3">
      <c r="A1069" s="887" t="s">
        <v>360</v>
      </c>
      <c r="B1069" s="888"/>
      <c r="C1069" s="888"/>
      <c r="D1069" s="889"/>
      <c r="E1069" s="924"/>
      <c r="F1069" s="925"/>
      <c r="G1069" s="426" t="str">
        <f>IF(AND(ISNUMBER(E1069),ISNUMBER(H1069))=TRUE,E1069-H1069,"")</f>
        <v/>
      </c>
      <c r="H1069" s="222"/>
      <c r="I1069" s="428" t="str">
        <f>IF(AND(ISNUMBER(E1069),ISNUMBER(H1069))=TRUE,MAX(G1069,E1069-H1069),"")</f>
        <v/>
      </c>
    </row>
    <row r="1070" spans="1:9" ht="15" customHeight="1" thickBot="1" x14ac:dyDescent="0.3">
      <c r="A1070" s="926" t="s">
        <v>374</v>
      </c>
      <c r="B1070" s="927"/>
      <c r="C1070" s="927"/>
      <c r="D1070" s="927"/>
      <c r="E1070" s="927"/>
      <c r="F1070" s="927"/>
      <c r="G1070" s="927"/>
      <c r="H1070" s="927"/>
      <c r="I1070" s="928"/>
    </row>
    <row r="1071" spans="1:9" ht="15" customHeight="1" thickBot="1" x14ac:dyDescent="0.3">
      <c r="A1071" s="899" t="s">
        <v>364</v>
      </c>
      <c r="B1071" s="912"/>
      <c r="C1071" s="912"/>
      <c r="D1071" s="912"/>
      <c r="E1071" s="912"/>
      <c r="F1071" s="912"/>
      <c r="G1071" s="912"/>
      <c r="H1071" s="912"/>
      <c r="I1071" s="913"/>
    </row>
    <row r="1072" spans="1:9" ht="15" customHeight="1" x14ac:dyDescent="0.25">
      <c r="A1072" s="914" t="s">
        <v>361</v>
      </c>
      <c r="B1072" s="851"/>
      <c r="C1072" s="851"/>
      <c r="D1072" s="851"/>
      <c r="E1072" s="851"/>
      <c r="F1072" s="915"/>
      <c r="G1072" s="916"/>
      <c r="H1072" s="917"/>
      <c r="I1072" s="918"/>
    </row>
    <row r="1073" spans="1:9" ht="15" customHeight="1" thickBot="1" x14ac:dyDescent="0.3">
      <c r="A1073" s="887" t="s">
        <v>362</v>
      </c>
      <c r="B1073" s="888"/>
      <c r="C1073" s="888"/>
      <c r="D1073" s="888"/>
      <c r="E1073" s="888"/>
      <c r="F1073" s="889"/>
      <c r="G1073" s="919"/>
      <c r="H1073" s="920"/>
      <c r="I1073" s="921"/>
    </row>
    <row r="1074" spans="1:9" ht="15" customHeight="1" thickBot="1" x14ac:dyDescent="0.3">
      <c r="A1074" s="899" t="s">
        <v>351</v>
      </c>
      <c r="B1074" s="900"/>
      <c r="C1074" s="900"/>
      <c r="D1074" s="900"/>
      <c r="E1074" s="900"/>
      <c r="F1074" s="900"/>
      <c r="G1074" s="900"/>
      <c r="H1074" s="900"/>
      <c r="I1074" s="901"/>
    </row>
    <row r="1075" spans="1:9" ht="15" customHeight="1" x14ac:dyDescent="0.25">
      <c r="A1075" s="902" t="s">
        <v>363</v>
      </c>
      <c r="B1075" s="903"/>
      <c r="C1075" s="903"/>
      <c r="D1075" s="903"/>
      <c r="E1075" s="903"/>
      <c r="F1075" s="904"/>
      <c r="G1075" s="143" t="s">
        <v>177</v>
      </c>
      <c r="H1075" s="905"/>
      <c r="I1075" s="906"/>
    </row>
    <row r="1076" spans="1:9" ht="15" customHeight="1" x14ac:dyDescent="0.25">
      <c r="A1076" s="907" t="s">
        <v>373</v>
      </c>
      <c r="B1076" s="908"/>
      <c r="C1076" s="908"/>
      <c r="D1076" s="908"/>
      <c r="E1076" s="908"/>
      <c r="F1076" s="908"/>
      <c r="G1076" s="909"/>
      <c r="H1076" s="144" t="s">
        <v>358</v>
      </c>
      <c r="I1076" s="145" t="s">
        <v>648</v>
      </c>
    </row>
    <row r="1077" spans="1:9" ht="15" customHeight="1" x14ac:dyDescent="0.25">
      <c r="A1077" s="910" t="s">
        <v>359</v>
      </c>
      <c r="B1077" s="858"/>
      <c r="C1077" s="858"/>
      <c r="D1077" s="858"/>
      <c r="E1077" s="858"/>
      <c r="F1077" s="858"/>
      <c r="G1077" s="911"/>
      <c r="H1077" s="417" t="str">
        <f>IF(H1068,H1068,"")</f>
        <v/>
      </c>
      <c r="I1077" s="223"/>
    </row>
    <row r="1078" spans="1:9" ht="15" customHeight="1" thickBot="1" x14ac:dyDescent="0.3">
      <c r="A1078" s="887" t="s">
        <v>360</v>
      </c>
      <c r="B1078" s="888"/>
      <c r="C1078" s="888"/>
      <c r="D1078" s="888"/>
      <c r="E1078" s="888"/>
      <c r="F1078" s="888"/>
      <c r="G1078" s="889"/>
      <c r="H1078" s="417" t="str">
        <f>IF(H1069,H1069,"")</f>
        <v/>
      </c>
      <c r="I1078" s="224"/>
    </row>
    <row r="1079" spans="1:9" ht="15" customHeight="1" thickBot="1" x14ac:dyDescent="0.3">
      <c r="A1079" s="890" t="s">
        <v>365</v>
      </c>
      <c r="B1079" s="852"/>
      <c r="C1079" s="852"/>
      <c r="D1079" s="852"/>
      <c r="E1079" s="852"/>
      <c r="F1079" s="852"/>
      <c r="G1079" s="852"/>
      <c r="H1079" s="852"/>
      <c r="I1079" s="853"/>
    </row>
    <row r="1080" spans="1:9" ht="15" customHeight="1" x14ac:dyDescent="0.25">
      <c r="A1080" s="146"/>
      <c r="B1080" s="412" t="s">
        <v>352</v>
      </c>
      <c r="C1080" s="225"/>
      <c r="D1080" s="415" t="s">
        <v>353</v>
      </c>
      <c r="E1080" s="416" t="s">
        <v>354</v>
      </c>
      <c r="F1080" s="891" t="s">
        <v>368</v>
      </c>
      <c r="G1080" s="892"/>
      <c r="H1080" s="893"/>
      <c r="I1080" s="894"/>
    </row>
    <row r="1081" spans="1:9" ht="15" customHeight="1" x14ac:dyDescent="0.25">
      <c r="A1081" s="226" t="s">
        <v>355</v>
      </c>
      <c r="B1081" s="433"/>
      <c r="C1081" s="228">
        <f>B1081</f>
        <v>0</v>
      </c>
      <c r="D1081" s="227"/>
      <c r="E1081" s="430" t="str">
        <f>IF(H1075&lt;&gt;"",INT(YEAR(H1075)),"")</f>
        <v/>
      </c>
      <c r="F1081" s="897" t="str">
        <f>IF(E1081&lt;&gt;"",E1081+30,"")</f>
        <v/>
      </c>
      <c r="G1081" s="898"/>
      <c r="H1081" s="895"/>
      <c r="I1081" s="896"/>
    </row>
    <row r="1082" spans="1:9" ht="15" customHeight="1" x14ac:dyDescent="0.25">
      <c r="A1082" s="226" t="s">
        <v>357</v>
      </c>
      <c r="B1082" s="413" t="str">
        <f>IF(ISNUMBER(E1068),E1068,"")</f>
        <v/>
      </c>
      <c r="C1082" s="228" t="str">
        <f>B1082</f>
        <v/>
      </c>
      <c r="D1082" s="431"/>
      <c r="E1082" s="417" t="str">
        <f>IF(ISNUMBER(I1077),I1077,"")</f>
        <v/>
      </c>
      <c r="F1082" s="342"/>
      <c r="G1082" s="343"/>
      <c r="H1082" s="419" t="s">
        <v>357</v>
      </c>
      <c r="I1082" s="420" t="str">
        <f>IFERROR(IF((I1077-H1077)&lt;0,"",I1077-H1077),"")</f>
        <v/>
      </c>
    </row>
    <row r="1083" spans="1:9" ht="15" customHeight="1" thickBot="1" x14ac:dyDescent="0.3">
      <c r="A1083" s="230" t="s">
        <v>356</v>
      </c>
      <c r="B1083" s="414" t="str">
        <f>IF(ISNUMBER(E1069),E1069,"")</f>
        <v/>
      </c>
      <c r="C1083" s="228" t="str">
        <f>B1083</f>
        <v/>
      </c>
      <c r="D1083" s="432"/>
      <c r="E1083" s="418" t="str">
        <f>IF(ISNUMBER(I1078),I1078,"")</f>
        <v/>
      </c>
      <c r="F1083" s="339"/>
      <c r="G1083" s="340"/>
      <c r="H1083" s="421" t="s">
        <v>356</v>
      </c>
      <c r="I1083" s="422" t="str">
        <f>IFERROR(IF((I1078-H1078)&lt;0,"",I1078-H1078),"")</f>
        <v/>
      </c>
    </row>
    <row r="1084" spans="1:9" ht="19.5" customHeight="1" x14ac:dyDescent="0.25">
      <c r="A1084" s="229" t="s">
        <v>369</v>
      </c>
      <c r="B1084" s="335">
        <f>H1068</f>
        <v>0</v>
      </c>
      <c r="C1084" s="335">
        <f>B1084</f>
        <v>0</v>
      </c>
      <c r="D1084" s="335">
        <f t="shared" ref="D1084" si="68">C1084</f>
        <v>0</v>
      </c>
      <c r="E1084" s="335">
        <f>D1084</f>
        <v>0</v>
      </c>
      <c r="F1084" s="881">
        <f>E1084</f>
        <v>0</v>
      </c>
      <c r="G1084" s="882"/>
      <c r="H1084" s="323"/>
      <c r="I1084" s="350"/>
    </row>
    <row r="1085" spans="1:9" ht="19.5" customHeight="1" x14ac:dyDescent="0.25">
      <c r="A1085" s="230" t="s">
        <v>370</v>
      </c>
      <c r="B1085" s="334">
        <f>H1069</f>
        <v>0</v>
      </c>
      <c r="C1085" s="334">
        <f>B1085</f>
        <v>0</v>
      </c>
      <c r="D1085" s="334">
        <f>C1085</f>
        <v>0</v>
      </c>
      <c r="E1085" s="334">
        <f>D1085</f>
        <v>0</v>
      </c>
      <c r="F1085" s="883">
        <f>E1085</f>
        <v>0</v>
      </c>
      <c r="G1085" s="884"/>
      <c r="H1085" s="325"/>
      <c r="I1085" s="324"/>
    </row>
    <row r="1086" spans="1:9" ht="19.5" customHeight="1" x14ac:dyDescent="0.25">
      <c r="A1086" s="226" t="s">
        <v>376</v>
      </c>
      <c r="B1086" s="334" t="str">
        <f t="shared" ref="B1086:E1086" si="69">B1082</f>
        <v/>
      </c>
      <c r="C1086" s="334" t="str">
        <f t="shared" si="69"/>
        <v/>
      </c>
      <c r="D1086" s="334">
        <f t="shared" si="69"/>
        <v>0</v>
      </c>
      <c r="E1086" s="334" t="str">
        <f t="shared" si="69"/>
        <v/>
      </c>
      <c r="F1086" s="883"/>
      <c r="G1086" s="884"/>
      <c r="H1086" s="341"/>
      <c r="I1086" s="344"/>
    </row>
    <row r="1087" spans="1:9" ht="19.5" customHeight="1" x14ac:dyDescent="0.25">
      <c r="A1087" s="226" t="s">
        <v>377</v>
      </c>
      <c r="B1087" s="334" t="str">
        <f t="shared" ref="B1087:E1087" si="70">B1083</f>
        <v/>
      </c>
      <c r="C1087" s="334" t="str">
        <f t="shared" si="70"/>
        <v/>
      </c>
      <c r="D1087" s="334">
        <f t="shared" si="70"/>
        <v>0</v>
      </c>
      <c r="E1087" s="334" t="str">
        <f t="shared" si="70"/>
        <v/>
      </c>
      <c r="F1087" s="883"/>
      <c r="G1087" s="884"/>
      <c r="H1087" s="326"/>
      <c r="I1087" s="327"/>
    </row>
    <row r="1088" spans="1:9" ht="19.5" customHeight="1" x14ac:dyDescent="0.25">
      <c r="A1088" s="4"/>
      <c r="B1088" s="345"/>
      <c r="C1088" s="345"/>
      <c r="D1088" s="345"/>
      <c r="E1088" s="345"/>
      <c r="F1088" s="345"/>
      <c r="G1088" s="345"/>
      <c r="H1088" s="346"/>
      <c r="I1088" s="328"/>
    </row>
    <row r="1089" spans="1:9" ht="19.5" customHeight="1" x14ac:dyDescent="0.25">
      <c r="A1089" s="4"/>
      <c r="C1089" s="345"/>
      <c r="D1089" s="345"/>
      <c r="E1089" s="345"/>
      <c r="F1089" s="345"/>
      <c r="G1089" s="345"/>
      <c r="H1089" s="346"/>
      <c r="I1089" s="328"/>
    </row>
    <row r="1090" spans="1:9" ht="19.5" customHeight="1" x14ac:dyDescent="0.25">
      <c r="A1090" s="4"/>
      <c r="G1090" s="133"/>
      <c r="H1090" s="347"/>
      <c r="I1090" s="329"/>
    </row>
    <row r="1091" spans="1:9" ht="19.5" customHeight="1" x14ac:dyDescent="0.25">
      <c r="A1091" s="4"/>
      <c r="B1091" s="268"/>
      <c r="C1091" s="268"/>
      <c r="D1091" s="268"/>
      <c r="E1091" s="37"/>
      <c r="G1091" s="133"/>
      <c r="H1091" s="348"/>
      <c r="I1091" s="329"/>
    </row>
    <row r="1092" spans="1:9" ht="19.5" customHeight="1" x14ac:dyDescent="0.25">
      <c r="A1092" s="330"/>
      <c r="B1092" s="345"/>
      <c r="C1092" s="345"/>
      <c r="D1092" s="345"/>
      <c r="E1092" s="345"/>
      <c r="G1092" s="345"/>
      <c r="H1092" s="345"/>
      <c r="I1092" s="5"/>
    </row>
    <row r="1093" spans="1:9" ht="19.5" customHeight="1" x14ac:dyDescent="0.25">
      <c r="A1093" s="330"/>
      <c r="B1093" s="345"/>
      <c r="C1093" s="345"/>
      <c r="D1093" s="345"/>
      <c r="E1093" s="345"/>
      <c r="F1093" s="345"/>
      <c r="G1093" s="345"/>
      <c r="H1093" s="349"/>
      <c r="I1093" s="5"/>
    </row>
    <row r="1094" spans="1:9" ht="19.5" customHeight="1" x14ac:dyDescent="0.25">
      <c r="A1094" s="330"/>
      <c r="B1094" s="345"/>
      <c r="C1094" s="345"/>
      <c r="D1094" s="345"/>
      <c r="E1094" s="345"/>
      <c r="F1094" s="345"/>
      <c r="G1094" s="345"/>
      <c r="H1094" s="349"/>
      <c r="I1094" s="331"/>
    </row>
    <row r="1095" spans="1:9" ht="19.5" customHeight="1" x14ac:dyDescent="0.25">
      <c r="A1095" s="330"/>
      <c r="B1095" s="345"/>
      <c r="C1095" s="345"/>
      <c r="D1095" s="345"/>
      <c r="E1095" s="345"/>
      <c r="F1095" s="345"/>
      <c r="G1095" s="345"/>
      <c r="H1095" s="345"/>
      <c r="I1095" s="331"/>
    </row>
    <row r="1096" spans="1:9" ht="19.5" customHeight="1" thickBot="1" x14ac:dyDescent="0.3">
      <c r="A1096" s="336"/>
      <c r="B1096" s="332"/>
      <c r="C1096" s="332"/>
      <c r="D1096" s="332"/>
      <c r="E1096" s="332"/>
      <c r="F1096" s="332"/>
      <c r="G1096" s="8"/>
      <c r="H1096" s="332"/>
      <c r="I1096" s="15"/>
    </row>
    <row r="1097" spans="1:9" ht="19.5" customHeight="1" thickBot="1" x14ac:dyDescent="0.3">
      <c r="A1097" s="885" t="s">
        <v>589</v>
      </c>
      <c r="B1097" s="886"/>
      <c r="C1097" s="886"/>
      <c r="D1097" s="886"/>
      <c r="E1097" s="886"/>
      <c r="F1097" s="333" t="s">
        <v>357</v>
      </c>
      <c r="G1097" s="423" t="str">
        <f>IFERROR(IF(AND(ISNUMBER(D1081),ISNUMBER(D1082),ISNUMBER(D1083))=TRUE,"År "&amp;D1081+INT((H1077-D1082)/((E1082-D1082)/(E1081-D1081))),"N/A"),"N/A")</f>
        <v>N/A</v>
      </c>
      <c r="H1097" s="333" t="s">
        <v>356</v>
      </c>
      <c r="I1097" s="424" t="str">
        <f>IFERROR(IF(AND(ISNUMBER(D1081),ISNUMBER(D1082),ISNUMBER(D1083))=TRUE,"År "&amp;D1081+INT((H1078-D1083)/((E1083-D1083)/(E1081-D1081))),"N/A"),"N/A")</f>
        <v>N/A</v>
      </c>
    </row>
    <row r="1098" spans="1:9" ht="15" customHeight="1" x14ac:dyDescent="0.25">
      <c r="A1098" s="850" t="s">
        <v>372</v>
      </c>
      <c r="B1098" s="851"/>
      <c r="C1098" s="851"/>
      <c r="D1098" s="852"/>
      <c r="E1098" s="852"/>
      <c r="F1098" s="852"/>
      <c r="G1098" s="852"/>
      <c r="H1098" s="852"/>
      <c r="I1098" s="853"/>
    </row>
    <row r="1099" spans="1:9" ht="15" customHeight="1" thickBot="1" x14ac:dyDescent="0.3">
      <c r="A1099" s="854" t="s">
        <v>115</v>
      </c>
      <c r="B1099" s="855"/>
      <c r="C1099" s="856"/>
      <c r="D1099" s="857" t="s">
        <v>114</v>
      </c>
      <c r="E1099" s="858"/>
      <c r="F1099" s="858"/>
      <c r="G1099" s="858"/>
      <c r="H1099" s="858"/>
      <c r="I1099" s="859"/>
    </row>
    <row r="1100" spans="1:9" ht="15" customHeight="1" thickBot="1" x14ac:dyDescent="0.3">
      <c r="A1100" s="860" t="s">
        <v>116</v>
      </c>
      <c r="B1100" s="861"/>
      <c r="C1100" s="425" t="str">
        <f>IFERROR("År "&amp;MIN(RIGHT(G1097,4),RIGHT(I1097,4)),"N/A")</f>
        <v>N/A</v>
      </c>
      <c r="D1100" s="862" t="s">
        <v>24</v>
      </c>
      <c r="E1100" s="862"/>
      <c r="F1100" s="862"/>
      <c r="G1100" s="862"/>
      <c r="H1100" s="862" t="s">
        <v>21</v>
      </c>
      <c r="I1100" s="865"/>
    </row>
    <row r="1101" spans="1:9" ht="15" customHeight="1" x14ac:dyDescent="0.25">
      <c r="A1101" s="867"/>
      <c r="B1101" s="868"/>
      <c r="C1101" s="869"/>
      <c r="D1101" s="863"/>
      <c r="E1101" s="864"/>
      <c r="F1101" s="864"/>
      <c r="G1101" s="864"/>
      <c r="H1101" s="864"/>
      <c r="I1101" s="866"/>
    </row>
    <row r="1102" spans="1:9" ht="15" customHeight="1" x14ac:dyDescent="0.25">
      <c r="A1102" s="870"/>
      <c r="B1102" s="868"/>
      <c r="C1102" s="869"/>
      <c r="D1102" s="874" t="s">
        <v>25</v>
      </c>
      <c r="E1102" s="876"/>
      <c r="F1102" s="876"/>
      <c r="G1102" s="876"/>
      <c r="H1102" s="862" t="s">
        <v>371</v>
      </c>
      <c r="I1102" s="879"/>
    </row>
    <row r="1103" spans="1:9" ht="15" customHeight="1" thickBot="1" x14ac:dyDescent="0.3">
      <c r="A1103" s="871"/>
      <c r="B1103" s="872"/>
      <c r="C1103" s="873"/>
      <c r="D1103" s="875"/>
      <c r="E1103" s="877"/>
      <c r="F1103" s="877"/>
      <c r="G1103" s="877"/>
      <c r="H1103" s="878"/>
      <c r="I1103" s="880"/>
    </row>
    <row r="1104" spans="1:9" ht="15.75" thickBot="1" x14ac:dyDescent="0.3"/>
    <row r="1105" spans="1:9" ht="16.5" customHeight="1" thickBot="1" x14ac:dyDescent="0.3">
      <c r="A1105" s="941" t="s">
        <v>692</v>
      </c>
      <c r="B1105" s="817"/>
      <c r="C1105" s="817"/>
      <c r="D1105" s="817"/>
      <c r="E1105" s="833"/>
      <c r="F1105" s="833"/>
      <c r="G1105" s="833"/>
      <c r="H1105" s="833"/>
      <c r="I1105" s="942"/>
    </row>
    <row r="1106" spans="1:9" ht="27" customHeight="1" thickBot="1" x14ac:dyDescent="0.3">
      <c r="A1106" s="303" t="s">
        <v>633</v>
      </c>
      <c r="B1106" s="841"/>
      <c r="C1106" s="842"/>
      <c r="D1106" s="843"/>
      <c r="E1106" s="429" t="s">
        <v>588</v>
      </c>
      <c r="F1106" s="943"/>
      <c r="G1106" s="943"/>
      <c r="H1106" s="943"/>
      <c r="I1106" s="944"/>
    </row>
    <row r="1107" spans="1:9" ht="25.5" customHeight="1" x14ac:dyDescent="0.25">
      <c r="A1107" s="303" t="s">
        <v>0</v>
      </c>
      <c r="B1107" s="945"/>
      <c r="C1107" s="946"/>
      <c r="D1107" s="946"/>
      <c r="E1107" s="140" t="s">
        <v>37</v>
      </c>
      <c r="F1107" s="939"/>
      <c r="G1107" s="937"/>
      <c r="H1107" s="217" t="s">
        <v>31</v>
      </c>
      <c r="I1107" s="60"/>
    </row>
    <row r="1108" spans="1:9" ht="25.5" customHeight="1" x14ac:dyDescent="0.25">
      <c r="A1108" s="304" t="s">
        <v>905</v>
      </c>
      <c r="B1108" s="936"/>
      <c r="C1108" s="937"/>
      <c r="D1108" s="937"/>
      <c r="E1108" s="140" t="s">
        <v>32</v>
      </c>
      <c r="F1108" s="938"/>
      <c r="G1108" s="937"/>
      <c r="H1108" s="217" t="s">
        <v>34</v>
      </c>
      <c r="I1108" s="218"/>
    </row>
    <row r="1109" spans="1:9" ht="25.5" customHeight="1" x14ac:dyDescent="0.25">
      <c r="A1109" s="304" t="s">
        <v>1</v>
      </c>
      <c r="B1109" s="939"/>
      <c r="C1109" s="937"/>
      <c r="D1109" s="937"/>
      <c r="E1109" s="140" t="s">
        <v>33</v>
      </c>
      <c r="F1109" s="939"/>
      <c r="G1109" s="937"/>
      <c r="H1109" s="217" t="s">
        <v>36</v>
      </c>
      <c r="I1109" s="76"/>
    </row>
    <row r="1110" spans="1:9" ht="25.5" customHeight="1" x14ac:dyDescent="0.25">
      <c r="A1110" s="304" t="s">
        <v>406</v>
      </c>
      <c r="B1110" s="940"/>
      <c r="C1110" s="937"/>
      <c r="D1110" s="937"/>
      <c r="E1110" s="140" t="s">
        <v>35</v>
      </c>
      <c r="F1110" s="939"/>
      <c r="G1110" s="937"/>
      <c r="H1110" s="319"/>
      <c r="I1110" s="320"/>
    </row>
    <row r="1111" spans="1:9" ht="25.5" customHeight="1" thickBot="1" x14ac:dyDescent="0.3">
      <c r="A1111" s="305" t="s">
        <v>28</v>
      </c>
      <c r="B1111" s="929"/>
      <c r="C1111" s="930"/>
      <c r="D1111" s="930"/>
      <c r="E1111" s="141" t="s">
        <v>29</v>
      </c>
      <c r="F1111" s="929"/>
      <c r="G1111" s="930"/>
      <c r="H1111" s="321"/>
      <c r="I1111" s="272"/>
    </row>
    <row r="1112" spans="1:9" ht="15" customHeight="1" thickBot="1" x14ac:dyDescent="0.3">
      <c r="A1112" s="931"/>
      <c r="B1112" s="820"/>
      <c r="C1112" s="820"/>
      <c r="D1112" s="820"/>
      <c r="E1112" s="820"/>
      <c r="F1112" s="820"/>
      <c r="G1112" s="820"/>
      <c r="H1112" s="820"/>
      <c r="I1112" s="821"/>
    </row>
    <row r="1113" spans="1:9" ht="22.5" customHeight="1" x14ac:dyDescent="0.25">
      <c r="A1113" s="932" t="s">
        <v>324</v>
      </c>
      <c r="B1113" s="933"/>
      <c r="C1113" s="933"/>
      <c r="D1113" s="160"/>
      <c r="E1113" s="934" t="s">
        <v>366</v>
      </c>
      <c r="F1113" s="935"/>
      <c r="G1113" s="219" t="s">
        <v>367</v>
      </c>
      <c r="H1113" s="220" t="s">
        <v>358</v>
      </c>
      <c r="I1113" s="142" t="s">
        <v>375</v>
      </c>
    </row>
    <row r="1114" spans="1:9" ht="15" customHeight="1" x14ac:dyDescent="0.25">
      <c r="A1114" s="910" t="s">
        <v>359</v>
      </c>
      <c r="B1114" s="858"/>
      <c r="C1114" s="858"/>
      <c r="D1114" s="911"/>
      <c r="E1114" s="922"/>
      <c r="F1114" s="923"/>
      <c r="G1114" s="413" t="str">
        <f>IF(AND(ISNUMBER(E1114),ISNUMBER(H1114))=TRUE,E1114-H1114,"")</f>
        <v/>
      </c>
      <c r="H1114" s="221"/>
      <c r="I1114" s="427" t="str">
        <f>IF(AND(ISNUMBER(E1114),ISNUMBER(H1114))=TRUE,MAX(G1114,E1114-H1114),"")</f>
        <v/>
      </c>
    </row>
    <row r="1115" spans="1:9" ht="15" customHeight="1" thickBot="1" x14ac:dyDescent="0.3">
      <c r="A1115" s="887" t="s">
        <v>360</v>
      </c>
      <c r="B1115" s="888"/>
      <c r="C1115" s="888"/>
      <c r="D1115" s="889"/>
      <c r="E1115" s="924"/>
      <c r="F1115" s="925"/>
      <c r="G1115" s="426" t="str">
        <f>IF(AND(ISNUMBER(E1115),ISNUMBER(H1115))=TRUE,E1115-H1115,"")</f>
        <v/>
      </c>
      <c r="H1115" s="222"/>
      <c r="I1115" s="428" t="str">
        <f>IF(AND(ISNUMBER(E1115),ISNUMBER(H1115))=TRUE,MAX(G1115,E1115-H1115),"")</f>
        <v/>
      </c>
    </row>
    <row r="1116" spans="1:9" ht="15" customHeight="1" thickBot="1" x14ac:dyDescent="0.3">
      <c r="A1116" s="926" t="s">
        <v>374</v>
      </c>
      <c r="B1116" s="927"/>
      <c r="C1116" s="927"/>
      <c r="D1116" s="927"/>
      <c r="E1116" s="927"/>
      <c r="F1116" s="927"/>
      <c r="G1116" s="927"/>
      <c r="H1116" s="927"/>
      <c r="I1116" s="928"/>
    </row>
    <row r="1117" spans="1:9" ht="15" customHeight="1" thickBot="1" x14ac:dyDescent="0.3">
      <c r="A1117" s="899" t="s">
        <v>364</v>
      </c>
      <c r="B1117" s="912"/>
      <c r="C1117" s="912"/>
      <c r="D1117" s="912"/>
      <c r="E1117" s="912"/>
      <c r="F1117" s="912"/>
      <c r="G1117" s="912"/>
      <c r="H1117" s="912"/>
      <c r="I1117" s="913"/>
    </row>
    <row r="1118" spans="1:9" ht="15" customHeight="1" x14ac:dyDescent="0.25">
      <c r="A1118" s="914" t="s">
        <v>361</v>
      </c>
      <c r="B1118" s="851"/>
      <c r="C1118" s="851"/>
      <c r="D1118" s="851"/>
      <c r="E1118" s="851"/>
      <c r="F1118" s="915"/>
      <c r="G1118" s="916"/>
      <c r="H1118" s="917"/>
      <c r="I1118" s="918"/>
    </row>
    <row r="1119" spans="1:9" ht="15" customHeight="1" thickBot="1" x14ac:dyDescent="0.3">
      <c r="A1119" s="887" t="s">
        <v>362</v>
      </c>
      <c r="B1119" s="888"/>
      <c r="C1119" s="888"/>
      <c r="D1119" s="888"/>
      <c r="E1119" s="888"/>
      <c r="F1119" s="889"/>
      <c r="G1119" s="919"/>
      <c r="H1119" s="920"/>
      <c r="I1119" s="921"/>
    </row>
    <row r="1120" spans="1:9" ht="15" customHeight="1" thickBot="1" x14ac:dyDescent="0.3">
      <c r="A1120" s="899" t="s">
        <v>351</v>
      </c>
      <c r="B1120" s="900"/>
      <c r="C1120" s="900"/>
      <c r="D1120" s="900"/>
      <c r="E1120" s="900"/>
      <c r="F1120" s="900"/>
      <c r="G1120" s="900"/>
      <c r="H1120" s="900"/>
      <c r="I1120" s="901"/>
    </row>
    <row r="1121" spans="1:9" ht="15" customHeight="1" x14ac:dyDescent="0.25">
      <c r="A1121" s="902" t="s">
        <v>363</v>
      </c>
      <c r="B1121" s="903"/>
      <c r="C1121" s="903"/>
      <c r="D1121" s="903"/>
      <c r="E1121" s="903"/>
      <c r="F1121" s="904"/>
      <c r="G1121" s="143" t="s">
        <v>177</v>
      </c>
      <c r="H1121" s="905"/>
      <c r="I1121" s="906"/>
    </row>
    <row r="1122" spans="1:9" ht="15" customHeight="1" x14ac:dyDescent="0.25">
      <c r="A1122" s="907" t="s">
        <v>373</v>
      </c>
      <c r="B1122" s="908"/>
      <c r="C1122" s="908"/>
      <c r="D1122" s="908"/>
      <c r="E1122" s="908"/>
      <c r="F1122" s="908"/>
      <c r="G1122" s="909"/>
      <c r="H1122" s="144" t="s">
        <v>358</v>
      </c>
      <c r="I1122" s="145" t="s">
        <v>648</v>
      </c>
    </row>
    <row r="1123" spans="1:9" ht="15" customHeight="1" x14ac:dyDescent="0.25">
      <c r="A1123" s="910" t="s">
        <v>359</v>
      </c>
      <c r="B1123" s="858"/>
      <c r="C1123" s="858"/>
      <c r="D1123" s="858"/>
      <c r="E1123" s="858"/>
      <c r="F1123" s="858"/>
      <c r="G1123" s="911"/>
      <c r="H1123" s="417" t="str">
        <f>IF(H1114,H1114,"")</f>
        <v/>
      </c>
      <c r="I1123" s="223"/>
    </row>
    <row r="1124" spans="1:9" ht="15" customHeight="1" thickBot="1" x14ac:dyDescent="0.3">
      <c r="A1124" s="887" t="s">
        <v>360</v>
      </c>
      <c r="B1124" s="888"/>
      <c r="C1124" s="888"/>
      <c r="D1124" s="888"/>
      <c r="E1124" s="888"/>
      <c r="F1124" s="888"/>
      <c r="G1124" s="889"/>
      <c r="H1124" s="417" t="str">
        <f>IF(H1115,H1115,"")</f>
        <v/>
      </c>
      <c r="I1124" s="224"/>
    </row>
    <row r="1125" spans="1:9" ht="15" customHeight="1" thickBot="1" x14ac:dyDescent="0.3">
      <c r="A1125" s="890" t="s">
        <v>365</v>
      </c>
      <c r="B1125" s="852"/>
      <c r="C1125" s="852"/>
      <c r="D1125" s="852"/>
      <c r="E1125" s="852"/>
      <c r="F1125" s="852"/>
      <c r="G1125" s="852"/>
      <c r="H1125" s="852"/>
      <c r="I1125" s="853"/>
    </row>
    <row r="1126" spans="1:9" ht="15" customHeight="1" x14ac:dyDescent="0.25">
      <c r="A1126" s="146"/>
      <c r="B1126" s="412" t="s">
        <v>352</v>
      </c>
      <c r="C1126" s="225"/>
      <c r="D1126" s="415" t="s">
        <v>353</v>
      </c>
      <c r="E1126" s="416" t="s">
        <v>354</v>
      </c>
      <c r="F1126" s="891" t="s">
        <v>368</v>
      </c>
      <c r="G1126" s="892"/>
      <c r="H1126" s="893"/>
      <c r="I1126" s="894"/>
    </row>
    <row r="1127" spans="1:9" ht="15" customHeight="1" x14ac:dyDescent="0.25">
      <c r="A1127" s="226" t="s">
        <v>355</v>
      </c>
      <c r="B1127" s="433"/>
      <c r="C1127" s="228">
        <f>B1127</f>
        <v>0</v>
      </c>
      <c r="D1127" s="227"/>
      <c r="E1127" s="430" t="str">
        <f>IF(H1121&lt;&gt;"",INT(YEAR(H1121)),"")</f>
        <v/>
      </c>
      <c r="F1127" s="897" t="str">
        <f>IF(E1127&lt;&gt;"",E1127+30,"")</f>
        <v/>
      </c>
      <c r="G1127" s="898"/>
      <c r="H1127" s="895"/>
      <c r="I1127" s="896"/>
    </row>
    <row r="1128" spans="1:9" ht="15" customHeight="1" x14ac:dyDescent="0.25">
      <c r="A1128" s="226" t="s">
        <v>357</v>
      </c>
      <c r="B1128" s="413" t="str">
        <f>IF(ISNUMBER(E1114),E1114,"")</f>
        <v/>
      </c>
      <c r="C1128" s="228" t="str">
        <f>B1128</f>
        <v/>
      </c>
      <c r="D1128" s="431"/>
      <c r="E1128" s="417" t="str">
        <f>IF(ISNUMBER(I1123),I1123,"")</f>
        <v/>
      </c>
      <c r="F1128" s="342"/>
      <c r="G1128" s="343"/>
      <c r="H1128" s="419" t="s">
        <v>357</v>
      </c>
      <c r="I1128" s="420" t="str">
        <f>IFERROR(IF((I1123-H1123)&lt;0,"",I1123-H1123),"")</f>
        <v/>
      </c>
    </row>
    <row r="1129" spans="1:9" ht="15" customHeight="1" thickBot="1" x14ac:dyDescent="0.3">
      <c r="A1129" s="230" t="s">
        <v>356</v>
      </c>
      <c r="B1129" s="414" t="str">
        <f>IF(ISNUMBER(E1115),E1115,"")</f>
        <v/>
      </c>
      <c r="C1129" s="228" t="str">
        <f>B1129</f>
        <v/>
      </c>
      <c r="D1129" s="432"/>
      <c r="E1129" s="418" t="str">
        <f>IF(ISNUMBER(I1124),I1124,"")</f>
        <v/>
      </c>
      <c r="F1129" s="339"/>
      <c r="G1129" s="340"/>
      <c r="H1129" s="421" t="s">
        <v>356</v>
      </c>
      <c r="I1129" s="422" t="str">
        <f>IFERROR(IF((I1124-H1124)&lt;0,"",I1124-H1124),"")</f>
        <v/>
      </c>
    </row>
    <row r="1130" spans="1:9" ht="19.5" customHeight="1" x14ac:dyDescent="0.25">
      <c r="A1130" s="229" t="s">
        <v>369</v>
      </c>
      <c r="B1130" s="335">
        <f>H1114</f>
        <v>0</v>
      </c>
      <c r="C1130" s="335">
        <f>B1130</f>
        <v>0</v>
      </c>
      <c r="D1130" s="335">
        <f t="shared" ref="D1130" si="71">C1130</f>
        <v>0</v>
      </c>
      <c r="E1130" s="335">
        <f>D1130</f>
        <v>0</v>
      </c>
      <c r="F1130" s="881">
        <f>E1130</f>
        <v>0</v>
      </c>
      <c r="G1130" s="882"/>
      <c r="H1130" s="323"/>
      <c r="I1130" s="350"/>
    </row>
    <row r="1131" spans="1:9" ht="19.5" customHeight="1" x14ac:dyDescent="0.25">
      <c r="A1131" s="230" t="s">
        <v>370</v>
      </c>
      <c r="B1131" s="334">
        <f>H1115</f>
        <v>0</v>
      </c>
      <c r="C1131" s="334">
        <f>B1131</f>
        <v>0</v>
      </c>
      <c r="D1131" s="334">
        <f>C1131</f>
        <v>0</v>
      </c>
      <c r="E1131" s="334">
        <f>D1131</f>
        <v>0</v>
      </c>
      <c r="F1131" s="883">
        <f>E1131</f>
        <v>0</v>
      </c>
      <c r="G1131" s="884"/>
      <c r="H1131" s="325"/>
      <c r="I1131" s="324"/>
    </row>
    <row r="1132" spans="1:9" ht="19.5" customHeight="1" x14ac:dyDescent="0.25">
      <c r="A1132" s="226" t="s">
        <v>376</v>
      </c>
      <c r="B1132" s="334" t="str">
        <f t="shared" ref="B1132:E1132" si="72">B1128</f>
        <v/>
      </c>
      <c r="C1132" s="334" t="str">
        <f t="shared" si="72"/>
        <v/>
      </c>
      <c r="D1132" s="334">
        <f t="shared" si="72"/>
        <v>0</v>
      </c>
      <c r="E1132" s="334" t="str">
        <f t="shared" si="72"/>
        <v/>
      </c>
      <c r="F1132" s="883"/>
      <c r="G1132" s="884"/>
      <c r="H1132" s="341"/>
      <c r="I1132" s="344"/>
    </row>
    <row r="1133" spans="1:9" ht="19.5" customHeight="1" x14ac:dyDescent="0.25">
      <c r="A1133" s="226" t="s">
        <v>377</v>
      </c>
      <c r="B1133" s="334" t="str">
        <f t="shared" ref="B1133:E1133" si="73">B1129</f>
        <v/>
      </c>
      <c r="C1133" s="334" t="str">
        <f t="shared" si="73"/>
        <v/>
      </c>
      <c r="D1133" s="334">
        <f t="shared" si="73"/>
        <v>0</v>
      </c>
      <c r="E1133" s="334" t="str">
        <f t="shared" si="73"/>
        <v/>
      </c>
      <c r="F1133" s="883"/>
      <c r="G1133" s="884"/>
      <c r="H1133" s="326"/>
      <c r="I1133" s="327"/>
    </row>
    <row r="1134" spans="1:9" ht="19.5" customHeight="1" x14ac:dyDescent="0.25">
      <c r="A1134" s="4"/>
      <c r="B1134" s="345"/>
      <c r="C1134" s="345"/>
      <c r="D1134" s="345"/>
      <c r="E1134" s="345"/>
      <c r="F1134" s="345"/>
      <c r="G1134" s="345"/>
      <c r="H1134" s="346"/>
      <c r="I1134" s="328"/>
    </row>
    <row r="1135" spans="1:9" ht="19.5" customHeight="1" x14ac:dyDescent="0.25">
      <c r="A1135" s="4"/>
      <c r="C1135" s="345"/>
      <c r="D1135" s="345"/>
      <c r="E1135" s="345"/>
      <c r="F1135" s="345"/>
      <c r="G1135" s="345"/>
      <c r="H1135" s="346"/>
      <c r="I1135" s="328"/>
    </row>
    <row r="1136" spans="1:9" ht="19.5" customHeight="1" x14ac:dyDescent="0.25">
      <c r="A1136" s="4"/>
      <c r="G1136" s="133"/>
      <c r="H1136" s="347"/>
      <c r="I1136" s="329"/>
    </row>
    <row r="1137" spans="1:9" ht="19.5" customHeight="1" x14ac:dyDescent="0.25">
      <c r="A1137" s="4"/>
      <c r="B1137" s="268"/>
      <c r="C1137" s="268"/>
      <c r="D1137" s="268"/>
      <c r="E1137" s="37"/>
      <c r="G1137" s="133"/>
      <c r="H1137" s="348"/>
      <c r="I1137" s="329"/>
    </row>
    <row r="1138" spans="1:9" ht="19.5" customHeight="1" x14ac:dyDescent="0.25">
      <c r="A1138" s="330"/>
      <c r="B1138" s="345"/>
      <c r="C1138" s="345"/>
      <c r="D1138" s="345"/>
      <c r="E1138" s="345"/>
      <c r="G1138" s="345"/>
      <c r="H1138" s="345"/>
      <c r="I1138" s="5"/>
    </row>
    <row r="1139" spans="1:9" ht="19.5" customHeight="1" x14ac:dyDescent="0.25">
      <c r="A1139" s="330"/>
      <c r="B1139" s="345"/>
      <c r="C1139" s="345"/>
      <c r="D1139" s="345"/>
      <c r="E1139" s="345"/>
      <c r="F1139" s="345"/>
      <c r="G1139" s="345"/>
      <c r="H1139" s="349"/>
      <c r="I1139" s="5"/>
    </row>
    <row r="1140" spans="1:9" ht="19.5" customHeight="1" x14ac:dyDescent="0.25">
      <c r="A1140" s="330"/>
      <c r="B1140" s="345"/>
      <c r="C1140" s="345"/>
      <c r="D1140" s="345"/>
      <c r="E1140" s="345"/>
      <c r="F1140" s="345"/>
      <c r="G1140" s="345"/>
      <c r="H1140" s="349"/>
      <c r="I1140" s="331"/>
    </row>
    <row r="1141" spans="1:9" ht="19.5" customHeight="1" x14ac:dyDescent="0.25">
      <c r="A1141" s="330"/>
      <c r="B1141" s="345"/>
      <c r="C1141" s="345"/>
      <c r="D1141" s="345"/>
      <c r="E1141" s="345"/>
      <c r="F1141" s="345"/>
      <c r="G1141" s="345"/>
      <c r="H1141" s="345"/>
      <c r="I1141" s="331"/>
    </row>
    <row r="1142" spans="1:9" ht="19.5" customHeight="1" thickBot="1" x14ac:dyDescent="0.3">
      <c r="A1142" s="336"/>
      <c r="B1142" s="332"/>
      <c r="C1142" s="332"/>
      <c r="D1142" s="332"/>
      <c r="E1142" s="332"/>
      <c r="F1142" s="332"/>
      <c r="G1142" s="8"/>
      <c r="H1142" s="332"/>
      <c r="I1142" s="15"/>
    </row>
    <row r="1143" spans="1:9" ht="19.5" customHeight="1" thickBot="1" x14ac:dyDescent="0.3">
      <c r="A1143" s="885" t="s">
        <v>589</v>
      </c>
      <c r="B1143" s="886"/>
      <c r="C1143" s="886"/>
      <c r="D1143" s="886"/>
      <c r="E1143" s="886"/>
      <c r="F1143" s="333" t="s">
        <v>357</v>
      </c>
      <c r="G1143" s="423" t="str">
        <f>IFERROR(IF(AND(ISNUMBER(D1127),ISNUMBER(D1128),ISNUMBER(D1129))=TRUE,"År "&amp;D1127+INT((H1123-D1128)/((E1128-D1128)/(E1127-D1127))),"N/A"),"N/A")</f>
        <v>N/A</v>
      </c>
      <c r="H1143" s="333" t="s">
        <v>356</v>
      </c>
      <c r="I1143" s="424" t="str">
        <f>IFERROR(IF(AND(ISNUMBER(D1127),ISNUMBER(D1128),ISNUMBER(D1129))=TRUE,"År "&amp;D1127+INT((H1124-D1129)/((E1129-D1129)/(E1127-D1127))),"N/A"),"N/A")</f>
        <v>N/A</v>
      </c>
    </row>
    <row r="1144" spans="1:9" ht="15" customHeight="1" x14ac:dyDescent="0.25">
      <c r="A1144" s="850" t="s">
        <v>372</v>
      </c>
      <c r="B1144" s="851"/>
      <c r="C1144" s="851"/>
      <c r="D1144" s="852"/>
      <c r="E1144" s="852"/>
      <c r="F1144" s="852"/>
      <c r="G1144" s="852"/>
      <c r="H1144" s="852"/>
      <c r="I1144" s="853"/>
    </row>
    <row r="1145" spans="1:9" ht="15" customHeight="1" thickBot="1" x14ac:dyDescent="0.3">
      <c r="A1145" s="854" t="s">
        <v>115</v>
      </c>
      <c r="B1145" s="855"/>
      <c r="C1145" s="856"/>
      <c r="D1145" s="857" t="s">
        <v>114</v>
      </c>
      <c r="E1145" s="858"/>
      <c r="F1145" s="858"/>
      <c r="G1145" s="858"/>
      <c r="H1145" s="858"/>
      <c r="I1145" s="859"/>
    </row>
    <row r="1146" spans="1:9" ht="15" customHeight="1" thickBot="1" x14ac:dyDescent="0.3">
      <c r="A1146" s="860" t="s">
        <v>116</v>
      </c>
      <c r="B1146" s="861"/>
      <c r="C1146" s="425" t="str">
        <f>IFERROR("År "&amp;MIN(RIGHT(G1143,4),RIGHT(I1143,4)),"N/A")</f>
        <v>N/A</v>
      </c>
      <c r="D1146" s="862" t="s">
        <v>24</v>
      </c>
      <c r="E1146" s="862"/>
      <c r="F1146" s="862"/>
      <c r="G1146" s="862"/>
      <c r="H1146" s="862" t="s">
        <v>21</v>
      </c>
      <c r="I1146" s="865"/>
    </row>
    <row r="1147" spans="1:9" ht="15" customHeight="1" x14ac:dyDescent="0.25">
      <c r="A1147" s="867"/>
      <c r="B1147" s="868"/>
      <c r="C1147" s="869"/>
      <c r="D1147" s="863"/>
      <c r="E1147" s="864"/>
      <c r="F1147" s="864"/>
      <c r="G1147" s="864"/>
      <c r="H1147" s="864"/>
      <c r="I1147" s="866"/>
    </row>
    <row r="1148" spans="1:9" ht="15" customHeight="1" x14ac:dyDescent="0.25">
      <c r="A1148" s="870"/>
      <c r="B1148" s="868"/>
      <c r="C1148" s="869"/>
      <c r="D1148" s="874" t="s">
        <v>25</v>
      </c>
      <c r="E1148" s="876"/>
      <c r="F1148" s="876"/>
      <c r="G1148" s="876"/>
      <c r="H1148" s="862" t="s">
        <v>371</v>
      </c>
      <c r="I1148" s="879"/>
    </row>
    <row r="1149" spans="1:9" ht="15" customHeight="1" thickBot="1" x14ac:dyDescent="0.3">
      <c r="A1149" s="871"/>
      <c r="B1149" s="872"/>
      <c r="C1149" s="873"/>
      <c r="D1149" s="875"/>
      <c r="E1149" s="877"/>
      <c r="F1149" s="877"/>
      <c r="G1149" s="877"/>
      <c r="H1149" s="878"/>
      <c r="I1149" s="880"/>
    </row>
    <row r="1150" spans="1:9" ht="15.75" thickBot="1" x14ac:dyDescent="0.3"/>
    <row r="1151" spans="1:9" ht="16.5" customHeight="1" thickBot="1" x14ac:dyDescent="0.3">
      <c r="A1151" s="941" t="s">
        <v>692</v>
      </c>
      <c r="B1151" s="817"/>
      <c r="C1151" s="817"/>
      <c r="D1151" s="817"/>
      <c r="E1151" s="833"/>
      <c r="F1151" s="833"/>
      <c r="G1151" s="833"/>
      <c r="H1151" s="833"/>
      <c r="I1151" s="942"/>
    </row>
    <row r="1152" spans="1:9" ht="27" customHeight="1" thickBot="1" x14ac:dyDescent="0.3">
      <c r="A1152" s="303" t="s">
        <v>633</v>
      </c>
      <c r="B1152" s="841"/>
      <c r="C1152" s="842"/>
      <c r="D1152" s="843"/>
      <c r="E1152" s="429" t="s">
        <v>588</v>
      </c>
      <c r="F1152" s="943"/>
      <c r="G1152" s="943"/>
      <c r="H1152" s="943"/>
      <c r="I1152" s="944"/>
    </row>
    <row r="1153" spans="1:9" ht="25.5" customHeight="1" x14ac:dyDescent="0.25">
      <c r="A1153" s="303" t="s">
        <v>0</v>
      </c>
      <c r="B1153" s="945"/>
      <c r="C1153" s="946"/>
      <c r="D1153" s="946"/>
      <c r="E1153" s="140" t="s">
        <v>37</v>
      </c>
      <c r="F1153" s="939"/>
      <c r="G1153" s="937"/>
      <c r="H1153" s="217" t="s">
        <v>31</v>
      </c>
      <c r="I1153" s="60"/>
    </row>
    <row r="1154" spans="1:9" ht="25.5" customHeight="1" x14ac:dyDescent="0.25">
      <c r="A1154" s="304" t="s">
        <v>905</v>
      </c>
      <c r="B1154" s="936"/>
      <c r="C1154" s="937"/>
      <c r="D1154" s="937"/>
      <c r="E1154" s="140" t="s">
        <v>32</v>
      </c>
      <c r="F1154" s="938"/>
      <c r="G1154" s="937"/>
      <c r="H1154" s="217" t="s">
        <v>34</v>
      </c>
      <c r="I1154" s="218"/>
    </row>
    <row r="1155" spans="1:9" ht="25.5" customHeight="1" x14ac:dyDescent="0.25">
      <c r="A1155" s="304" t="s">
        <v>1</v>
      </c>
      <c r="B1155" s="939"/>
      <c r="C1155" s="937"/>
      <c r="D1155" s="937"/>
      <c r="E1155" s="140" t="s">
        <v>33</v>
      </c>
      <c r="F1155" s="939"/>
      <c r="G1155" s="937"/>
      <c r="H1155" s="217" t="s">
        <v>36</v>
      </c>
      <c r="I1155" s="76"/>
    </row>
    <row r="1156" spans="1:9" ht="25.5" customHeight="1" x14ac:dyDescent="0.25">
      <c r="A1156" s="304" t="s">
        <v>406</v>
      </c>
      <c r="B1156" s="940"/>
      <c r="C1156" s="937"/>
      <c r="D1156" s="937"/>
      <c r="E1156" s="140" t="s">
        <v>35</v>
      </c>
      <c r="F1156" s="939"/>
      <c r="G1156" s="937"/>
      <c r="H1156" s="319"/>
      <c r="I1156" s="320"/>
    </row>
    <row r="1157" spans="1:9" ht="25.5" customHeight="1" thickBot="1" x14ac:dyDescent="0.3">
      <c r="A1157" s="305" t="s">
        <v>28</v>
      </c>
      <c r="B1157" s="929"/>
      <c r="C1157" s="930"/>
      <c r="D1157" s="930"/>
      <c r="E1157" s="141" t="s">
        <v>29</v>
      </c>
      <c r="F1157" s="929"/>
      <c r="G1157" s="930"/>
      <c r="H1157" s="321"/>
      <c r="I1157" s="272"/>
    </row>
    <row r="1158" spans="1:9" ht="15" customHeight="1" thickBot="1" x14ac:dyDescent="0.3">
      <c r="A1158" s="931"/>
      <c r="B1158" s="820"/>
      <c r="C1158" s="820"/>
      <c r="D1158" s="820"/>
      <c r="E1158" s="820"/>
      <c r="F1158" s="820"/>
      <c r="G1158" s="820"/>
      <c r="H1158" s="820"/>
      <c r="I1158" s="821"/>
    </row>
    <row r="1159" spans="1:9" ht="22.5" customHeight="1" x14ac:dyDescent="0.25">
      <c r="A1159" s="932" t="s">
        <v>324</v>
      </c>
      <c r="B1159" s="933"/>
      <c r="C1159" s="933"/>
      <c r="D1159" s="160"/>
      <c r="E1159" s="934" t="s">
        <v>366</v>
      </c>
      <c r="F1159" s="935"/>
      <c r="G1159" s="219" t="s">
        <v>367</v>
      </c>
      <c r="H1159" s="220" t="s">
        <v>358</v>
      </c>
      <c r="I1159" s="142" t="s">
        <v>375</v>
      </c>
    </row>
    <row r="1160" spans="1:9" ht="15" customHeight="1" x14ac:dyDescent="0.25">
      <c r="A1160" s="910" t="s">
        <v>359</v>
      </c>
      <c r="B1160" s="858"/>
      <c r="C1160" s="858"/>
      <c r="D1160" s="911"/>
      <c r="E1160" s="922"/>
      <c r="F1160" s="923"/>
      <c r="G1160" s="413" t="str">
        <f>IF(AND(ISNUMBER(E1160),ISNUMBER(H1160))=TRUE,E1160-H1160,"")</f>
        <v/>
      </c>
      <c r="H1160" s="221"/>
      <c r="I1160" s="427" t="str">
        <f>IF(AND(ISNUMBER(E1160),ISNUMBER(H1160))=TRUE,MAX(G1160,E1160-H1160),"")</f>
        <v/>
      </c>
    </row>
    <row r="1161" spans="1:9" ht="15" customHeight="1" thickBot="1" x14ac:dyDescent="0.3">
      <c r="A1161" s="887" t="s">
        <v>360</v>
      </c>
      <c r="B1161" s="888"/>
      <c r="C1161" s="888"/>
      <c r="D1161" s="889"/>
      <c r="E1161" s="924"/>
      <c r="F1161" s="925"/>
      <c r="G1161" s="426" t="str">
        <f>IF(AND(ISNUMBER(E1161),ISNUMBER(H1161))=TRUE,E1161-H1161,"")</f>
        <v/>
      </c>
      <c r="H1161" s="222"/>
      <c r="I1161" s="428" t="str">
        <f>IF(AND(ISNUMBER(E1161),ISNUMBER(H1161))=TRUE,MAX(G1161,E1161-H1161),"")</f>
        <v/>
      </c>
    </row>
    <row r="1162" spans="1:9" ht="15" customHeight="1" thickBot="1" x14ac:dyDescent="0.3">
      <c r="A1162" s="926" t="s">
        <v>374</v>
      </c>
      <c r="B1162" s="927"/>
      <c r="C1162" s="927"/>
      <c r="D1162" s="927"/>
      <c r="E1162" s="927"/>
      <c r="F1162" s="927"/>
      <c r="G1162" s="927"/>
      <c r="H1162" s="927"/>
      <c r="I1162" s="928"/>
    </row>
    <row r="1163" spans="1:9" ht="15" customHeight="1" thickBot="1" x14ac:dyDescent="0.3">
      <c r="A1163" s="899" t="s">
        <v>364</v>
      </c>
      <c r="B1163" s="912"/>
      <c r="C1163" s="912"/>
      <c r="D1163" s="912"/>
      <c r="E1163" s="912"/>
      <c r="F1163" s="912"/>
      <c r="G1163" s="912"/>
      <c r="H1163" s="912"/>
      <c r="I1163" s="913"/>
    </row>
    <row r="1164" spans="1:9" ht="15" customHeight="1" x14ac:dyDescent="0.25">
      <c r="A1164" s="914" t="s">
        <v>361</v>
      </c>
      <c r="B1164" s="851"/>
      <c r="C1164" s="851"/>
      <c r="D1164" s="851"/>
      <c r="E1164" s="851"/>
      <c r="F1164" s="915"/>
      <c r="G1164" s="916"/>
      <c r="H1164" s="917"/>
      <c r="I1164" s="918"/>
    </row>
    <row r="1165" spans="1:9" ht="15" customHeight="1" thickBot="1" x14ac:dyDescent="0.3">
      <c r="A1165" s="887" t="s">
        <v>362</v>
      </c>
      <c r="B1165" s="888"/>
      <c r="C1165" s="888"/>
      <c r="D1165" s="888"/>
      <c r="E1165" s="888"/>
      <c r="F1165" s="889"/>
      <c r="G1165" s="919"/>
      <c r="H1165" s="920"/>
      <c r="I1165" s="921"/>
    </row>
    <row r="1166" spans="1:9" ht="15" customHeight="1" thickBot="1" x14ac:dyDescent="0.3">
      <c r="A1166" s="899" t="s">
        <v>351</v>
      </c>
      <c r="B1166" s="900"/>
      <c r="C1166" s="900"/>
      <c r="D1166" s="900"/>
      <c r="E1166" s="900"/>
      <c r="F1166" s="900"/>
      <c r="G1166" s="900"/>
      <c r="H1166" s="900"/>
      <c r="I1166" s="901"/>
    </row>
    <row r="1167" spans="1:9" ht="15" customHeight="1" x14ac:dyDescent="0.25">
      <c r="A1167" s="902" t="s">
        <v>363</v>
      </c>
      <c r="B1167" s="903"/>
      <c r="C1167" s="903"/>
      <c r="D1167" s="903"/>
      <c r="E1167" s="903"/>
      <c r="F1167" s="904"/>
      <c r="G1167" s="143" t="s">
        <v>177</v>
      </c>
      <c r="H1167" s="905"/>
      <c r="I1167" s="906"/>
    </row>
    <row r="1168" spans="1:9" ht="15" customHeight="1" x14ac:dyDescent="0.25">
      <c r="A1168" s="907" t="s">
        <v>373</v>
      </c>
      <c r="B1168" s="908"/>
      <c r="C1168" s="908"/>
      <c r="D1168" s="908"/>
      <c r="E1168" s="908"/>
      <c r="F1168" s="908"/>
      <c r="G1168" s="909"/>
      <c r="H1168" s="144" t="s">
        <v>358</v>
      </c>
      <c r="I1168" s="145" t="s">
        <v>648</v>
      </c>
    </row>
    <row r="1169" spans="1:9" ht="15" customHeight="1" x14ac:dyDescent="0.25">
      <c r="A1169" s="910" t="s">
        <v>359</v>
      </c>
      <c r="B1169" s="858"/>
      <c r="C1169" s="858"/>
      <c r="D1169" s="858"/>
      <c r="E1169" s="858"/>
      <c r="F1169" s="858"/>
      <c r="G1169" s="911"/>
      <c r="H1169" s="417" t="str">
        <f>IF(H1160,H1160,"")</f>
        <v/>
      </c>
      <c r="I1169" s="223"/>
    </row>
    <row r="1170" spans="1:9" ht="15" customHeight="1" thickBot="1" x14ac:dyDescent="0.3">
      <c r="A1170" s="887" t="s">
        <v>360</v>
      </c>
      <c r="B1170" s="888"/>
      <c r="C1170" s="888"/>
      <c r="D1170" s="888"/>
      <c r="E1170" s="888"/>
      <c r="F1170" s="888"/>
      <c r="G1170" s="889"/>
      <c r="H1170" s="417" t="str">
        <f>IF(H1161,H1161,"")</f>
        <v/>
      </c>
      <c r="I1170" s="224"/>
    </row>
    <row r="1171" spans="1:9" ht="15" customHeight="1" thickBot="1" x14ac:dyDescent="0.3">
      <c r="A1171" s="890" t="s">
        <v>365</v>
      </c>
      <c r="B1171" s="852"/>
      <c r="C1171" s="852"/>
      <c r="D1171" s="852"/>
      <c r="E1171" s="852"/>
      <c r="F1171" s="852"/>
      <c r="G1171" s="852"/>
      <c r="H1171" s="852"/>
      <c r="I1171" s="853"/>
    </row>
    <row r="1172" spans="1:9" ht="15" customHeight="1" x14ac:dyDescent="0.25">
      <c r="A1172" s="146"/>
      <c r="B1172" s="412" t="s">
        <v>352</v>
      </c>
      <c r="C1172" s="225"/>
      <c r="D1172" s="415" t="s">
        <v>353</v>
      </c>
      <c r="E1172" s="416" t="s">
        <v>354</v>
      </c>
      <c r="F1172" s="891" t="s">
        <v>368</v>
      </c>
      <c r="G1172" s="892"/>
      <c r="H1172" s="893"/>
      <c r="I1172" s="894"/>
    </row>
    <row r="1173" spans="1:9" ht="15" customHeight="1" x14ac:dyDescent="0.25">
      <c r="A1173" s="226" t="s">
        <v>355</v>
      </c>
      <c r="B1173" s="433"/>
      <c r="C1173" s="228">
        <f>B1173</f>
        <v>0</v>
      </c>
      <c r="D1173" s="227"/>
      <c r="E1173" s="430" t="str">
        <f>IF(H1167&lt;&gt;"",INT(YEAR(H1167)),"")</f>
        <v/>
      </c>
      <c r="F1173" s="897" t="str">
        <f>IF(E1173&lt;&gt;"",E1173+30,"")</f>
        <v/>
      </c>
      <c r="G1173" s="898"/>
      <c r="H1173" s="895"/>
      <c r="I1173" s="896"/>
    </row>
    <row r="1174" spans="1:9" ht="15" customHeight="1" x14ac:dyDescent="0.25">
      <c r="A1174" s="226" t="s">
        <v>357</v>
      </c>
      <c r="B1174" s="413" t="str">
        <f>IF(ISNUMBER(E1160),E1160,"")</f>
        <v/>
      </c>
      <c r="C1174" s="228" t="str">
        <f>B1174</f>
        <v/>
      </c>
      <c r="D1174" s="431"/>
      <c r="E1174" s="417" t="str">
        <f>IF(ISNUMBER(I1169),I1169,"")</f>
        <v/>
      </c>
      <c r="F1174" s="342"/>
      <c r="G1174" s="343"/>
      <c r="H1174" s="419" t="s">
        <v>357</v>
      </c>
      <c r="I1174" s="420" t="str">
        <f>IFERROR(IF((I1169-H1169)&lt;0,"",I1169-H1169),"")</f>
        <v/>
      </c>
    </row>
    <row r="1175" spans="1:9" ht="15" customHeight="1" thickBot="1" x14ac:dyDescent="0.3">
      <c r="A1175" s="230" t="s">
        <v>356</v>
      </c>
      <c r="B1175" s="414" t="str">
        <f>IF(ISNUMBER(E1161),E1161,"")</f>
        <v/>
      </c>
      <c r="C1175" s="228" t="str">
        <f>B1175</f>
        <v/>
      </c>
      <c r="D1175" s="432"/>
      <c r="E1175" s="418" t="str">
        <f>IF(ISNUMBER(I1170),I1170,"")</f>
        <v/>
      </c>
      <c r="F1175" s="339"/>
      <c r="G1175" s="340"/>
      <c r="H1175" s="421" t="s">
        <v>356</v>
      </c>
      <c r="I1175" s="422" t="str">
        <f>IFERROR(IF((I1170-H1170)&lt;0,"",I1170-H1170),"")</f>
        <v/>
      </c>
    </row>
    <row r="1176" spans="1:9" ht="19.5" customHeight="1" x14ac:dyDescent="0.25">
      <c r="A1176" s="229" t="s">
        <v>369</v>
      </c>
      <c r="B1176" s="335">
        <f>H1160</f>
        <v>0</v>
      </c>
      <c r="C1176" s="335">
        <f>B1176</f>
        <v>0</v>
      </c>
      <c r="D1176" s="335">
        <f t="shared" ref="D1176" si="74">C1176</f>
        <v>0</v>
      </c>
      <c r="E1176" s="335">
        <f>D1176</f>
        <v>0</v>
      </c>
      <c r="F1176" s="881">
        <f>E1176</f>
        <v>0</v>
      </c>
      <c r="G1176" s="882"/>
      <c r="H1176" s="323"/>
      <c r="I1176" s="350"/>
    </row>
    <row r="1177" spans="1:9" ht="19.5" customHeight="1" x14ac:dyDescent="0.25">
      <c r="A1177" s="230" t="s">
        <v>370</v>
      </c>
      <c r="B1177" s="334">
        <f>H1161</f>
        <v>0</v>
      </c>
      <c r="C1177" s="334">
        <f>B1177</f>
        <v>0</v>
      </c>
      <c r="D1177" s="334">
        <f>C1177</f>
        <v>0</v>
      </c>
      <c r="E1177" s="334">
        <f>D1177</f>
        <v>0</v>
      </c>
      <c r="F1177" s="883">
        <f>E1177</f>
        <v>0</v>
      </c>
      <c r="G1177" s="884"/>
      <c r="H1177" s="325"/>
      <c r="I1177" s="324"/>
    </row>
    <row r="1178" spans="1:9" ht="19.5" customHeight="1" x14ac:dyDescent="0.25">
      <c r="A1178" s="226" t="s">
        <v>376</v>
      </c>
      <c r="B1178" s="334" t="str">
        <f t="shared" ref="B1178:E1178" si="75">B1174</f>
        <v/>
      </c>
      <c r="C1178" s="334" t="str">
        <f t="shared" si="75"/>
        <v/>
      </c>
      <c r="D1178" s="334">
        <f t="shared" si="75"/>
        <v>0</v>
      </c>
      <c r="E1178" s="334" t="str">
        <f t="shared" si="75"/>
        <v/>
      </c>
      <c r="F1178" s="883"/>
      <c r="G1178" s="884"/>
      <c r="H1178" s="341"/>
      <c r="I1178" s="344"/>
    </row>
    <row r="1179" spans="1:9" ht="19.5" customHeight="1" x14ac:dyDescent="0.25">
      <c r="A1179" s="226" t="s">
        <v>377</v>
      </c>
      <c r="B1179" s="334" t="str">
        <f t="shared" ref="B1179:E1179" si="76">B1175</f>
        <v/>
      </c>
      <c r="C1179" s="334" t="str">
        <f t="shared" si="76"/>
        <v/>
      </c>
      <c r="D1179" s="334">
        <f t="shared" si="76"/>
        <v>0</v>
      </c>
      <c r="E1179" s="334" t="str">
        <f t="shared" si="76"/>
        <v/>
      </c>
      <c r="F1179" s="883"/>
      <c r="G1179" s="884"/>
      <c r="H1179" s="326"/>
      <c r="I1179" s="327"/>
    </row>
    <row r="1180" spans="1:9" ht="19.5" customHeight="1" x14ac:dyDescent="0.25">
      <c r="A1180" s="4"/>
      <c r="B1180" s="345"/>
      <c r="C1180" s="345"/>
      <c r="D1180" s="345"/>
      <c r="E1180" s="345"/>
      <c r="F1180" s="345"/>
      <c r="G1180" s="345"/>
      <c r="H1180" s="346"/>
      <c r="I1180" s="328"/>
    </row>
    <row r="1181" spans="1:9" ht="19.5" customHeight="1" x14ac:dyDescent="0.25">
      <c r="A1181" s="4"/>
      <c r="C1181" s="345"/>
      <c r="D1181" s="345"/>
      <c r="E1181" s="345"/>
      <c r="F1181" s="345"/>
      <c r="G1181" s="345"/>
      <c r="H1181" s="346"/>
      <c r="I1181" s="328"/>
    </row>
    <row r="1182" spans="1:9" ht="19.5" customHeight="1" x14ac:dyDescent="0.25">
      <c r="A1182" s="4"/>
      <c r="G1182" s="133"/>
      <c r="H1182" s="347"/>
      <c r="I1182" s="329"/>
    </row>
    <row r="1183" spans="1:9" ht="19.5" customHeight="1" x14ac:dyDescent="0.25">
      <c r="A1183" s="4"/>
      <c r="B1183" s="268"/>
      <c r="C1183" s="268"/>
      <c r="D1183" s="268"/>
      <c r="E1183" s="37"/>
      <c r="G1183" s="133"/>
      <c r="H1183" s="348"/>
      <c r="I1183" s="329"/>
    </row>
    <row r="1184" spans="1:9" ht="19.5" customHeight="1" x14ac:dyDescent="0.25">
      <c r="A1184" s="330"/>
      <c r="B1184" s="345"/>
      <c r="C1184" s="345"/>
      <c r="D1184" s="345"/>
      <c r="E1184" s="345"/>
      <c r="G1184" s="345"/>
      <c r="H1184" s="345"/>
      <c r="I1184" s="5"/>
    </row>
    <row r="1185" spans="1:9" ht="19.5" customHeight="1" x14ac:dyDescent="0.25">
      <c r="A1185" s="330"/>
      <c r="B1185" s="345"/>
      <c r="C1185" s="345"/>
      <c r="D1185" s="345"/>
      <c r="E1185" s="345"/>
      <c r="F1185" s="345"/>
      <c r="G1185" s="345"/>
      <c r="H1185" s="349"/>
      <c r="I1185" s="5"/>
    </row>
    <row r="1186" spans="1:9" ht="19.5" customHeight="1" x14ac:dyDescent="0.25">
      <c r="A1186" s="330"/>
      <c r="B1186" s="345"/>
      <c r="C1186" s="345"/>
      <c r="D1186" s="345"/>
      <c r="E1186" s="345"/>
      <c r="F1186" s="345"/>
      <c r="G1186" s="345"/>
      <c r="H1186" s="349"/>
      <c r="I1186" s="331"/>
    </row>
    <row r="1187" spans="1:9" ht="19.5" customHeight="1" x14ac:dyDescent="0.25">
      <c r="A1187" s="330"/>
      <c r="B1187" s="345"/>
      <c r="C1187" s="345"/>
      <c r="D1187" s="345"/>
      <c r="E1187" s="345"/>
      <c r="F1187" s="345"/>
      <c r="G1187" s="345"/>
      <c r="H1187" s="345"/>
      <c r="I1187" s="331"/>
    </row>
    <row r="1188" spans="1:9" ht="19.5" customHeight="1" thickBot="1" x14ac:dyDescent="0.3">
      <c r="A1188" s="336"/>
      <c r="B1188" s="332"/>
      <c r="C1188" s="332"/>
      <c r="D1188" s="332"/>
      <c r="E1188" s="332"/>
      <c r="F1188" s="332"/>
      <c r="G1188" s="8"/>
      <c r="H1188" s="332"/>
      <c r="I1188" s="15"/>
    </row>
    <row r="1189" spans="1:9" ht="19.5" customHeight="1" thickBot="1" x14ac:dyDescent="0.3">
      <c r="A1189" s="885" t="s">
        <v>589</v>
      </c>
      <c r="B1189" s="886"/>
      <c r="C1189" s="886"/>
      <c r="D1189" s="886"/>
      <c r="E1189" s="886"/>
      <c r="F1189" s="333" t="s">
        <v>357</v>
      </c>
      <c r="G1189" s="423" t="str">
        <f>IFERROR(IF(AND(ISNUMBER(D1173),ISNUMBER(D1174),ISNUMBER(D1175))=TRUE,"År "&amp;D1173+INT((H1169-D1174)/((E1174-D1174)/(E1173-D1173))),"N/A"),"N/A")</f>
        <v>N/A</v>
      </c>
      <c r="H1189" s="333" t="s">
        <v>356</v>
      </c>
      <c r="I1189" s="424" t="str">
        <f>IFERROR(IF(AND(ISNUMBER(D1173),ISNUMBER(D1174),ISNUMBER(D1175))=TRUE,"År "&amp;D1173+INT((H1170-D1175)/((E1175-D1175)/(E1173-D1173))),"N/A"),"N/A")</f>
        <v>N/A</v>
      </c>
    </row>
    <row r="1190" spans="1:9" ht="15" customHeight="1" x14ac:dyDescent="0.25">
      <c r="A1190" s="850" t="s">
        <v>372</v>
      </c>
      <c r="B1190" s="851"/>
      <c r="C1190" s="851"/>
      <c r="D1190" s="852"/>
      <c r="E1190" s="852"/>
      <c r="F1190" s="852"/>
      <c r="G1190" s="852"/>
      <c r="H1190" s="852"/>
      <c r="I1190" s="853"/>
    </row>
    <row r="1191" spans="1:9" ht="15" customHeight="1" thickBot="1" x14ac:dyDescent="0.3">
      <c r="A1191" s="854" t="s">
        <v>115</v>
      </c>
      <c r="B1191" s="855"/>
      <c r="C1191" s="856"/>
      <c r="D1191" s="857" t="s">
        <v>114</v>
      </c>
      <c r="E1191" s="858"/>
      <c r="F1191" s="858"/>
      <c r="G1191" s="858"/>
      <c r="H1191" s="858"/>
      <c r="I1191" s="859"/>
    </row>
    <row r="1192" spans="1:9" ht="15" customHeight="1" thickBot="1" x14ac:dyDescent="0.3">
      <c r="A1192" s="860" t="s">
        <v>116</v>
      </c>
      <c r="B1192" s="861"/>
      <c r="C1192" s="425" t="str">
        <f>IFERROR("År "&amp;MIN(RIGHT(G1189,4),RIGHT(I1189,4)),"N/A")</f>
        <v>N/A</v>
      </c>
      <c r="D1192" s="862" t="s">
        <v>24</v>
      </c>
      <c r="E1192" s="862"/>
      <c r="F1192" s="862"/>
      <c r="G1192" s="862"/>
      <c r="H1192" s="862" t="s">
        <v>21</v>
      </c>
      <c r="I1192" s="865"/>
    </row>
    <row r="1193" spans="1:9" ht="15" customHeight="1" x14ac:dyDescent="0.25">
      <c r="A1193" s="867"/>
      <c r="B1193" s="868"/>
      <c r="C1193" s="869"/>
      <c r="D1193" s="863"/>
      <c r="E1193" s="864"/>
      <c r="F1193" s="864"/>
      <c r="G1193" s="864"/>
      <c r="H1193" s="864"/>
      <c r="I1193" s="866"/>
    </row>
    <row r="1194" spans="1:9" ht="15" customHeight="1" x14ac:dyDescent="0.25">
      <c r="A1194" s="870"/>
      <c r="B1194" s="868"/>
      <c r="C1194" s="869"/>
      <c r="D1194" s="874" t="s">
        <v>25</v>
      </c>
      <c r="E1194" s="876"/>
      <c r="F1194" s="876"/>
      <c r="G1194" s="876"/>
      <c r="H1194" s="862" t="s">
        <v>371</v>
      </c>
      <c r="I1194" s="879"/>
    </row>
    <row r="1195" spans="1:9" ht="15" customHeight="1" thickBot="1" x14ac:dyDescent="0.3">
      <c r="A1195" s="871"/>
      <c r="B1195" s="872"/>
      <c r="C1195" s="873"/>
      <c r="D1195" s="875"/>
      <c r="E1195" s="877"/>
      <c r="F1195" s="877"/>
      <c r="G1195" s="877"/>
      <c r="H1195" s="878"/>
      <c r="I1195" s="880"/>
    </row>
    <row r="1196" spans="1:9" ht="15.75" thickBot="1" x14ac:dyDescent="0.3"/>
    <row r="1197" spans="1:9" ht="16.5" customHeight="1" thickBot="1" x14ac:dyDescent="0.3">
      <c r="A1197" s="941" t="s">
        <v>692</v>
      </c>
      <c r="B1197" s="817"/>
      <c r="C1197" s="817"/>
      <c r="D1197" s="817"/>
      <c r="E1197" s="833"/>
      <c r="F1197" s="833"/>
      <c r="G1197" s="833"/>
      <c r="H1197" s="833"/>
      <c r="I1197" s="942"/>
    </row>
    <row r="1198" spans="1:9" ht="27" customHeight="1" thickBot="1" x14ac:dyDescent="0.3">
      <c r="A1198" s="303" t="s">
        <v>633</v>
      </c>
      <c r="B1198" s="841"/>
      <c r="C1198" s="842"/>
      <c r="D1198" s="843"/>
      <c r="E1198" s="429" t="s">
        <v>588</v>
      </c>
      <c r="F1198" s="943"/>
      <c r="G1198" s="943"/>
      <c r="H1198" s="943"/>
      <c r="I1198" s="944"/>
    </row>
    <row r="1199" spans="1:9" ht="25.5" customHeight="1" x14ac:dyDescent="0.25">
      <c r="A1199" s="303" t="s">
        <v>0</v>
      </c>
      <c r="B1199" s="945"/>
      <c r="C1199" s="946"/>
      <c r="D1199" s="946"/>
      <c r="E1199" s="140" t="s">
        <v>37</v>
      </c>
      <c r="F1199" s="939"/>
      <c r="G1199" s="937"/>
      <c r="H1199" s="217" t="s">
        <v>31</v>
      </c>
      <c r="I1199" s="60"/>
    </row>
    <row r="1200" spans="1:9" ht="25.5" customHeight="1" x14ac:dyDescent="0.25">
      <c r="A1200" s="304" t="s">
        <v>905</v>
      </c>
      <c r="B1200" s="936"/>
      <c r="C1200" s="937"/>
      <c r="D1200" s="937"/>
      <c r="E1200" s="140" t="s">
        <v>32</v>
      </c>
      <c r="F1200" s="938"/>
      <c r="G1200" s="937"/>
      <c r="H1200" s="217" t="s">
        <v>34</v>
      </c>
      <c r="I1200" s="218"/>
    </row>
    <row r="1201" spans="1:9" ht="25.5" customHeight="1" x14ac:dyDescent="0.25">
      <c r="A1201" s="304" t="s">
        <v>1</v>
      </c>
      <c r="B1201" s="939"/>
      <c r="C1201" s="937"/>
      <c r="D1201" s="937"/>
      <c r="E1201" s="140" t="s">
        <v>33</v>
      </c>
      <c r="F1201" s="939"/>
      <c r="G1201" s="937"/>
      <c r="H1201" s="217" t="s">
        <v>36</v>
      </c>
      <c r="I1201" s="76"/>
    </row>
    <row r="1202" spans="1:9" ht="25.5" customHeight="1" x14ac:dyDescent="0.25">
      <c r="A1202" s="304" t="s">
        <v>406</v>
      </c>
      <c r="B1202" s="940"/>
      <c r="C1202" s="937"/>
      <c r="D1202" s="937"/>
      <c r="E1202" s="140" t="s">
        <v>35</v>
      </c>
      <c r="F1202" s="939"/>
      <c r="G1202" s="937"/>
      <c r="H1202" s="319"/>
      <c r="I1202" s="320"/>
    </row>
    <row r="1203" spans="1:9" ht="25.5" customHeight="1" thickBot="1" x14ac:dyDescent="0.3">
      <c r="A1203" s="305" t="s">
        <v>28</v>
      </c>
      <c r="B1203" s="929"/>
      <c r="C1203" s="930"/>
      <c r="D1203" s="930"/>
      <c r="E1203" s="141" t="s">
        <v>29</v>
      </c>
      <c r="F1203" s="929"/>
      <c r="G1203" s="930"/>
      <c r="H1203" s="321"/>
      <c r="I1203" s="272"/>
    </row>
    <row r="1204" spans="1:9" ht="15" customHeight="1" thickBot="1" x14ac:dyDescent="0.3">
      <c r="A1204" s="931"/>
      <c r="B1204" s="820"/>
      <c r="C1204" s="820"/>
      <c r="D1204" s="820"/>
      <c r="E1204" s="820"/>
      <c r="F1204" s="820"/>
      <c r="G1204" s="820"/>
      <c r="H1204" s="820"/>
      <c r="I1204" s="821"/>
    </row>
    <row r="1205" spans="1:9" ht="22.5" customHeight="1" x14ac:dyDescent="0.25">
      <c r="A1205" s="932" t="s">
        <v>324</v>
      </c>
      <c r="B1205" s="933"/>
      <c r="C1205" s="933"/>
      <c r="D1205" s="160"/>
      <c r="E1205" s="934" t="s">
        <v>366</v>
      </c>
      <c r="F1205" s="935"/>
      <c r="G1205" s="219" t="s">
        <v>367</v>
      </c>
      <c r="H1205" s="220" t="s">
        <v>358</v>
      </c>
      <c r="I1205" s="142" t="s">
        <v>375</v>
      </c>
    </row>
    <row r="1206" spans="1:9" ht="15" customHeight="1" x14ac:dyDescent="0.25">
      <c r="A1206" s="910" t="s">
        <v>359</v>
      </c>
      <c r="B1206" s="858"/>
      <c r="C1206" s="858"/>
      <c r="D1206" s="911"/>
      <c r="E1206" s="922"/>
      <c r="F1206" s="923"/>
      <c r="G1206" s="413" t="str">
        <f>IF(AND(ISNUMBER(E1206),ISNUMBER(H1206))=TRUE,E1206-H1206,"")</f>
        <v/>
      </c>
      <c r="H1206" s="221"/>
      <c r="I1206" s="427" t="str">
        <f>IF(AND(ISNUMBER(E1206),ISNUMBER(H1206))=TRUE,MAX(G1206,E1206-H1206),"")</f>
        <v/>
      </c>
    </row>
    <row r="1207" spans="1:9" ht="15" customHeight="1" thickBot="1" x14ac:dyDescent="0.3">
      <c r="A1207" s="887" t="s">
        <v>360</v>
      </c>
      <c r="B1207" s="888"/>
      <c r="C1207" s="888"/>
      <c r="D1207" s="889"/>
      <c r="E1207" s="924"/>
      <c r="F1207" s="925"/>
      <c r="G1207" s="426" t="str">
        <f>IF(AND(ISNUMBER(E1207),ISNUMBER(H1207))=TRUE,E1207-H1207,"")</f>
        <v/>
      </c>
      <c r="H1207" s="222"/>
      <c r="I1207" s="428" t="str">
        <f>IF(AND(ISNUMBER(E1207),ISNUMBER(H1207))=TRUE,MAX(G1207,E1207-H1207),"")</f>
        <v/>
      </c>
    </row>
    <row r="1208" spans="1:9" ht="15" customHeight="1" thickBot="1" x14ac:dyDescent="0.3">
      <c r="A1208" s="926" t="s">
        <v>374</v>
      </c>
      <c r="B1208" s="927"/>
      <c r="C1208" s="927"/>
      <c r="D1208" s="927"/>
      <c r="E1208" s="927"/>
      <c r="F1208" s="927"/>
      <c r="G1208" s="927"/>
      <c r="H1208" s="927"/>
      <c r="I1208" s="928"/>
    </row>
    <row r="1209" spans="1:9" ht="15" customHeight="1" thickBot="1" x14ac:dyDescent="0.3">
      <c r="A1209" s="899" t="s">
        <v>364</v>
      </c>
      <c r="B1209" s="912"/>
      <c r="C1209" s="912"/>
      <c r="D1209" s="912"/>
      <c r="E1209" s="912"/>
      <c r="F1209" s="912"/>
      <c r="G1209" s="912"/>
      <c r="H1209" s="912"/>
      <c r="I1209" s="913"/>
    </row>
    <row r="1210" spans="1:9" ht="15" customHeight="1" x14ac:dyDescent="0.25">
      <c r="A1210" s="914" t="s">
        <v>361</v>
      </c>
      <c r="B1210" s="851"/>
      <c r="C1210" s="851"/>
      <c r="D1210" s="851"/>
      <c r="E1210" s="851"/>
      <c r="F1210" s="915"/>
      <c r="G1210" s="916"/>
      <c r="H1210" s="917"/>
      <c r="I1210" s="918"/>
    </row>
    <row r="1211" spans="1:9" ht="15" customHeight="1" thickBot="1" x14ac:dyDescent="0.3">
      <c r="A1211" s="887" t="s">
        <v>362</v>
      </c>
      <c r="B1211" s="888"/>
      <c r="C1211" s="888"/>
      <c r="D1211" s="888"/>
      <c r="E1211" s="888"/>
      <c r="F1211" s="889"/>
      <c r="G1211" s="919"/>
      <c r="H1211" s="920"/>
      <c r="I1211" s="921"/>
    </row>
    <row r="1212" spans="1:9" ht="15" customHeight="1" thickBot="1" x14ac:dyDescent="0.3">
      <c r="A1212" s="899" t="s">
        <v>351</v>
      </c>
      <c r="B1212" s="900"/>
      <c r="C1212" s="900"/>
      <c r="D1212" s="900"/>
      <c r="E1212" s="900"/>
      <c r="F1212" s="900"/>
      <c r="G1212" s="900"/>
      <c r="H1212" s="900"/>
      <c r="I1212" s="901"/>
    </row>
    <row r="1213" spans="1:9" ht="15" customHeight="1" x14ac:dyDescent="0.25">
      <c r="A1213" s="902" t="s">
        <v>363</v>
      </c>
      <c r="B1213" s="903"/>
      <c r="C1213" s="903"/>
      <c r="D1213" s="903"/>
      <c r="E1213" s="903"/>
      <c r="F1213" s="904"/>
      <c r="G1213" s="143" t="s">
        <v>177</v>
      </c>
      <c r="H1213" s="905"/>
      <c r="I1213" s="906"/>
    </row>
    <row r="1214" spans="1:9" ht="15" customHeight="1" x14ac:dyDescent="0.25">
      <c r="A1214" s="907" t="s">
        <v>373</v>
      </c>
      <c r="B1214" s="908"/>
      <c r="C1214" s="908"/>
      <c r="D1214" s="908"/>
      <c r="E1214" s="908"/>
      <c r="F1214" s="908"/>
      <c r="G1214" s="909"/>
      <c r="H1214" s="144" t="s">
        <v>358</v>
      </c>
      <c r="I1214" s="145" t="s">
        <v>648</v>
      </c>
    </row>
    <row r="1215" spans="1:9" ht="15" customHeight="1" x14ac:dyDescent="0.25">
      <c r="A1215" s="910" t="s">
        <v>359</v>
      </c>
      <c r="B1215" s="858"/>
      <c r="C1215" s="858"/>
      <c r="D1215" s="858"/>
      <c r="E1215" s="858"/>
      <c r="F1215" s="858"/>
      <c r="G1215" s="911"/>
      <c r="H1215" s="417" t="str">
        <f>IF(H1206,H1206,"")</f>
        <v/>
      </c>
      <c r="I1215" s="223"/>
    </row>
    <row r="1216" spans="1:9" ht="15" customHeight="1" thickBot="1" x14ac:dyDescent="0.3">
      <c r="A1216" s="887" t="s">
        <v>360</v>
      </c>
      <c r="B1216" s="888"/>
      <c r="C1216" s="888"/>
      <c r="D1216" s="888"/>
      <c r="E1216" s="888"/>
      <c r="F1216" s="888"/>
      <c r="G1216" s="889"/>
      <c r="H1216" s="417" t="str">
        <f>IF(H1207,H1207,"")</f>
        <v/>
      </c>
      <c r="I1216" s="224"/>
    </row>
    <row r="1217" spans="1:9" ht="15" customHeight="1" thickBot="1" x14ac:dyDescent="0.3">
      <c r="A1217" s="890" t="s">
        <v>365</v>
      </c>
      <c r="B1217" s="852"/>
      <c r="C1217" s="852"/>
      <c r="D1217" s="852"/>
      <c r="E1217" s="852"/>
      <c r="F1217" s="852"/>
      <c r="G1217" s="852"/>
      <c r="H1217" s="852"/>
      <c r="I1217" s="853"/>
    </row>
    <row r="1218" spans="1:9" ht="15" customHeight="1" x14ac:dyDescent="0.25">
      <c r="A1218" s="146"/>
      <c r="B1218" s="412" t="s">
        <v>352</v>
      </c>
      <c r="C1218" s="225"/>
      <c r="D1218" s="415" t="s">
        <v>353</v>
      </c>
      <c r="E1218" s="416" t="s">
        <v>354</v>
      </c>
      <c r="F1218" s="891" t="s">
        <v>368</v>
      </c>
      <c r="G1218" s="892"/>
      <c r="H1218" s="893"/>
      <c r="I1218" s="894"/>
    </row>
    <row r="1219" spans="1:9" ht="15" customHeight="1" x14ac:dyDescent="0.25">
      <c r="A1219" s="226" t="s">
        <v>355</v>
      </c>
      <c r="B1219" s="433"/>
      <c r="C1219" s="228">
        <f>B1219</f>
        <v>0</v>
      </c>
      <c r="D1219" s="227"/>
      <c r="E1219" s="430" t="str">
        <f>IF(H1213&lt;&gt;"",INT(YEAR(H1213)),"")</f>
        <v/>
      </c>
      <c r="F1219" s="897" t="str">
        <f>IF(E1219&lt;&gt;"",E1219+30,"")</f>
        <v/>
      </c>
      <c r="G1219" s="898"/>
      <c r="H1219" s="895"/>
      <c r="I1219" s="896"/>
    </row>
    <row r="1220" spans="1:9" ht="15" customHeight="1" x14ac:dyDescent="0.25">
      <c r="A1220" s="226" t="s">
        <v>357</v>
      </c>
      <c r="B1220" s="413" t="str">
        <f>IF(ISNUMBER(E1206),E1206,"")</f>
        <v/>
      </c>
      <c r="C1220" s="228" t="str">
        <f>B1220</f>
        <v/>
      </c>
      <c r="D1220" s="431"/>
      <c r="E1220" s="417" t="str">
        <f>IF(ISNUMBER(I1215),I1215,"")</f>
        <v/>
      </c>
      <c r="F1220" s="342"/>
      <c r="G1220" s="343"/>
      <c r="H1220" s="419" t="s">
        <v>357</v>
      </c>
      <c r="I1220" s="420" t="str">
        <f>IFERROR(IF((I1215-H1215)&lt;0,"",I1215-H1215),"")</f>
        <v/>
      </c>
    </row>
    <row r="1221" spans="1:9" ht="15" customHeight="1" thickBot="1" x14ac:dyDescent="0.3">
      <c r="A1221" s="230" t="s">
        <v>356</v>
      </c>
      <c r="B1221" s="414" t="str">
        <f>IF(ISNUMBER(E1207),E1207,"")</f>
        <v/>
      </c>
      <c r="C1221" s="228" t="str">
        <f>B1221</f>
        <v/>
      </c>
      <c r="D1221" s="432"/>
      <c r="E1221" s="418" t="str">
        <f>IF(ISNUMBER(I1216),I1216,"")</f>
        <v/>
      </c>
      <c r="F1221" s="339"/>
      <c r="G1221" s="340"/>
      <c r="H1221" s="421" t="s">
        <v>356</v>
      </c>
      <c r="I1221" s="422" t="str">
        <f>IFERROR(IF((I1216-H1216)&lt;0,"",I1216-H1216),"")</f>
        <v/>
      </c>
    </row>
    <row r="1222" spans="1:9" ht="19.5" customHeight="1" x14ac:dyDescent="0.25">
      <c r="A1222" s="229" t="s">
        <v>369</v>
      </c>
      <c r="B1222" s="335">
        <f>H1206</f>
        <v>0</v>
      </c>
      <c r="C1222" s="335">
        <f>B1222</f>
        <v>0</v>
      </c>
      <c r="D1222" s="335">
        <f t="shared" ref="D1222" si="77">C1222</f>
        <v>0</v>
      </c>
      <c r="E1222" s="335">
        <f>D1222</f>
        <v>0</v>
      </c>
      <c r="F1222" s="881">
        <f>E1222</f>
        <v>0</v>
      </c>
      <c r="G1222" s="882"/>
      <c r="H1222" s="323"/>
      <c r="I1222" s="350"/>
    </row>
    <row r="1223" spans="1:9" ht="19.5" customHeight="1" x14ac:dyDescent="0.25">
      <c r="A1223" s="230" t="s">
        <v>370</v>
      </c>
      <c r="B1223" s="334">
        <f>H1207</f>
        <v>0</v>
      </c>
      <c r="C1223" s="334">
        <f>B1223</f>
        <v>0</v>
      </c>
      <c r="D1223" s="334">
        <f>C1223</f>
        <v>0</v>
      </c>
      <c r="E1223" s="334">
        <f>D1223</f>
        <v>0</v>
      </c>
      <c r="F1223" s="883">
        <f>E1223</f>
        <v>0</v>
      </c>
      <c r="G1223" s="884"/>
      <c r="H1223" s="325"/>
      <c r="I1223" s="324"/>
    </row>
    <row r="1224" spans="1:9" ht="19.5" customHeight="1" x14ac:dyDescent="0.25">
      <c r="A1224" s="226" t="s">
        <v>376</v>
      </c>
      <c r="B1224" s="334" t="str">
        <f t="shared" ref="B1224:E1224" si="78">B1220</f>
        <v/>
      </c>
      <c r="C1224" s="334" t="str">
        <f t="shared" si="78"/>
        <v/>
      </c>
      <c r="D1224" s="334">
        <f t="shared" si="78"/>
        <v>0</v>
      </c>
      <c r="E1224" s="334" t="str">
        <f t="shared" si="78"/>
        <v/>
      </c>
      <c r="F1224" s="883"/>
      <c r="G1224" s="884"/>
      <c r="H1224" s="341"/>
      <c r="I1224" s="344"/>
    </row>
    <row r="1225" spans="1:9" ht="19.5" customHeight="1" x14ac:dyDescent="0.25">
      <c r="A1225" s="226" t="s">
        <v>377</v>
      </c>
      <c r="B1225" s="334" t="str">
        <f t="shared" ref="B1225:E1225" si="79">B1221</f>
        <v/>
      </c>
      <c r="C1225" s="334" t="str">
        <f t="shared" si="79"/>
        <v/>
      </c>
      <c r="D1225" s="334">
        <f t="shared" si="79"/>
        <v>0</v>
      </c>
      <c r="E1225" s="334" t="str">
        <f t="shared" si="79"/>
        <v/>
      </c>
      <c r="F1225" s="883"/>
      <c r="G1225" s="884"/>
      <c r="H1225" s="326"/>
      <c r="I1225" s="327"/>
    </row>
    <row r="1226" spans="1:9" ht="19.5" customHeight="1" x14ac:dyDescent="0.25">
      <c r="A1226" s="4"/>
      <c r="B1226" s="345"/>
      <c r="C1226" s="345"/>
      <c r="D1226" s="345"/>
      <c r="E1226" s="345"/>
      <c r="F1226" s="345"/>
      <c r="G1226" s="345"/>
      <c r="H1226" s="346"/>
      <c r="I1226" s="328"/>
    </row>
    <row r="1227" spans="1:9" ht="19.5" customHeight="1" x14ac:dyDescent="0.25">
      <c r="A1227" s="4"/>
      <c r="C1227" s="345"/>
      <c r="D1227" s="345"/>
      <c r="E1227" s="345"/>
      <c r="F1227" s="345"/>
      <c r="G1227" s="345"/>
      <c r="H1227" s="346"/>
      <c r="I1227" s="328"/>
    </row>
    <row r="1228" spans="1:9" ht="19.5" customHeight="1" x14ac:dyDescent="0.25">
      <c r="A1228" s="4"/>
      <c r="G1228" s="133"/>
      <c r="H1228" s="347"/>
      <c r="I1228" s="329"/>
    </row>
    <row r="1229" spans="1:9" ht="19.5" customHeight="1" x14ac:dyDescent="0.25">
      <c r="A1229" s="4"/>
      <c r="B1229" s="268"/>
      <c r="C1229" s="268"/>
      <c r="D1229" s="268"/>
      <c r="E1229" s="37"/>
      <c r="G1229" s="133"/>
      <c r="H1229" s="348"/>
      <c r="I1229" s="329"/>
    </row>
    <row r="1230" spans="1:9" ht="19.5" customHeight="1" x14ac:dyDescent="0.25">
      <c r="A1230" s="330"/>
      <c r="B1230" s="345"/>
      <c r="C1230" s="345"/>
      <c r="D1230" s="345"/>
      <c r="E1230" s="345"/>
      <c r="G1230" s="345"/>
      <c r="H1230" s="345"/>
      <c r="I1230" s="5"/>
    </row>
    <row r="1231" spans="1:9" ht="19.5" customHeight="1" x14ac:dyDescent="0.25">
      <c r="A1231" s="330"/>
      <c r="B1231" s="345"/>
      <c r="C1231" s="345"/>
      <c r="D1231" s="345"/>
      <c r="E1231" s="345"/>
      <c r="F1231" s="345"/>
      <c r="G1231" s="345"/>
      <c r="H1231" s="349"/>
      <c r="I1231" s="5"/>
    </row>
    <row r="1232" spans="1:9" ht="19.5" customHeight="1" x14ac:dyDescent="0.25">
      <c r="A1232" s="330"/>
      <c r="B1232" s="345"/>
      <c r="C1232" s="345"/>
      <c r="D1232" s="345"/>
      <c r="E1232" s="345"/>
      <c r="F1232" s="345"/>
      <c r="G1232" s="345"/>
      <c r="H1232" s="349"/>
      <c r="I1232" s="331"/>
    </row>
    <row r="1233" spans="1:9" ht="19.5" customHeight="1" x14ac:dyDescent="0.25">
      <c r="A1233" s="330"/>
      <c r="B1233" s="345"/>
      <c r="C1233" s="345"/>
      <c r="D1233" s="345"/>
      <c r="E1233" s="345"/>
      <c r="F1233" s="345"/>
      <c r="G1233" s="345"/>
      <c r="H1233" s="345"/>
      <c r="I1233" s="331"/>
    </row>
    <row r="1234" spans="1:9" ht="19.5" customHeight="1" thickBot="1" x14ac:dyDescent="0.3">
      <c r="A1234" s="336"/>
      <c r="B1234" s="332"/>
      <c r="C1234" s="332"/>
      <c r="D1234" s="332"/>
      <c r="E1234" s="332"/>
      <c r="F1234" s="332"/>
      <c r="G1234" s="8"/>
      <c r="H1234" s="332"/>
      <c r="I1234" s="15"/>
    </row>
    <row r="1235" spans="1:9" ht="19.5" customHeight="1" thickBot="1" x14ac:dyDescent="0.3">
      <c r="A1235" s="885" t="s">
        <v>589</v>
      </c>
      <c r="B1235" s="886"/>
      <c r="C1235" s="886"/>
      <c r="D1235" s="886"/>
      <c r="E1235" s="886"/>
      <c r="F1235" s="333" t="s">
        <v>357</v>
      </c>
      <c r="G1235" s="423" t="str">
        <f>IFERROR(IF(AND(ISNUMBER(D1219),ISNUMBER(D1220),ISNUMBER(D1221))=TRUE,"År "&amp;D1219+INT((H1215-D1220)/((E1220-D1220)/(E1219-D1219))),"N/A"),"N/A")</f>
        <v>N/A</v>
      </c>
      <c r="H1235" s="333" t="s">
        <v>356</v>
      </c>
      <c r="I1235" s="424" t="str">
        <f>IFERROR(IF(AND(ISNUMBER(D1219),ISNUMBER(D1220),ISNUMBER(D1221))=TRUE,"År "&amp;D1219+INT((H1216-D1221)/((E1221-D1221)/(E1219-D1219))),"N/A"),"N/A")</f>
        <v>N/A</v>
      </c>
    </row>
    <row r="1236" spans="1:9" ht="15" customHeight="1" x14ac:dyDescent="0.25">
      <c r="A1236" s="850" t="s">
        <v>372</v>
      </c>
      <c r="B1236" s="851"/>
      <c r="C1236" s="851"/>
      <c r="D1236" s="852"/>
      <c r="E1236" s="852"/>
      <c r="F1236" s="852"/>
      <c r="G1236" s="852"/>
      <c r="H1236" s="852"/>
      <c r="I1236" s="853"/>
    </row>
    <row r="1237" spans="1:9" ht="15" customHeight="1" thickBot="1" x14ac:dyDescent="0.3">
      <c r="A1237" s="854" t="s">
        <v>115</v>
      </c>
      <c r="B1237" s="855"/>
      <c r="C1237" s="856"/>
      <c r="D1237" s="857" t="s">
        <v>114</v>
      </c>
      <c r="E1237" s="858"/>
      <c r="F1237" s="858"/>
      <c r="G1237" s="858"/>
      <c r="H1237" s="858"/>
      <c r="I1237" s="859"/>
    </row>
    <row r="1238" spans="1:9" ht="15" customHeight="1" thickBot="1" x14ac:dyDescent="0.3">
      <c r="A1238" s="860" t="s">
        <v>116</v>
      </c>
      <c r="B1238" s="861"/>
      <c r="C1238" s="425" t="str">
        <f>IFERROR("År "&amp;MIN(RIGHT(G1235,4),RIGHT(I1235,4)),"N/A")</f>
        <v>N/A</v>
      </c>
      <c r="D1238" s="862" t="s">
        <v>24</v>
      </c>
      <c r="E1238" s="862"/>
      <c r="F1238" s="862"/>
      <c r="G1238" s="862"/>
      <c r="H1238" s="862" t="s">
        <v>21</v>
      </c>
      <c r="I1238" s="865"/>
    </row>
    <row r="1239" spans="1:9" ht="15" customHeight="1" x14ac:dyDescent="0.25">
      <c r="A1239" s="867"/>
      <c r="B1239" s="868"/>
      <c r="C1239" s="869"/>
      <c r="D1239" s="863"/>
      <c r="E1239" s="864"/>
      <c r="F1239" s="864"/>
      <c r="G1239" s="864"/>
      <c r="H1239" s="864"/>
      <c r="I1239" s="866"/>
    </row>
    <row r="1240" spans="1:9" ht="15" customHeight="1" x14ac:dyDescent="0.25">
      <c r="A1240" s="870"/>
      <c r="B1240" s="868"/>
      <c r="C1240" s="869"/>
      <c r="D1240" s="874" t="s">
        <v>25</v>
      </c>
      <c r="E1240" s="876"/>
      <c r="F1240" s="876"/>
      <c r="G1240" s="876"/>
      <c r="H1240" s="862" t="s">
        <v>371</v>
      </c>
      <c r="I1240" s="879"/>
    </row>
    <row r="1241" spans="1:9" ht="15" customHeight="1" thickBot="1" x14ac:dyDescent="0.3">
      <c r="A1241" s="871"/>
      <c r="B1241" s="872"/>
      <c r="C1241" s="873"/>
      <c r="D1241" s="875"/>
      <c r="E1241" s="877"/>
      <c r="F1241" s="877"/>
      <c r="G1241" s="877"/>
      <c r="H1241" s="878"/>
      <c r="I1241" s="880"/>
    </row>
    <row r="1242" spans="1:9" ht="15.75" thickBot="1" x14ac:dyDescent="0.3"/>
    <row r="1243" spans="1:9" ht="16.5" customHeight="1" thickBot="1" x14ac:dyDescent="0.3">
      <c r="A1243" s="941" t="s">
        <v>692</v>
      </c>
      <c r="B1243" s="817"/>
      <c r="C1243" s="817"/>
      <c r="D1243" s="817"/>
      <c r="E1243" s="833"/>
      <c r="F1243" s="833"/>
      <c r="G1243" s="833"/>
      <c r="H1243" s="833"/>
      <c r="I1243" s="942"/>
    </row>
    <row r="1244" spans="1:9" ht="27" customHeight="1" thickBot="1" x14ac:dyDescent="0.3">
      <c r="A1244" s="303" t="s">
        <v>633</v>
      </c>
      <c r="B1244" s="841"/>
      <c r="C1244" s="842"/>
      <c r="D1244" s="843"/>
      <c r="E1244" s="429" t="s">
        <v>588</v>
      </c>
      <c r="F1244" s="943"/>
      <c r="G1244" s="943"/>
      <c r="H1244" s="943"/>
      <c r="I1244" s="944"/>
    </row>
    <row r="1245" spans="1:9" ht="25.5" customHeight="1" x14ac:dyDescent="0.25">
      <c r="A1245" s="303" t="s">
        <v>0</v>
      </c>
      <c r="B1245" s="945"/>
      <c r="C1245" s="946"/>
      <c r="D1245" s="946"/>
      <c r="E1245" s="140" t="s">
        <v>37</v>
      </c>
      <c r="F1245" s="939"/>
      <c r="G1245" s="937"/>
      <c r="H1245" s="217" t="s">
        <v>31</v>
      </c>
      <c r="I1245" s="60"/>
    </row>
    <row r="1246" spans="1:9" ht="25.5" customHeight="1" x14ac:dyDescent="0.25">
      <c r="A1246" s="304" t="s">
        <v>905</v>
      </c>
      <c r="B1246" s="936"/>
      <c r="C1246" s="937"/>
      <c r="D1246" s="937"/>
      <c r="E1246" s="140" t="s">
        <v>32</v>
      </c>
      <c r="F1246" s="938"/>
      <c r="G1246" s="937"/>
      <c r="H1246" s="217" t="s">
        <v>34</v>
      </c>
      <c r="I1246" s="218"/>
    </row>
    <row r="1247" spans="1:9" ht="25.5" customHeight="1" x14ac:dyDescent="0.25">
      <c r="A1247" s="304" t="s">
        <v>1</v>
      </c>
      <c r="B1247" s="939"/>
      <c r="C1247" s="937"/>
      <c r="D1247" s="937"/>
      <c r="E1247" s="140" t="s">
        <v>33</v>
      </c>
      <c r="F1247" s="939"/>
      <c r="G1247" s="937"/>
      <c r="H1247" s="217" t="s">
        <v>36</v>
      </c>
      <c r="I1247" s="76"/>
    </row>
    <row r="1248" spans="1:9" ht="25.5" customHeight="1" x14ac:dyDescent="0.25">
      <c r="A1248" s="304" t="s">
        <v>406</v>
      </c>
      <c r="B1248" s="940"/>
      <c r="C1248" s="937"/>
      <c r="D1248" s="937"/>
      <c r="E1248" s="140" t="s">
        <v>35</v>
      </c>
      <c r="F1248" s="939"/>
      <c r="G1248" s="937"/>
      <c r="H1248" s="319"/>
      <c r="I1248" s="320"/>
    </row>
    <row r="1249" spans="1:9" ht="25.5" customHeight="1" thickBot="1" x14ac:dyDescent="0.3">
      <c r="A1249" s="305" t="s">
        <v>28</v>
      </c>
      <c r="B1249" s="929"/>
      <c r="C1249" s="930"/>
      <c r="D1249" s="930"/>
      <c r="E1249" s="141" t="s">
        <v>29</v>
      </c>
      <c r="F1249" s="929"/>
      <c r="G1249" s="930"/>
      <c r="H1249" s="321"/>
      <c r="I1249" s="272"/>
    </row>
    <row r="1250" spans="1:9" ht="15" customHeight="1" thickBot="1" x14ac:dyDescent="0.3">
      <c r="A1250" s="931"/>
      <c r="B1250" s="820"/>
      <c r="C1250" s="820"/>
      <c r="D1250" s="820"/>
      <c r="E1250" s="820"/>
      <c r="F1250" s="820"/>
      <c r="G1250" s="820"/>
      <c r="H1250" s="820"/>
      <c r="I1250" s="821"/>
    </row>
    <row r="1251" spans="1:9" ht="22.5" customHeight="1" x14ac:dyDescent="0.25">
      <c r="A1251" s="932" t="s">
        <v>324</v>
      </c>
      <c r="B1251" s="933"/>
      <c r="C1251" s="933"/>
      <c r="D1251" s="160"/>
      <c r="E1251" s="934" t="s">
        <v>366</v>
      </c>
      <c r="F1251" s="935"/>
      <c r="G1251" s="219" t="s">
        <v>367</v>
      </c>
      <c r="H1251" s="220" t="s">
        <v>358</v>
      </c>
      <c r="I1251" s="142" t="s">
        <v>375</v>
      </c>
    </row>
    <row r="1252" spans="1:9" ht="15" customHeight="1" x14ac:dyDescent="0.25">
      <c r="A1252" s="910" t="s">
        <v>359</v>
      </c>
      <c r="B1252" s="858"/>
      <c r="C1252" s="858"/>
      <c r="D1252" s="911"/>
      <c r="E1252" s="922"/>
      <c r="F1252" s="923"/>
      <c r="G1252" s="413" t="str">
        <f>IF(AND(ISNUMBER(E1252),ISNUMBER(H1252))=TRUE,E1252-H1252,"")</f>
        <v/>
      </c>
      <c r="H1252" s="221"/>
      <c r="I1252" s="427" t="str">
        <f>IF(AND(ISNUMBER(E1252),ISNUMBER(H1252))=TRUE,MAX(G1252,E1252-H1252),"")</f>
        <v/>
      </c>
    </row>
    <row r="1253" spans="1:9" ht="15" customHeight="1" thickBot="1" x14ac:dyDescent="0.3">
      <c r="A1253" s="887" t="s">
        <v>360</v>
      </c>
      <c r="B1253" s="888"/>
      <c r="C1253" s="888"/>
      <c r="D1253" s="889"/>
      <c r="E1253" s="924"/>
      <c r="F1253" s="925"/>
      <c r="G1253" s="426" t="str">
        <f>IF(AND(ISNUMBER(E1253),ISNUMBER(H1253))=TRUE,E1253-H1253,"")</f>
        <v/>
      </c>
      <c r="H1253" s="222"/>
      <c r="I1253" s="428" t="str">
        <f>IF(AND(ISNUMBER(E1253),ISNUMBER(H1253))=TRUE,MAX(G1253,E1253-H1253),"")</f>
        <v/>
      </c>
    </row>
    <row r="1254" spans="1:9" ht="15" customHeight="1" thickBot="1" x14ac:dyDescent="0.3">
      <c r="A1254" s="926" t="s">
        <v>374</v>
      </c>
      <c r="B1254" s="927"/>
      <c r="C1254" s="927"/>
      <c r="D1254" s="927"/>
      <c r="E1254" s="927"/>
      <c r="F1254" s="927"/>
      <c r="G1254" s="927"/>
      <c r="H1254" s="927"/>
      <c r="I1254" s="928"/>
    </row>
    <row r="1255" spans="1:9" ht="15" customHeight="1" thickBot="1" x14ac:dyDescent="0.3">
      <c r="A1255" s="899" t="s">
        <v>364</v>
      </c>
      <c r="B1255" s="912"/>
      <c r="C1255" s="912"/>
      <c r="D1255" s="912"/>
      <c r="E1255" s="912"/>
      <c r="F1255" s="912"/>
      <c r="G1255" s="912"/>
      <c r="H1255" s="912"/>
      <c r="I1255" s="913"/>
    </row>
    <row r="1256" spans="1:9" ht="15" customHeight="1" x14ac:dyDescent="0.25">
      <c r="A1256" s="914" t="s">
        <v>361</v>
      </c>
      <c r="B1256" s="851"/>
      <c r="C1256" s="851"/>
      <c r="D1256" s="851"/>
      <c r="E1256" s="851"/>
      <c r="F1256" s="915"/>
      <c r="G1256" s="916"/>
      <c r="H1256" s="917"/>
      <c r="I1256" s="918"/>
    </row>
    <row r="1257" spans="1:9" ht="15" customHeight="1" thickBot="1" x14ac:dyDescent="0.3">
      <c r="A1257" s="887" t="s">
        <v>362</v>
      </c>
      <c r="B1257" s="888"/>
      <c r="C1257" s="888"/>
      <c r="D1257" s="888"/>
      <c r="E1257" s="888"/>
      <c r="F1257" s="889"/>
      <c r="G1257" s="919"/>
      <c r="H1257" s="920"/>
      <c r="I1257" s="921"/>
    </row>
    <row r="1258" spans="1:9" ht="15" customHeight="1" thickBot="1" x14ac:dyDescent="0.3">
      <c r="A1258" s="899" t="s">
        <v>351</v>
      </c>
      <c r="B1258" s="900"/>
      <c r="C1258" s="900"/>
      <c r="D1258" s="900"/>
      <c r="E1258" s="900"/>
      <c r="F1258" s="900"/>
      <c r="G1258" s="900"/>
      <c r="H1258" s="900"/>
      <c r="I1258" s="901"/>
    </row>
    <row r="1259" spans="1:9" ht="15" customHeight="1" x14ac:dyDescent="0.25">
      <c r="A1259" s="902" t="s">
        <v>363</v>
      </c>
      <c r="B1259" s="903"/>
      <c r="C1259" s="903"/>
      <c r="D1259" s="903"/>
      <c r="E1259" s="903"/>
      <c r="F1259" s="904"/>
      <c r="G1259" s="143" t="s">
        <v>177</v>
      </c>
      <c r="H1259" s="905"/>
      <c r="I1259" s="906"/>
    </row>
    <row r="1260" spans="1:9" ht="15" customHeight="1" x14ac:dyDescent="0.25">
      <c r="A1260" s="907" t="s">
        <v>373</v>
      </c>
      <c r="B1260" s="908"/>
      <c r="C1260" s="908"/>
      <c r="D1260" s="908"/>
      <c r="E1260" s="908"/>
      <c r="F1260" s="908"/>
      <c r="G1260" s="909"/>
      <c r="H1260" s="144" t="s">
        <v>358</v>
      </c>
      <c r="I1260" s="145" t="s">
        <v>648</v>
      </c>
    </row>
    <row r="1261" spans="1:9" ht="15" customHeight="1" x14ac:dyDescent="0.25">
      <c r="A1261" s="910" t="s">
        <v>359</v>
      </c>
      <c r="B1261" s="858"/>
      <c r="C1261" s="858"/>
      <c r="D1261" s="858"/>
      <c r="E1261" s="858"/>
      <c r="F1261" s="858"/>
      <c r="G1261" s="911"/>
      <c r="H1261" s="417" t="str">
        <f>IF(H1252,H1252,"")</f>
        <v/>
      </c>
      <c r="I1261" s="223"/>
    </row>
    <row r="1262" spans="1:9" ht="15" customHeight="1" thickBot="1" x14ac:dyDescent="0.3">
      <c r="A1262" s="887" t="s">
        <v>360</v>
      </c>
      <c r="B1262" s="888"/>
      <c r="C1262" s="888"/>
      <c r="D1262" s="888"/>
      <c r="E1262" s="888"/>
      <c r="F1262" s="888"/>
      <c r="G1262" s="889"/>
      <c r="H1262" s="417" t="str">
        <f>IF(H1253,H1253,"")</f>
        <v/>
      </c>
      <c r="I1262" s="224"/>
    </row>
    <row r="1263" spans="1:9" ht="15" customHeight="1" thickBot="1" x14ac:dyDescent="0.3">
      <c r="A1263" s="890" t="s">
        <v>365</v>
      </c>
      <c r="B1263" s="852"/>
      <c r="C1263" s="852"/>
      <c r="D1263" s="852"/>
      <c r="E1263" s="852"/>
      <c r="F1263" s="852"/>
      <c r="G1263" s="852"/>
      <c r="H1263" s="852"/>
      <c r="I1263" s="853"/>
    </row>
    <row r="1264" spans="1:9" ht="15" customHeight="1" x14ac:dyDescent="0.25">
      <c r="A1264" s="146"/>
      <c r="B1264" s="412" t="s">
        <v>352</v>
      </c>
      <c r="C1264" s="225"/>
      <c r="D1264" s="415" t="s">
        <v>353</v>
      </c>
      <c r="E1264" s="416" t="s">
        <v>354</v>
      </c>
      <c r="F1264" s="891" t="s">
        <v>368</v>
      </c>
      <c r="G1264" s="892"/>
      <c r="H1264" s="893"/>
      <c r="I1264" s="894"/>
    </row>
    <row r="1265" spans="1:9" ht="15" customHeight="1" x14ac:dyDescent="0.25">
      <c r="A1265" s="226" t="s">
        <v>355</v>
      </c>
      <c r="B1265" s="433"/>
      <c r="C1265" s="228">
        <f>B1265</f>
        <v>0</v>
      </c>
      <c r="D1265" s="227"/>
      <c r="E1265" s="430" t="str">
        <f>IF(H1259&lt;&gt;"",INT(YEAR(H1259)),"")</f>
        <v/>
      </c>
      <c r="F1265" s="897" t="str">
        <f>IF(E1265&lt;&gt;"",E1265+30,"")</f>
        <v/>
      </c>
      <c r="G1265" s="898"/>
      <c r="H1265" s="895"/>
      <c r="I1265" s="896"/>
    </row>
    <row r="1266" spans="1:9" ht="15" customHeight="1" x14ac:dyDescent="0.25">
      <c r="A1266" s="226" t="s">
        <v>357</v>
      </c>
      <c r="B1266" s="413" t="str">
        <f>IF(ISNUMBER(E1252),E1252,"")</f>
        <v/>
      </c>
      <c r="C1266" s="228" t="str">
        <f>B1266</f>
        <v/>
      </c>
      <c r="D1266" s="431"/>
      <c r="E1266" s="417" t="str">
        <f>IF(ISNUMBER(I1261),I1261,"")</f>
        <v/>
      </c>
      <c r="F1266" s="342"/>
      <c r="G1266" s="343"/>
      <c r="H1266" s="419" t="s">
        <v>357</v>
      </c>
      <c r="I1266" s="420" t="str">
        <f>IFERROR(IF((I1261-H1261)&lt;0,"",I1261-H1261),"")</f>
        <v/>
      </c>
    </row>
    <row r="1267" spans="1:9" ht="15" customHeight="1" thickBot="1" x14ac:dyDescent="0.3">
      <c r="A1267" s="230" t="s">
        <v>356</v>
      </c>
      <c r="B1267" s="414" t="str">
        <f>IF(ISNUMBER(E1253),E1253,"")</f>
        <v/>
      </c>
      <c r="C1267" s="228" t="str">
        <f>B1267</f>
        <v/>
      </c>
      <c r="D1267" s="432"/>
      <c r="E1267" s="418" t="str">
        <f>IF(ISNUMBER(I1262),I1262,"")</f>
        <v/>
      </c>
      <c r="F1267" s="339"/>
      <c r="G1267" s="340"/>
      <c r="H1267" s="421" t="s">
        <v>356</v>
      </c>
      <c r="I1267" s="422" t="str">
        <f>IFERROR(IF((I1262-H1262)&lt;0,"",I1262-H1262),"")</f>
        <v/>
      </c>
    </row>
    <row r="1268" spans="1:9" ht="19.5" customHeight="1" x14ac:dyDescent="0.25">
      <c r="A1268" s="229" t="s">
        <v>369</v>
      </c>
      <c r="B1268" s="335">
        <f>H1252</f>
        <v>0</v>
      </c>
      <c r="C1268" s="335">
        <f>B1268</f>
        <v>0</v>
      </c>
      <c r="D1268" s="335">
        <f t="shared" ref="D1268" si="80">C1268</f>
        <v>0</v>
      </c>
      <c r="E1268" s="335">
        <f>D1268</f>
        <v>0</v>
      </c>
      <c r="F1268" s="881">
        <f>E1268</f>
        <v>0</v>
      </c>
      <c r="G1268" s="882"/>
      <c r="H1268" s="323"/>
      <c r="I1268" s="350"/>
    </row>
    <row r="1269" spans="1:9" ht="19.5" customHeight="1" x14ac:dyDescent="0.25">
      <c r="A1269" s="230" t="s">
        <v>370</v>
      </c>
      <c r="B1269" s="334">
        <f>H1253</f>
        <v>0</v>
      </c>
      <c r="C1269" s="334">
        <f>B1269</f>
        <v>0</v>
      </c>
      <c r="D1269" s="334">
        <f>C1269</f>
        <v>0</v>
      </c>
      <c r="E1269" s="334">
        <f>D1269</f>
        <v>0</v>
      </c>
      <c r="F1269" s="883">
        <f>E1269</f>
        <v>0</v>
      </c>
      <c r="G1269" s="884"/>
      <c r="H1269" s="325"/>
      <c r="I1269" s="324"/>
    </row>
    <row r="1270" spans="1:9" ht="19.5" customHeight="1" x14ac:dyDescent="0.25">
      <c r="A1270" s="226" t="s">
        <v>376</v>
      </c>
      <c r="B1270" s="334" t="str">
        <f t="shared" ref="B1270:E1270" si="81">B1266</f>
        <v/>
      </c>
      <c r="C1270" s="334" t="str">
        <f t="shared" si="81"/>
        <v/>
      </c>
      <c r="D1270" s="334">
        <f t="shared" si="81"/>
        <v>0</v>
      </c>
      <c r="E1270" s="334" t="str">
        <f t="shared" si="81"/>
        <v/>
      </c>
      <c r="F1270" s="883"/>
      <c r="G1270" s="884"/>
      <c r="H1270" s="341"/>
      <c r="I1270" s="344"/>
    </row>
    <row r="1271" spans="1:9" ht="19.5" customHeight="1" x14ac:dyDescent="0.25">
      <c r="A1271" s="226" t="s">
        <v>377</v>
      </c>
      <c r="B1271" s="334" t="str">
        <f t="shared" ref="B1271:E1271" si="82">B1267</f>
        <v/>
      </c>
      <c r="C1271" s="334" t="str">
        <f t="shared" si="82"/>
        <v/>
      </c>
      <c r="D1271" s="334">
        <f t="shared" si="82"/>
        <v>0</v>
      </c>
      <c r="E1271" s="334" t="str">
        <f t="shared" si="82"/>
        <v/>
      </c>
      <c r="F1271" s="883"/>
      <c r="G1271" s="884"/>
      <c r="H1271" s="326"/>
      <c r="I1271" s="327"/>
    </row>
    <row r="1272" spans="1:9" ht="19.5" customHeight="1" x14ac:dyDescent="0.25">
      <c r="A1272" s="4"/>
      <c r="B1272" s="345"/>
      <c r="C1272" s="345"/>
      <c r="D1272" s="345"/>
      <c r="E1272" s="345"/>
      <c r="F1272" s="345"/>
      <c r="G1272" s="345"/>
      <c r="H1272" s="346"/>
      <c r="I1272" s="328"/>
    </row>
    <row r="1273" spans="1:9" ht="19.5" customHeight="1" x14ac:dyDescent="0.25">
      <c r="A1273" s="4"/>
      <c r="C1273" s="345"/>
      <c r="D1273" s="345"/>
      <c r="E1273" s="345"/>
      <c r="F1273" s="345"/>
      <c r="G1273" s="345"/>
      <c r="H1273" s="346"/>
      <c r="I1273" s="328"/>
    </row>
    <row r="1274" spans="1:9" ht="19.5" customHeight="1" x14ac:dyDescent="0.25">
      <c r="A1274" s="4"/>
      <c r="G1274" s="133"/>
      <c r="H1274" s="347"/>
      <c r="I1274" s="329"/>
    </row>
    <row r="1275" spans="1:9" ht="19.5" customHeight="1" x14ac:dyDescent="0.25">
      <c r="A1275" s="4"/>
      <c r="B1275" s="268"/>
      <c r="C1275" s="268"/>
      <c r="D1275" s="268"/>
      <c r="E1275" s="37"/>
      <c r="G1275" s="133"/>
      <c r="H1275" s="348"/>
      <c r="I1275" s="329"/>
    </row>
    <row r="1276" spans="1:9" ht="19.5" customHeight="1" x14ac:dyDescent="0.25">
      <c r="A1276" s="330"/>
      <c r="B1276" s="345"/>
      <c r="C1276" s="345"/>
      <c r="D1276" s="345"/>
      <c r="E1276" s="345"/>
      <c r="G1276" s="345"/>
      <c r="H1276" s="345"/>
      <c r="I1276" s="5"/>
    </row>
    <row r="1277" spans="1:9" ht="19.5" customHeight="1" x14ac:dyDescent="0.25">
      <c r="A1277" s="330"/>
      <c r="B1277" s="345"/>
      <c r="C1277" s="345"/>
      <c r="D1277" s="345"/>
      <c r="E1277" s="345"/>
      <c r="F1277" s="345"/>
      <c r="G1277" s="345"/>
      <c r="H1277" s="349"/>
      <c r="I1277" s="5"/>
    </row>
    <row r="1278" spans="1:9" ht="19.5" customHeight="1" x14ac:dyDescent="0.25">
      <c r="A1278" s="330"/>
      <c r="B1278" s="345"/>
      <c r="C1278" s="345"/>
      <c r="D1278" s="345"/>
      <c r="E1278" s="345"/>
      <c r="F1278" s="345"/>
      <c r="G1278" s="345"/>
      <c r="H1278" s="349"/>
      <c r="I1278" s="331"/>
    </row>
    <row r="1279" spans="1:9" ht="19.5" customHeight="1" x14ac:dyDescent="0.25">
      <c r="A1279" s="330"/>
      <c r="B1279" s="345"/>
      <c r="C1279" s="345"/>
      <c r="D1279" s="345"/>
      <c r="E1279" s="345"/>
      <c r="F1279" s="345"/>
      <c r="G1279" s="345"/>
      <c r="H1279" s="345"/>
      <c r="I1279" s="331"/>
    </row>
    <row r="1280" spans="1:9" ht="19.5" customHeight="1" thickBot="1" x14ac:dyDescent="0.3">
      <c r="A1280" s="336"/>
      <c r="B1280" s="332"/>
      <c r="C1280" s="332"/>
      <c r="D1280" s="332"/>
      <c r="E1280" s="332"/>
      <c r="F1280" s="332"/>
      <c r="G1280" s="8"/>
      <c r="H1280" s="332"/>
      <c r="I1280" s="15"/>
    </row>
    <row r="1281" spans="1:9" ht="19.5" customHeight="1" thickBot="1" x14ac:dyDescent="0.3">
      <c r="A1281" s="885" t="s">
        <v>589</v>
      </c>
      <c r="B1281" s="886"/>
      <c r="C1281" s="886"/>
      <c r="D1281" s="886"/>
      <c r="E1281" s="886"/>
      <c r="F1281" s="333" t="s">
        <v>357</v>
      </c>
      <c r="G1281" s="423" t="str">
        <f>IFERROR(IF(AND(ISNUMBER(D1265),ISNUMBER(D1266),ISNUMBER(D1267))=TRUE,"År "&amp;D1265+INT((H1261-D1266)/((E1266-D1266)/(E1265-D1265))),"N/A"),"N/A")</f>
        <v>N/A</v>
      </c>
      <c r="H1281" s="333" t="s">
        <v>356</v>
      </c>
      <c r="I1281" s="424" t="str">
        <f>IFERROR(IF(AND(ISNUMBER(D1265),ISNUMBER(D1266),ISNUMBER(D1267))=TRUE,"År "&amp;D1265+INT((H1262-D1267)/((E1267-D1267)/(E1265-D1265))),"N/A"),"N/A")</f>
        <v>N/A</v>
      </c>
    </row>
    <row r="1282" spans="1:9" ht="15" customHeight="1" x14ac:dyDescent="0.25">
      <c r="A1282" s="850" t="s">
        <v>372</v>
      </c>
      <c r="B1282" s="851"/>
      <c r="C1282" s="851"/>
      <c r="D1282" s="852"/>
      <c r="E1282" s="852"/>
      <c r="F1282" s="852"/>
      <c r="G1282" s="852"/>
      <c r="H1282" s="852"/>
      <c r="I1282" s="853"/>
    </row>
    <row r="1283" spans="1:9" ht="15" customHeight="1" thickBot="1" x14ac:dyDescent="0.3">
      <c r="A1283" s="854" t="s">
        <v>115</v>
      </c>
      <c r="B1283" s="855"/>
      <c r="C1283" s="856"/>
      <c r="D1283" s="857" t="s">
        <v>114</v>
      </c>
      <c r="E1283" s="858"/>
      <c r="F1283" s="858"/>
      <c r="G1283" s="858"/>
      <c r="H1283" s="858"/>
      <c r="I1283" s="859"/>
    </row>
    <row r="1284" spans="1:9" ht="15" customHeight="1" thickBot="1" x14ac:dyDescent="0.3">
      <c r="A1284" s="860" t="s">
        <v>116</v>
      </c>
      <c r="B1284" s="861"/>
      <c r="C1284" s="425" t="str">
        <f>IFERROR("År "&amp;MIN(RIGHT(G1281,4),RIGHT(I1281,4)),"N/A")</f>
        <v>N/A</v>
      </c>
      <c r="D1284" s="862" t="s">
        <v>24</v>
      </c>
      <c r="E1284" s="862"/>
      <c r="F1284" s="862"/>
      <c r="G1284" s="862"/>
      <c r="H1284" s="862" t="s">
        <v>21</v>
      </c>
      <c r="I1284" s="865"/>
    </row>
    <row r="1285" spans="1:9" ht="15" customHeight="1" x14ac:dyDescent="0.25">
      <c r="A1285" s="867"/>
      <c r="B1285" s="868"/>
      <c r="C1285" s="869"/>
      <c r="D1285" s="863"/>
      <c r="E1285" s="864"/>
      <c r="F1285" s="864"/>
      <c r="G1285" s="864"/>
      <c r="H1285" s="864"/>
      <c r="I1285" s="866"/>
    </row>
    <row r="1286" spans="1:9" ht="15" customHeight="1" x14ac:dyDescent="0.25">
      <c r="A1286" s="870"/>
      <c r="B1286" s="868"/>
      <c r="C1286" s="869"/>
      <c r="D1286" s="874" t="s">
        <v>25</v>
      </c>
      <c r="E1286" s="876"/>
      <c r="F1286" s="876"/>
      <c r="G1286" s="876"/>
      <c r="H1286" s="862" t="s">
        <v>371</v>
      </c>
      <c r="I1286" s="879"/>
    </row>
    <row r="1287" spans="1:9" ht="15" customHeight="1" thickBot="1" x14ac:dyDescent="0.3">
      <c r="A1287" s="871"/>
      <c r="B1287" s="872"/>
      <c r="C1287" s="873"/>
      <c r="D1287" s="875"/>
      <c r="E1287" s="877"/>
      <c r="F1287" s="877"/>
      <c r="G1287" s="877"/>
      <c r="H1287" s="878"/>
      <c r="I1287" s="880"/>
    </row>
    <row r="1288" spans="1:9" ht="15.75" thickBot="1" x14ac:dyDescent="0.3"/>
    <row r="1289" spans="1:9" ht="16.5" customHeight="1" thickBot="1" x14ac:dyDescent="0.3">
      <c r="A1289" s="941" t="s">
        <v>692</v>
      </c>
      <c r="B1289" s="817"/>
      <c r="C1289" s="817"/>
      <c r="D1289" s="817"/>
      <c r="E1289" s="833"/>
      <c r="F1289" s="833"/>
      <c r="G1289" s="833"/>
      <c r="H1289" s="833"/>
      <c r="I1289" s="942"/>
    </row>
    <row r="1290" spans="1:9" ht="27" customHeight="1" thickBot="1" x14ac:dyDescent="0.3">
      <c r="A1290" s="303" t="s">
        <v>633</v>
      </c>
      <c r="B1290" s="841"/>
      <c r="C1290" s="842"/>
      <c r="D1290" s="843"/>
      <c r="E1290" s="429" t="s">
        <v>588</v>
      </c>
      <c r="F1290" s="943"/>
      <c r="G1290" s="943"/>
      <c r="H1290" s="943"/>
      <c r="I1290" s="944"/>
    </row>
    <row r="1291" spans="1:9" ht="25.5" customHeight="1" x14ac:dyDescent="0.25">
      <c r="A1291" s="303" t="s">
        <v>0</v>
      </c>
      <c r="B1291" s="945"/>
      <c r="C1291" s="946"/>
      <c r="D1291" s="946"/>
      <c r="E1291" s="140" t="s">
        <v>37</v>
      </c>
      <c r="F1291" s="939"/>
      <c r="G1291" s="937"/>
      <c r="H1291" s="217" t="s">
        <v>31</v>
      </c>
      <c r="I1291" s="60"/>
    </row>
    <row r="1292" spans="1:9" ht="25.5" customHeight="1" x14ac:dyDescent="0.25">
      <c r="A1292" s="304" t="s">
        <v>905</v>
      </c>
      <c r="B1292" s="936"/>
      <c r="C1292" s="937"/>
      <c r="D1292" s="937"/>
      <c r="E1292" s="140" t="s">
        <v>32</v>
      </c>
      <c r="F1292" s="938"/>
      <c r="G1292" s="937"/>
      <c r="H1292" s="217" t="s">
        <v>34</v>
      </c>
      <c r="I1292" s="218"/>
    </row>
    <row r="1293" spans="1:9" ht="25.5" customHeight="1" x14ac:dyDescent="0.25">
      <c r="A1293" s="304" t="s">
        <v>1</v>
      </c>
      <c r="B1293" s="939"/>
      <c r="C1293" s="937"/>
      <c r="D1293" s="937"/>
      <c r="E1293" s="140" t="s">
        <v>33</v>
      </c>
      <c r="F1293" s="939"/>
      <c r="G1293" s="937"/>
      <c r="H1293" s="217" t="s">
        <v>36</v>
      </c>
      <c r="I1293" s="76"/>
    </row>
    <row r="1294" spans="1:9" ht="25.5" customHeight="1" x14ac:dyDescent="0.25">
      <c r="A1294" s="304" t="s">
        <v>406</v>
      </c>
      <c r="B1294" s="940"/>
      <c r="C1294" s="937"/>
      <c r="D1294" s="937"/>
      <c r="E1294" s="140" t="s">
        <v>35</v>
      </c>
      <c r="F1294" s="939"/>
      <c r="G1294" s="937"/>
      <c r="H1294" s="319"/>
      <c r="I1294" s="320"/>
    </row>
    <row r="1295" spans="1:9" ht="25.5" customHeight="1" thickBot="1" x14ac:dyDescent="0.3">
      <c r="A1295" s="305" t="s">
        <v>28</v>
      </c>
      <c r="B1295" s="929"/>
      <c r="C1295" s="930"/>
      <c r="D1295" s="930"/>
      <c r="E1295" s="141" t="s">
        <v>29</v>
      </c>
      <c r="F1295" s="929"/>
      <c r="G1295" s="930"/>
      <c r="H1295" s="321"/>
      <c r="I1295" s="272"/>
    </row>
    <row r="1296" spans="1:9" ht="15" customHeight="1" thickBot="1" x14ac:dyDescent="0.3">
      <c r="A1296" s="931"/>
      <c r="B1296" s="820"/>
      <c r="C1296" s="820"/>
      <c r="D1296" s="820"/>
      <c r="E1296" s="820"/>
      <c r="F1296" s="820"/>
      <c r="G1296" s="820"/>
      <c r="H1296" s="820"/>
      <c r="I1296" s="821"/>
    </row>
    <row r="1297" spans="1:9" ht="22.5" customHeight="1" x14ac:dyDescent="0.25">
      <c r="A1297" s="932" t="s">
        <v>324</v>
      </c>
      <c r="B1297" s="933"/>
      <c r="C1297" s="933"/>
      <c r="D1297" s="160"/>
      <c r="E1297" s="934" t="s">
        <v>366</v>
      </c>
      <c r="F1297" s="935"/>
      <c r="G1297" s="219" t="s">
        <v>367</v>
      </c>
      <c r="H1297" s="220" t="s">
        <v>358</v>
      </c>
      <c r="I1297" s="142" t="s">
        <v>375</v>
      </c>
    </row>
    <row r="1298" spans="1:9" ht="15" customHeight="1" x14ac:dyDescent="0.25">
      <c r="A1298" s="910" t="s">
        <v>359</v>
      </c>
      <c r="B1298" s="858"/>
      <c r="C1298" s="858"/>
      <c r="D1298" s="911"/>
      <c r="E1298" s="922"/>
      <c r="F1298" s="923"/>
      <c r="G1298" s="413" t="str">
        <f>IF(AND(ISNUMBER(E1298),ISNUMBER(H1298))=TRUE,E1298-H1298,"")</f>
        <v/>
      </c>
      <c r="H1298" s="221"/>
      <c r="I1298" s="427" t="str">
        <f>IF(AND(ISNUMBER(E1298),ISNUMBER(H1298))=TRUE,MAX(G1298,E1298-H1298),"")</f>
        <v/>
      </c>
    </row>
    <row r="1299" spans="1:9" ht="15" customHeight="1" thickBot="1" x14ac:dyDescent="0.3">
      <c r="A1299" s="887" t="s">
        <v>360</v>
      </c>
      <c r="B1299" s="888"/>
      <c r="C1299" s="888"/>
      <c r="D1299" s="889"/>
      <c r="E1299" s="924"/>
      <c r="F1299" s="925"/>
      <c r="G1299" s="426" t="str">
        <f>IF(AND(ISNUMBER(E1299),ISNUMBER(H1299))=TRUE,E1299-H1299,"")</f>
        <v/>
      </c>
      <c r="H1299" s="222"/>
      <c r="I1299" s="428" t="str">
        <f>IF(AND(ISNUMBER(E1299),ISNUMBER(H1299))=TRUE,MAX(G1299,E1299-H1299),"")</f>
        <v/>
      </c>
    </row>
    <row r="1300" spans="1:9" ht="15" customHeight="1" thickBot="1" x14ac:dyDescent="0.3">
      <c r="A1300" s="926" t="s">
        <v>374</v>
      </c>
      <c r="B1300" s="927"/>
      <c r="C1300" s="927"/>
      <c r="D1300" s="927"/>
      <c r="E1300" s="927"/>
      <c r="F1300" s="927"/>
      <c r="G1300" s="927"/>
      <c r="H1300" s="927"/>
      <c r="I1300" s="928"/>
    </row>
    <row r="1301" spans="1:9" ht="15" customHeight="1" thickBot="1" x14ac:dyDescent="0.3">
      <c r="A1301" s="899" t="s">
        <v>364</v>
      </c>
      <c r="B1301" s="912"/>
      <c r="C1301" s="912"/>
      <c r="D1301" s="912"/>
      <c r="E1301" s="912"/>
      <c r="F1301" s="912"/>
      <c r="G1301" s="912"/>
      <c r="H1301" s="912"/>
      <c r="I1301" s="913"/>
    </row>
    <row r="1302" spans="1:9" ht="15" customHeight="1" x14ac:dyDescent="0.25">
      <c r="A1302" s="914" t="s">
        <v>361</v>
      </c>
      <c r="B1302" s="851"/>
      <c r="C1302" s="851"/>
      <c r="D1302" s="851"/>
      <c r="E1302" s="851"/>
      <c r="F1302" s="915"/>
      <c r="G1302" s="916"/>
      <c r="H1302" s="917"/>
      <c r="I1302" s="918"/>
    </row>
    <row r="1303" spans="1:9" ht="15" customHeight="1" thickBot="1" x14ac:dyDescent="0.3">
      <c r="A1303" s="887" t="s">
        <v>362</v>
      </c>
      <c r="B1303" s="888"/>
      <c r="C1303" s="888"/>
      <c r="D1303" s="888"/>
      <c r="E1303" s="888"/>
      <c r="F1303" s="889"/>
      <c r="G1303" s="919"/>
      <c r="H1303" s="920"/>
      <c r="I1303" s="921"/>
    </row>
    <row r="1304" spans="1:9" ht="15" customHeight="1" thickBot="1" x14ac:dyDescent="0.3">
      <c r="A1304" s="899" t="s">
        <v>351</v>
      </c>
      <c r="B1304" s="900"/>
      <c r="C1304" s="900"/>
      <c r="D1304" s="900"/>
      <c r="E1304" s="900"/>
      <c r="F1304" s="900"/>
      <c r="G1304" s="900"/>
      <c r="H1304" s="900"/>
      <c r="I1304" s="901"/>
    </row>
    <row r="1305" spans="1:9" ht="15" customHeight="1" x14ac:dyDescent="0.25">
      <c r="A1305" s="902" t="s">
        <v>363</v>
      </c>
      <c r="B1305" s="903"/>
      <c r="C1305" s="903"/>
      <c r="D1305" s="903"/>
      <c r="E1305" s="903"/>
      <c r="F1305" s="904"/>
      <c r="G1305" s="143" t="s">
        <v>177</v>
      </c>
      <c r="H1305" s="905"/>
      <c r="I1305" s="906"/>
    </row>
    <row r="1306" spans="1:9" ht="15" customHeight="1" x14ac:dyDescent="0.25">
      <c r="A1306" s="907" t="s">
        <v>373</v>
      </c>
      <c r="B1306" s="908"/>
      <c r="C1306" s="908"/>
      <c r="D1306" s="908"/>
      <c r="E1306" s="908"/>
      <c r="F1306" s="908"/>
      <c r="G1306" s="909"/>
      <c r="H1306" s="144" t="s">
        <v>358</v>
      </c>
      <c r="I1306" s="145" t="s">
        <v>648</v>
      </c>
    </row>
    <row r="1307" spans="1:9" ht="15" customHeight="1" x14ac:dyDescent="0.25">
      <c r="A1307" s="910" t="s">
        <v>359</v>
      </c>
      <c r="B1307" s="858"/>
      <c r="C1307" s="858"/>
      <c r="D1307" s="858"/>
      <c r="E1307" s="858"/>
      <c r="F1307" s="858"/>
      <c r="G1307" s="911"/>
      <c r="H1307" s="417" t="str">
        <f>IF(H1298,H1298,"")</f>
        <v/>
      </c>
      <c r="I1307" s="223"/>
    </row>
    <row r="1308" spans="1:9" ht="15" customHeight="1" thickBot="1" x14ac:dyDescent="0.3">
      <c r="A1308" s="887" t="s">
        <v>360</v>
      </c>
      <c r="B1308" s="888"/>
      <c r="C1308" s="888"/>
      <c r="D1308" s="888"/>
      <c r="E1308" s="888"/>
      <c r="F1308" s="888"/>
      <c r="G1308" s="889"/>
      <c r="H1308" s="417" t="str">
        <f>IF(H1299,H1299,"")</f>
        <v/>
      </c>
      <c r="I1308" s="224"/>
    </row>
    <row r="1309" spans="1:9" ht="15" customHeight="1" thickBot="1" x14ac:dyDescent="0.3">
      <c r="A1309" s="890" t="s">
        <v>365</v>
      </c>
      <c r="B1309" s="852"/>
      <c r="C1309" s="852"/>
      <c r="D1309" s="852"/>
      <c r="E1309" s="852"/>
      <c r="F1309" s="852"/>
      <c r="G1309" s="852"/>
      <c r="H1309" s="852"/>
      <c r="I1309" s="853"/>
    </row>
    <row r="1310" spans="1:9" ht="15" customHeight="1" x14ac:dyDescent="0.25">
      <c r="A1310" s="146"/>
      <c r="B1310" s="412" t="s">
        <v>352</v>
      </c>
      <c r="C1310" s="225"/>
      <c r="D1310" s="415" t="s">
        <v>353</v>
      </c>
      <c r="E1310" s="416" t="s">
        <v>354</v>
      </c>
      <c r="F1310" s="891" t="s">
        <v>368</v>
      </c>
      <c r="G1310" s="892"/>
      <c r="H1310" s="893"/>
      <c r="I1310" s="894"/>
    </row>
    <row r="1311" spans="1:9" ht="15" customHeight="1" x14ac:dyDescent="0.25">
      <c r="A1311" s="226" t="s">
        <v>355</v>
      </c>
      <c r="B1311" s="433"/>
      <c r="C1311" s="228">
        <f>B1311</f>
        <v>0</v>
      </c>
      <c r="D1311" s="227"/>
      <c r="E1311" s="430" t="str">
        <f>IF(H1305&lt;&gt;"",INT(YEAR(H1305)),"")</f>
        <v/>
      </c>
      <c r="F1311" s="897" t="str">
        <f>IF(E1311&lt;&gt;"",E1311+30,"")</f>
        <v/>
      </c>
      <c r="G1311" s="898"/>
      <c r="H1311" s="895"/>
      <c r="I1311" s="896"/>
    </row>
    <row r="1312" spans="1:9" ht="15" customHeight="1" x14ac:dyDescent="0.25">
      <c r="A1312" s="226" t="s">
        <v>357</v>
      </c>
      <c r="B1312" s="413" t="str">
        <f>IF(ISNUMBER(E1298),E1298,"")</f>
        <v/>
      </c>
      <c r="C1312" s="228" t="str">
        <f>B1312</f>
        <v/>
      </c>
      <c r="D1312" s="431"/>
      <c r="E1312" s="417" t="str">
        <f>IF(ISNUMBER(I1307),I1307,"")</f>
        <v/>
      </c>
      <c r="F1312" s="342"/>
      <c r="G1312" s="343"/>
      <c r="H1312" s="419" t="s">
        <v>357</v>
      </c>
      <c r="I1312" s="420" t="str">
        <f>IFERROR(IF((I1307-H1307)&lt;0,"",I1307-H1307),"")</f>
        <v/>
      </c>
    </row>
    <row r="1313" spans="1:9" ht="15" customHeight="1" thickBot="1" x14ac:dyDescent="0.3">
      <c r="A1313" s="230" t="s">
        <v>356</v>
      </c>
      <c r="B1313" s="414" t="str">
        <f>IF(ISNUMBER(E1299),E1299,"")</f>
        <v/>
      </c>
      <c r="C1313" s="228" t="str">
        <f>B1313</f>
        <v/>
      </c>
      <c r="D1313" s="432"/>
      <c r="E1313" s="418" t="str">
        <f>IF(ISNUMBER(I1308),I1308,"")</f>
        <v/>
      </c>
      <c r="F1313" s="339"/>
      <c r="G1313" s="340"/>
      <c r="H1313" s="421" t="s">
        <v>356</v>
      </c>
      <c r="I1313" s="422" t="str">
        <f>IFERROR(IF((I1308-H1308)&lt;0,"",I1308-H1308),"")</f>
        <v/>
      </c>
    </row>
    <row r="1314" spans="1:9" ht="19.5" customHeight="1" x14ac:dyDescent="0.25">
      <c r="A1314" s="229" t="s">
        <v>369</v>
      </c>
      <c r="B1314" s="335">
        <f>H1298</f>
        <v>0</v>
      </c>
      <c r="C1314" s="335">
        <f>B1314</f>
        <v>0</v>
      </c>
      <c r="D1314" s="335">
        <f t="shared" ref="D1314" si="83">C1314</f>
        <v>0</v>
      </c>
      <c r="E1314" s="335">
        <f>D1314</f>
        <v>0</v>
      </c>
      <c r="F1314" s="881">
        <f>E1314</f>
        <v>0</v>
      </c>
      <c r="G1314" s="882"/>
      <c r="H1314" s="323"/>
      <c r="I1314" s="350"/>
    </row>
    <row r="1315" spans="1:9" ht="19.5" customHeight="1" x14ac:dyDescent="0.25">
      <c r="A1315" s="230" t="s">
        <v>370</v>
      </c>
      <c r="B1315" s="334">
        <f>H1299</f>
        <v>0</v>
      </c>
      <c r="C1315" s="334">
        <f>B1315</f>
        <v>0</v>
      </c>
      <c r="D1315" s="334">
        <f>C1315</f>
        <v>0</v>
      </c>
      <c r="E1315" s="334">
        <f>D1315</f>
        <v>0</v>
      </c>
      <c r="F1315" s="883">
        <f>E1315</f>
        <v>0</v>
      </c>
      <c r="G1315" s="884"/>
      <c r="H1315" s="325"/>
      <c r="I1315" s="324"/>
    </row>
    <row r="1316" spans="1:9" ht="19.5" customHeight="1" x14ac:dyDescent="0.25">
      <c r="A1316" s="226" t="s">
        <v>376</v>
      </c>
      <c r="B1316" s="334" t="str">
        <f t="shared" ref="B1316:E1316" si="84">B1312</f>
        <v/>
      </c>
      <c r="C1316" s="334" t="str">
        <f t="shared" si="84"/>
        <v/>
      </c>
      <c r="D1316" s="334">
        <f t="shared" si="84"/>
        <v>0</v>
      </c>
      <c r="E1316" s="334" t="str">
        <f t="shared" si="84"/>
        <v/>
      </c>
      <c r="F1316" s="883"/>
      <c r="G1316" s="884"/>
      <c r="H1316" s="341"/>
      <c r="I1316" s="344"/>
    </row>
    <row r="1317" spans="1:9" ht="19.5" customHeight="1" x14ac:dyDescent="0.25">
      <c r="A1317" s="226" t="s">
        <v>377</v>
      </c>
      <c r="B1317" s="334" t="str">
        <f t="shared" ref="B1317:E1317" si="85">B1313</f>
        <v/>
      </c>
      <c r="C1317" s="334" t="str">
        <f t="shared" si="85"/>
        <v/>
      </c>
      <c r="D1317" s="334">
        <f t="shared" si="85"/>
        <v>0</v>
      </c>
      <c r="E1317" s="334" t="str">
        <f t="shared" si="85"/>
        <v/>
      </c>
      <c r="F1317" s="883"/>
      <c r="G1317" s="884"/>
      <c r="H1317" s="326"/>
      <c r="I1317" s="327"/>
    </row>
    <row r="1318" spans="1:9" ht="19.5" customHeight="1" x14ac:dyDescent="0.25">
      <c r="A1318" s="4"/>
      <c r="B1318" s="345"/>
      <c r="C1318" s="345"/>
      <c r="D1318" s="345"/>
      <c r="E1318" s="345"/>
      <c r="F1318" s="345"/>
      <c r="G1318" s="345"/>
      <c r="H1318" s="346"/>
      <c r="I1318" s="328"/>
    </row>
    <row r="1319" spans="1:9" ht="19.5" customHeight="1" x14ac:dyDescent="0.25">
      <c r="A1319" s="4"/>
      <c r="C1319" s="345"/>
      <c r="D1319" s="345"/>
      <c r="E1319" s="345"/>
      <c r="F1319" s="345"/>
      <c r="G1319" s="345"/>
      <c r="H1319" s="346"/>
      <c r="I1319" s="328"/>
    </row>
    <row r="1320" spans="1:9" ht="19.5" customHeight="1" x14ac:dyDescent="0.25">
      <c r="A1320" s="4"/>
      <c r="G1320" s="133"/>
      <c r="H1320" s="347"/>
      <c r="I1320" s="329"/>
    </row>
    <row r="1321" spans="1:9" ht="19.5" customHeight="1" x14ac:dyDescent="0.25">
      <c r="A1321" s="4"/>
      <c r="B1321" s="268"/>
      <c r="C1321" s="268"/>
      <c r="D1321" s="268"/>
      <c r="E1321" s="37"/>
      <c r="G1321" s="133"/>
      <c r="H1321" s="348"/>
      <c r="I1321" s="329"/>
    </row>
    <row r="1322" spans="1:9" ht="19.5" customHeight="1" x14ac:dyDescent="0.25">
      <c r="A1322" s="330"/>
      <c r="B1322" s="345"/>
      <c r="C1322" s="345"/>
      <c r="D1322" s="345"/>
      <c r="E1322" s="345"/>
      <c r="G1322" s="345"/>
      <c r="H1322" s="345"/>
      <c r="I1322" s="5"/>
    </row>
    <row r="1323" spans="1:9" ht="19.5" customHeight="1" x14ac:dyDescent="0.25">
      <c r="A1323" s="330"/>
      <c r="B1323" s="345"/>
      <c r="C1323" s="345"/>
      <c r="D1323" s="345"/>
      <c r="E1323" s="345"/>
      <c r="F1323" s="345"/>
      <c r="G1323" s="345"/>
      <c r="H1323" s="349"/>
      <c r="I1323" s="5"/>
    </row>
    <row r="1324" spans="1:9" ht="19.5" customHeight="1" x14ac:dyDescent="0.25">
      <c r="A1324" s="330"/>
      <c r="B1324" s="345"/>
      <c r="C1324" s="345"/>
      <c r="D1324" s="345"/>
      <c r="E1324" s="345"/>
      <c r="F1324" s="345"/>
      <c r="G1324" s="345"/>
      <c r="H1324" s="349"/>
      <c r="I1324" s="331"/>
    </row>
    <row r="1325" spans="1:9" ht="19.5" customHeight="1" x14ac:dyDescent="0.25">
      <c r="A1325" s="330"/>
      <c r="B1325" s="345"/>
      <c r="C1325" s="345"/>
      <c r="D1325" s="345"/>
      <c r="E1325" s="345"/>
      <c r="F1325" s="345"/>
      <c r="G1325" s="345"/>
      <c r="H1325" s="345"/>
      <c r="I1325" s="331"/>
    </row>
    <row r="1326" spans="1:9" ht="19.5" customHeight="1" thickBot="1" x14ac:dyDescent="0.3">
      <c r="A1326" s="336"/>
      <c r="B1326" s="332"/>
      <c r="C1326" s="332"/>
      <c r="D1326" s="332"/>
      <c r="E1326" s="332"/>
      <c r="F1326" s="332"/>
      <c r="G1326" s="8"/>
      <c r="H1326" s="332"/>
      <c r="I1326" s="15"/>
    </row>
    <row r="1327" spans="1:9" ht="19.5" customHeight="1" thickBot="1" x14ac:dyDescent="0.3">
      <c r="A1327" s="885" t="s">
        <v>589</v>
      </c>
      <c r="B1327" s="886"/>
      <c r="C1327" s="886"/>
      <c r="D1327" s="886"/>
      <c r="E1327" s="886"/>
      <c r="F1327" s="333" t="s">
        <v>357</v>
      </c>
      <c r="G1327" s="423" t="str">
        <f>IFERROR(IF(AND(ISNUMBER(D1311),ISNUMBER(D1312),ISNUMBER(D1313))=TRUE,"År "&amp;D1311+INT((H1307-D1312)/((E1312-D1312)/(E1311-D1311))),"N/A"),"N/A")</f>
        <v>N/A</v>
      </c>
      <c r="H1327" s="333" t="s">
        <v>356</v>
      </c>
      <c r="I1327" s="424" t="str">
        <f>IFERROR(IF(AND(ISNUMBER(D1311),ISNUMBER(D1312),ISNUMBER(D1313))=TRUE,"År "&amp;D1311+INT((H1308-D1313)/((E1313-D1313)/(E1311-D1311))),"N/A"),"N/A")</f>
        <v>N/A</v>
      </c>
    </row>
    <row r="1328" spans="1:9" ht="15" customHeight="1" x14ac:dyDescent="0.25">
      <c r="A1328" s="850" t="s">
        <v>372</v>
      </c>
      <c r="B1328" s="851"/>
      <c r="C1328" s="851"/>
      <c r="D1328" s="852"/>
      <c r="E1328" s="852"/>
      <c r="F1328" s="852"/>
      <c r="G1328" s="852"/>
      <c r="H1328" s="852"/>
      <c r="I1328" s="853"/>
    </row>
    <row r="1329" spans="1:9" ht="15" customHeight="1" thickBot="1" x14ac:dyDescent="0.3">
      <c r="A1329" s="854" t="s">
        <v>115</v>
      </c>
      <c r="B1329" s="855"/>
      <c r="C1329" s="856"/>
      <c r="D1329" s="857" t="s">
        <v>114</v>
      </c>
      <c r="E1329" s="858"/>
      <c r="F1329" s="858"/>
      <c r="G1329" s="858"/>
      <c r="H1329" s="858"/>
      <c r="I1329" s="859"/>
    </row>
    <row r="1330" spans="1:9" ht="15" customHeight="1" thickBot="1" x14ac:dyDescent="0.3">
      <c r="A1330" s="860" t="s">
        <v>116</v>
      </c>
      <c r="B1330" s="861"/>
      <c r="C1330" s="425" t="str">
        <f>IFERROR("År "&amp;MIN(RIGHT(G1327,4),RIGHT(I1327,4)),"N/A")</f>
        <v>N/A</v>
      </c>
      <c r="D1330" s="862" t="s">
        <v>24</v>
      </c>
      <c r="E1330" s="862"/>
      <c r="F1330" s="862"/>
      <c r="G1330" s="862"/>
      <c r="H1330" s="862" t="s">
        <v>21</v>
      </c>
      <c r="I1330" s="865"/>
    </row>
    <row r="1331" spans="1:9" ht="15" customHeight="1" x14ac:dyDescent="0.25">
      <c r="A1331" s="867"/>
      <c r="B1331" s="868"/>
      <c r="C1331" s="869"/>
      <c r="D1331" s="863"/>
      <c r="E1331" s="864"/>
      <c r="F1331" s="864"/>
      <c r="G1331" s="864"/>
      <c r="H1331" s="864"/>
      <c r="I1331" s="866"/>
    </row>
    <row r="1332" spans="1:9" ht="15" customHeight="1" x14ac:dyDescent="0.25">
      <c r="A1332" s="870"/>
      <c r="B1332" s="868"/>
      <c r="C1332" s="869"/>
      <c r="D1332" s="874" t="s">
        <v>25</v>
      </c>
      <c r="E1332" s="876"/>
      <c r="F1332" s="876"/>
      <c r="G1332" s="876"/>
      <c r="H1332" s="862" t="s">
        <v>371</v>
      </c>
      <c r="I1332" s="879"/>
    </row>
    <row r="1333" spans="1:9" ht="15" customHeight="1" thickBot="1" x14ac:dyDescent="0.3">
      <c r="A1333" s="871"/>
      <c r="B1333" s="872"/>
      <c r="C1333" s="873"/>
      <c r="D1333" s="875"/>
      <c r="E1333" s="877"/>
      <c r="F1333" s="877"/>
      <c r="G1333" s="877"/>
      <c r="H1333" s="878"/>
      <c r="I1333" s="880"/>
    </row>
    <row r="1334" spans="1:9" ht="15.75" thickBot="1" x14ac:dyDescent="0.3"/>
    <row r="1335" spans="1:9" ht="16.5" customHeight="1" thickBot="1" x14ac:dyDescent="0.3">
      <c r="A1335" s="941" t="s">
        <v>692</v>
      </c>
      <c r="B1335" s="817"/>
      <c r="C1335" s="817"/>
      <c r="D1335" s="817"/>
      <c r="E1335" s="833"/>
      <c r="F1335" s="833"/>
      <c r="G1335" s="833"/>
      <c r="H1335" s="833"/>
      <c r="I1335" s="942"/>
    </row>
    <row r="1336" spans="1:9" ht="27" customHeight="1" thickBot="1" x14ac:dyDescent="0.3">
      <c r="A1336" s="303" t="s">
        <v>633</v>
      </c>
      <c r="B1336" s="841"/>
      <c r="C1336" s="842"/>
      <c r="D1336" s="843"/>
      <c r="E1336" s="429" t="s">
        <v>588</v>
      </c>
      <c r="F1336" s="943"/>
      <c r="G1336" s="943"/>
      <c r="H1336" s="943"/>
      <c r="I1336" s="944"/>
    </row>
    <row r="1337" spans="1:9" ht="25.5" customHeight="1" x14ac:dyDescent="0.25">
      <c r="A1337" s="303" t="s">
        <v>0</v>
      </c>
      <c r="B1337" s="945"/>
      <c r="C1337" s="946"/>
      <c r="D1337" s="946"/>
      <c r="E1337" s="140" t="s">
        <v>37</v>
      </c>
      <c r="F1337" s="939"/>
      <c r="G1337" s="937"/>
      <c r="H1337" s="217" t="s">
        <v>31</v>
      </c>
      <c r="I1337" s="60"/>
    </row>
    <row r="1338" spans="1:9" ht="25.5" customHeight="1" x14ac:dyDescent="0.25">
      <c r="A1338" s="304" t="s">
        <v>905</v>
      </c>
      <c r="B1338" s="936"/>
      <c r="C1338" s="937"/>
      <c r="D1338" s="937"/>
      <c r="E1338" s="140" t="s">
        <v>32</v>
      </c>
      <c r="F1338" s="938"/>
      <c r="G1338" s="937"/>
      <c r="H1338" s="217" t="s">
        <v>34</v>
      </c>
      <c r="I1338" s="218"/>
    </row>
    <row r="1339" spans="1:9" ht="25.5" customHeight="1" x14ac:dyDescent="0.25">
      <c r="A1339" s="304" t="s">
        <v>1</v>
      </c>
      <c r="B1339" s="939"/>
      <c r="C1339" s="937"/>
      <c r="D1339" s="937"/>
      <c r="E1339" s="140" t="s">
        <v>33</v>
      </c>
      <c r="F1339" s="939"/>
      <c r="G1339" s="937"/>
      <c r="H1339" s="217" t="s">
        <v>36</v>
      </c>
      <c r="I1339" s="76"/>
    </row>
    <row r="1340" spans="1:9" ht="25.5" customHeight="1" x14ac:dyDescent="0.25">
      <c r="A1340" s="304" t="s">
        <v>406</v>
      </c>
      <c r="B1340" s="940"/>
      <c r="C1340" s="937"/>
      <c r="D1340" s="937"/>
      <c r="E1340" s="140" t="s">
        <v>35</v>
      </c>
      <c r="F1340" s="939"/>
      <c r="G1340" s="937"/>
      <c r="H1340" s="319"/>
      <c r="I1340" s="320"/>
    </row>
    <row r="1341" spans="1:9" ht="25.5" customHeight="1" thickBot="1" x14ac:dyDescent="0.3">
      <c r="A1341" s="305" t="s">
        <v>28</v>
      </c>
      <c r="B1341" s="929"/>
      <c r="C1341" s="930"/>
      <c r="D1341" s="930"/>
      <c r="E1341" s="141" t="s">
        <v>29</v>
      </c>
      <c r="F1341" s="929"/>
      <c r="G1341" s="930"/>
      <c r="H1341" s="321"/>
      <c r="I1341" s="272"/>
    </row>
    <row r="1342" spans="1:9" ht="15" customHeight="1" thickBot="1" x14ac:dyDescent="0.3">
      <c r="A1342" s="931"/>
      <c r="B1342" s="820"/>
      <c r="C1342" s="820"/>
      <c r="D1342" s="820"/>
      <c r="E1342" s="820"/>
      <c r="F1342" s="820"/>
      <c r="G1342" s="820"/>
      <c r="H1342" s="820"/>
      <c r="I1342" s="821"/>
    </row>
    <row r="1343" spans="1:9" ht="22.5" customHeight="1" x14ac:dyDescent="0.25">
      <c r="A1343" s="932" t="s">
        <v>324</v>
      </c>
      <c r="B1343" s="933"/>
      <c r="C1343" s="933"/>
      <c r="D1343" s="160"/>
      <c r="E1343" s="934" t="s">
        <v>366</v>
      </c>
      <c r="F1343" s="935"/>
      <c r="G1343" s="219" t="s">
        <v>367</v>
      </c>
      <c r="H1343" s="220" t="s">
        <v>358</v>
      </c>
      <c r="I1343" s="142" t="s">
        <v>375</v>
      </c>
    </row>
    <row r="1344" spans="1:9" ht="15" customHeight="1" x14ac:dyDescent="0.25">
      <c r="A1344" s="910" t="s">
        <v>359</v>
      </c>
      <c r="B1344" s="858"/>
      <c r="C1344" s="858"/>
      <c r="D1344" s="911"/>
      <c r="E1344" s="922"/>
      <c r="F1344" s="923"/>
      <c r="G1344" s="413" t="str">
        <f>IF(AND(ISNUMBER(E1344),ISNUMBER(H1344))=TRUE,E1344-H1344,"")</f>
        <v/>
      </c>
      <c r="H1344" s="221"/>
      <c r="I1344" s="427" t="str">
        <f>IF(AND(ISNUMBER(E1344),ISNUMBER(H1344))=TRUE,MAX(G1344,E1344-H1344),"")</f>
        <v/>
      </c>
    </row>
    <row r="1345" spans="1:9" ht="15" customHeight="1" thickBot="1" x14ac:dyDescent="0.3">
      <c r="A1345" s="887" t="s">
        <v>360</v>
      </c>
      <c r="B1345" s="888"/>
      <c r="C1345" s="888"/>
      <c r="D1345" s="889"/>
      <c r="E1345" s="924"/>
      <c r="F1345" s="925"/>
      <c r="G1345" s="426" t="str">
        <f>IF(AND(ISNUMBER(E1345),ISNUMBER(H1345))=TRUE,E1345-H1345,"")</f>
        <v/>
      </c>
      <c r="H1345" s="222"/>
      <c r="I1345" s="428" t="str">
        <f>IF(AND(ISNUMBER(E1345),ISNUMBER(H1345))=TRUE,MAX(G1345,E1345-H1345),"")</f>
        <v/>
      </c>
    </row>
    <row r="1346" spans="1:9" ht="15" customHeight="1" thickBot="1" x14ac:dyDescent="0.3">
      <c r="A1346" s="926" t="s">
        <v>374</v>
      </c>
      <c r="B1346" s="927"/>
      <c r="C1346" s="927"/>
      <c r="D1346" s="927"/>
      <c r="E1346" s="927"/>
      <c r="F1346" s="927"/>
      <c r="G1346" s="927"/>
      <c r="H1346" s="927"/>
      <c r="I1346" s="928"/>
    </row>
    <row r="1347" spans="1:9" ht="15" customHeight="1" thickBot="1" x14ac:dyDescent="0.3">
      <c r="A1347" s="899" t="s">
        <v>364</v>
      </c>
      <c r="B1347" s="912"/>
      <c r="C1347" s="912"/>
      <c r="D1347" s="912"/>
      <c r="E1347" s="912"/>
      <c r="F1347" s="912"/>
      <c r="G1347" s="912"/>
      <c r="H1347" s="912"/>
      <c r="I1347" s="913"/>
    </row>
    <row r="1348" spans="1:9" ht="15" customHeight="1" x14ac:dyDescent="0.25">
      <c r="A1348" s="914" t="s">
        <v>361</v>
      </c>
      <c r="B1348" s="851"/>
      <c r="C1348" s="851"/>
      <c r="D1348" s="851"/>
      <c r="E1348" s="851"/>
      <c r="F1348" s="915"/>
      <c r="G1348" s="916"/>
      <c r="H1348" s="917"/>
      <c r="I1348" s="918"/>
    </row>
    <row r="1349" spans="1:9" ht="15" customHeight="1" thickBot="1" x14ac:dyDescent="0.3">
      <c r="A1349" s="887" t="s">
        <v>362</v>
      </c>
      <c r="B1349" s="888"/>
      <c r="C1349" s="888"/>
      <c r="D1349" s="888"/>
      <c r="E1349" s="888"/>
      <c r="F1349" s="889"/>
      <c r="G1349" s="919"/>
      <c r="H1349" s="920"/>
      <c r="I1349" s="921"/>
    </row>
    <row r="1350" spans="1:9" ht="15" customHeight="1" thickBot="1" x14ac:dyDescent="0.3">
      <c r="A1350" s="899" t="s">
        <v>351</v>
      </c>
      <c r="B1350" s="900"/>
      <c r="C1350" s="900"/>
      <c r="D1350" s="900"/>
      <c r="E1350" s="900"/>
      <c r="F1350" s="900"/>
      <c r="G1350" s="900"/>
      <c r="H1350" s="900"/>
      <c r="I1350" s="901"/>
    </row>
    <row r="1351" spans="1:9" ht="15" customHeight="1" x14ac:dyDescent="0.25">
      <c r="A1351" s="902" t="s">
        <v>363</v>
      </c>
      <c r="B1351" s="903"/>
      <c r="C1351" s="903"/>
      <c r="D1351" s="903"/>
      <c r="E1351" s="903"/>
      <c r="F1351" s="904"/>
      <c r="G1351" s="143" t="s">
        <v>177</v>
      </c>
      <c r="H1351" s="905"/>
      <c r="I1351" s="906"/>
    </row>
    <row r="1352" spans="1:9" ht="15" customHeight="1" x14ac:dyDescent="0.25">
      <c r="A1352" s="907" t="s">
        <v>373</v>
      </c>
      <c r="B1352" s="908"/>
      <c r="C1352" s="908"/>
      <c r="D1352" s="908"/>
      <c r="E1352" s="908"/>
      <c r="F1352" s="908"/>
      <c r="G1352" s="909"/>
      <c r="H1352" s="144" t="s">
        <v>358</v>
      </c>
      <c r="I1352" s="145" t="s">
        <v>648</v>
      </c>
    </row>
    <row r="1353" spans="1:9" ht="15" customHeight="1" x14ac:dyDescent="0.25">
      <c r="A1353" s="910" t="s">
        <v>359</v>
      </c>
      <c r="B1353" s="858"/>
      <c r="C1353" s="858"/>
      <c r="D1353" s="858"/>
      <c r="E1353" s="858"/>
      <c r="F1353" s="858"/>
      <c r="G1353" s="911"/>
      <c r="H1353" s="417" t="str">
        <f>IF(H1344,H1344,"")</f>
        <v/>
      </c>
      <c r="I1353" s="223"/>
    </row>
    <row r="1354" spans="1:9" ht="15" customHeight="1" thickBot="1" x14ac:dyDescent="0.3">
      <c r="A1354" s="887" t="s">
        <v>360</v>
      </c>
      <c r="B1354" s="888"/>
      <c r="C1354" s="888"/>
      <c r="D1354" s="888"/>
      <c r="E1354" s="888"/>
      <c r="F1354" s="888"/>
      <c r="G1354" s="889"/>
      <c r="H1354" s="417" t="str">
        <f>IF(H1345,H1345,"")</f>
        <v/>
      </c>
      <c r="I1354" s="224"/>
    </row>
    <row r="1355" spans="1:9" ht="15" customHeight="1" thickBot="1" x14ac:dyDescent="0.3">
      <c r="A1355" s="890" t="s">
        <v>365</v>
      </c>
      <c r="B1355" s="852"/>
      <c r="C1355" s="852"/>
      <c r="D1355" s="852"/>
      <c r="E1355" s="852"/>
      <c r="F1355" s="852"/>
      <c r="G1355" s="852"/>
      <c r="H1355" s="852"/>
      <c r="I1355" s="853"/>
    </row>
    <row r="1356" spans="1:9" ht="15" customHeight="1" x14ac:dyDescent="0.25">
      <c r="A1356" s="146"/>
      <c r="B1356" s="412" t="s">
        <v>352</v>
      </c>
      <c r="C1356" s="225"/>
      <c r="D1356" s="415" t="s">
        <v>353</v>
      </c>
      <c r="E1356" s="416" t="s">
        <v>354</v>
      </c>
      <c r="F1356" s="891" t="s">
        <v>368</v>
      </c>
      <c r="G1356" s="892"/>
      <c r="H1356" s="893"/>
      <c r="I1356" s="894"/>
    </row>
    <row r="1357" spans="1:9" ht="15" customHeight="1" x14ac:dyDescent="0.25">
      <c r="A1357" s="226" t="s">
        <v>355</v>
      </c>
      <c r="B1357" s="433"/>
      <c r="C1357" s="228">
        <f>B1357</f>
        <v>0</v>
      </c>
      <c r="D1357" s="227"/>
      <c r="E1357" s="430" t="str">
        <f>IF(H1351&lt;&gt;"",INT(YEAR(H1351)),"")</f>
        <v/>
      </c>
      <c r="F1357" s="897" t="str">
        <f>IF(E1357&lt;&gt;"",E1357+30,"")</f>
        <v/>
      </c>
      <c r="G1357" s="898"/>
      <c r="H1357" s="895"/>
      <c r="I1357" s="896"/>
    </row>
    <row r="1358" spans="1:9" ht="15" customHeight="1" x14ac:dyDescent="0.25">
      <c r="A1358" s="226" t="s">
        <v>357</v>
      </c>
      <c r="B1358" s="413" t="str">
        <f>IF(ISNUMBER(E1344),E1344,"")</f>
        <v/>
      </c>
      <c r="C1358" s="228" t="str">
        <f>B1358</f>
        <v/>
      </c>
      <c r="D1358" s="431"/>
      <c r="E1358" s="417" t="str">
        <f>IF(ISNUMBER(I1353),I1353,"")</f>
        <v/>
      </c>
      <c r="F1358" s="342"/>
      <c r="G1358" s="343"/>
      <c r="H1358" s="419" t="s">
        <v>357</v>
      </c>
      <c r="I1358" s="420" t="str">
        <f>IFERROR(IF((I1353-H1353)&lt;0,"",I1353-H1353),"")</f>
        <v/>
      </c>
    </row>
    <row r="1359" spans="1:9" ht="15" customHeight="1" thickBot="1" x14ac:dyDescent="0.3">
      <c r="A1359" s="230" t="s">
        <v>356</v>
      </c>
      <c r="B1359" s="414" t="str">
        <f>IF(ISNUMBER(E1345),E1345,"")</f>
        <v/>
      </c>
      <c r="C1359" s="228" t="str">
        <f>B1359</f>
        <v/>
      </c>
      <c r="D1359" s="432"/>
      <c r="E1359" s="418" t="str">
        <f>IF(ISNUMBER(I1354),I1354,"")</f>
        <v/>
      </c>
      <c r="F1359" s="339"/>
      <c r="G1359" s="340"/>
      <c r="H1359" s="421" t="s">
        <v>356</v>
      </c>
      <c r="I1359" s="422" t="str">
        <f>IFERROR(IF((I1354-H1354)&lt;0,"",I1354-H1354),"")</f>
        <v/>
      </c>
    </row>
    <row r="1360" spans="1:9" ht="19.5" customHeight="1" x14ac:dyDescent="0.25">
      <c r="A1360" s="229" t="s">
        <v>369</v>
      </c>
      <c r="B1360" s="335">
        <f>H1344</f>
        <v>0</v>
      </c>
      <c r="C1360" s="335">
        <f>B1360</f>
        <v>0</v>
      </c>
      <c r="D1360" s="335">
        <f t="shared" ref="D1360" si="86">C1360</f>
        <v>0</v>
      </c>
      <c r="E1360" s="335">
        <f>D1360</f>
        <v>0</v>
      </c>
      <c r="F1360" s="881">
        <f>E1360</f>
        <v>0</v>
      </c>
      <c r="G1360" s="882"/>
      <c r="H1360" s="323"/>
      <c r="I1360" s="350"/>
    </row>
    <row r="1361" spans="1:9" ht="19.5" customHeight="1" x14ac:dyDescent="0.25">
      <c r="A1361" s="230" t="s">
        <v>370</v>
      </c>
      <c r="B1361" s="334">
        <f>H1345</f>
        <v>0</v>
      </c>
      <c r="C1361" s="334">
        <f>B1361</f>
        <v>0</v>
      </c>
      <c r="D1361" s="334">
        <f>C1361</f>
        <v>0</v>
      </c>
      <c r="E1361" s="334">
        <f>D1361</f>
        <v>0</v>
      </c>
      <c r="F1361" s="883">
        <f>E1361</f>
        <v>0</v>
      </c>
      <c r="G1361" s="884"/>
      <c r="H1361" s="325"/>
      <c r="I1361" s="324"/>
    </row>
    <row r="1362" spans="1:9" ht="19.5" customHeight="1" x14ac:dyDescent="0.25">
      <c r="A1362" s="226" t="s">
        <v>376</v>
      </c>
      <c r="B1362" s="334" t="str">
        <f t="shared" ref="B1362:E1362" si="87">B1358</f>
        <v/>
      </c>
      <c r="C1362" s="334" t="str">
        <f t="shared" si="87"/>
        <v/>
      </c>
      <c r="D1362" s="334">
        <f t="shared" si="87"/>
        <v>0</v>
      </c>
      <c r="E1362" s="334" t="str">
        <f t="shared" si="87"/>
        <v/>
      </c>
      <c r="F1362" s="883"/>
      <c r="G1362" s="884"/>
      <c r="H1362" s="341"/>
      <c r="I1362" s="344"/>
    </row>
    <row r="1363" spans="1:9" ht="19.5" customHeight="1" x14ac:dyDescent="0.25">
      <c r="A1363" s="226" t="s">
        <v>377</v>
      </c>
      <c r="B1363" s="334" t="str">
        <f t="shared" ref="B1363:E1363" si="88">B1359</f>
        <v/>
      </c>
      <c r="C1363" s="334" t="str">
        <f t="shared" si="88"/>
        <v/>
      </c>
      <c r="D1363" s="334">
        <f t="shared" si="88"/>
        <v>0</v>
      </c>
      <c r="E1363" s="334" t="str">
        <f t="shared" si="88"/>
        <v/>
      </c>
      <c r="F1363" s="883"/>
      <c r="G1363" s="884"/>
      <c r="H1363" s="326"/>
      <c r="I1363" s="327"/>
    </row>
    <row r="1364" spans="1:9" ht="19.5" customHeight="1" x14ac:dyDescent="0.25">
      <c r="A1364" s="4"/>
      <c r="B1364" s="345"/>
      <c r="C1364" s="345"/>
      <c r="D1364" s="345"/>
      <c r="E1364" s="345"/>
      <c r="F1364" s="345"/>
      <c r="G1364" s="345"/>
      <c r="H1364" s="346"/>
      <c r="I1364" s="328"/>
    </row>
    <row r="1365" spans="1:9" ht="19.5" customHeight="1" x14ac:dyDescent="0.25">
      <c r="A1365" s="4"/>
      <c r="C1365" s="345"/>
      <c r="D1365" s="345"/>
      <c r="E1365" s="345"/>
      <c r="F1365" s="345"/>
      <c r="G1365" s="345"/>
      <c r="H1365" s="346"/>
      <c r="I1365" s="328"/>
    </row>
    <row r="1366" spans="1:9" ht="19.5" customHeight="1" x14ac:dyDescent="0.25">
      <c r="A1366" s="4"/>
      <c r="G1366" s="133"/>
      <c r="H1366" s="347"/>
      <c r="I1366" s="329"/>
    </row>
    <row r="1367" spans="1:9" ht="19.5" customHeight="1" x14ac:dyDescent="0.25">
      <c r="A1367" s="4"/>
      <c r="B1367" s="268"/>
      <c r="C1367" s="268"/>
      <c r="D1367" s="268"/>
      <c r="E1367" s="37"/>
      <c r="G1367" s="133"/>
      <c r="H1367" s="348"/>
      <c r="I1367" s="329"/>
    </row>
    <row r="1368" spans="1:9" ht="19.5" customHeight="1" x14ac:dyDescent="0.25">
      <c r="A1368" s="330"/>
      <c r="B1368" s="345"/>
      <c r="C1368" s="345"/>
      <c r="D1368" s="345"/>
      <c r="E1368" s="345"/>
      <c r="G1368" s="345"/>
      <c r="H1368" s="345"/>
      <c r="I1368" s="5"/>
    </row>
    <row r="1369" spans="1:9" ht="19.5" customHeight="1" x14ac:dyDescent="0.25">
      <c r="A1369" s="330"/>
      <c r="B1369" s="345"/>
      <c r="C1369" s="345"/>
      <c r="D1369" s="345"/>
      <c r="E1369" s="345"/>
      <c r="F1369" s="345"/>
      <c r="G1369" s="345"/>
      <c r="H1369" s="349"/>
      <c r="I1369" s="5"/>
    </row>
    <row r="1370" spans="1:9" ht="19.5" customHeight="1" x14ac:dyDescent="0.25">
      <c r="A1370" s="330"/>
      <c r="B1370" s="345"/>
      <c r="C1370" s="345"/>
      <c r="D1370" s="345"/>
      <c r="E1370" s="345"/>
      <c r="F1370" s="345"/>
      <c r="G1370" s="345"/>
      <c r="H1370" s="349"/>
      <c r="I1370" s="331"/>
    </row>
    <row r="1371" spans="1:9" ht="19.5" customHeight="1" x14ac:dyDescent="0.25">
      <c r="A1371" s="330"/>
      <c r="B1371" s="345"/>
      <c r="C1371" s="345"/>
      <c r="D1371" s="345"/>
      <c r="E1371" s="345"/>
      <c r="F1371" s="345"/>
      <c r="G1371" s="345"/>
      <c r="H1371" s="345"/>
      <c r="I1371" s="331"/>
    </row>
    <row r="1372" spans="1:9" ht="19.5" customHeight="1" thickBot="1" x14ac:dyDescent="0.3">
      <c r="A1372" s="336"/>
      <c r="B1372" s="332"/>
      <c r="C1372" s="332"/>
      <c r="D1372" s="332"/>
      <c r="E1372" s="332"/>
      <c r="F1372" s="332"/>
      <c r="G1372" s="8"/>
      <c r="H1372" s="332"/>
      <c r="I1372" s="15"/>
    </row>
    <row r="1373" spans="1:9" ht="19.5" customHeight="1" thickBot="1" x14ac:dyDescent="0.3">
      <c r="A1373" s="885" t="s">
        <v>589</v>
      </c>
      <c r="B1373" s="886"/>
      <c r="C1373" s="886"/>
      <c r="D1373" s="886"/>
      <c r="E1373" s="886"/>
      <c r="F1373" s="333" t="s">
        <v>357</v>
      </c>
      <c r="G1373" s="423" t="str">
        <f>IFERROR(IF(AND(ISNUMBER(D1357),ISNUMBER(D1358),ISNUMBER(D1359))=TRUE,"År "&amp;D1357+INT((H1353-D1358)/((E1358-D1358)/(E1357-D1357))),"N/A"),"N/A")</f>
        <v>N/A</v>
      </c>
      <c r="H1373" s="333" t="s">
        <v>356</v>
      </c>
      <c r="I1373" s="424" t="str">
        <f>IFERROR(IF(AND(ISNUMBER(D1357),ISNUMBER(D1358),ISNUMBER(D1359))=TRUE,"År "&amp;D1357+INT((H1354-D1359)/((E1359-D1359)/(E1357-D1357))),"N/A"),"N/A")</f>
        <v>N/A</v>
      </c>
    </row>
    <row r="1374" spans="1:9" ht="15" customHeight="1" x14ac:dyDescent="0.25">
      <c r="A1374" s="850" t="s">
        <v>372</v>
      </c>
      <c r="B1374" s="851"/>
      <c r="C1374" s="851"/>
      <c r="D1374" s="852"/>
      <c r="E1374" s="852"/>
      <c r="F1374" s="852"/>
      <c r="G1374" s="852"/>
      <c r="H1374" s="852"/>
      <c r="I1374" s="853"/>
    </row>
    <row r="1375" spans="1:9" ht="15" customHeight="1" thickBot="1" x14ac:dyDescent="0.3">
      <c r="A1375" s="854" t="s">
        <v>115</v>
      </c>
      <c r="B1375" s="855"/>
      <c r="C1375" s="856"/>
      <c r="D1375" s="857" t="s">
        <v>114</v>
      </c>
      <c r="E1375" s="858"/>
      <c r="F1375" s="858"/>
      <c r="G1375" s="858"/>
      <c r="H1375" s="858"/>
      <c r="I1375" s="859"/>
    </row>
    <row r="1376" spans="1:9" ht="15" customHeight="1" thickBot="1" x14ac:dyDescent="0.3">
      <c r="A1376" s="860" t="s">
        <v>116</v>
      </c>
      <c r="B1376" s="861"/>
      <c r="C1376" s="425" t="str">
        <f>IFERROR("År "&amp;MIN(RIGHT(G1373,4),RIGHT(I1373,4)),"N/A")</f>
        <v>N/A</v>
      </c>
      <c r="D1376" s="862" t="s">
        <v>24</v>
      </c>
      <c r="E1376" s="862"/>
      <c r="F1376" s="862"/>
      <c r="G1376" s="862"/>
      <c r="H1376" s="862" t="s">
        <v>21</v>
      </c>
      <c r="I1376" s="865"/>
    </row>
    <row r="1377" spans="1:9" ht="15" customHeight="1" x14ac:dyDescent="0.25">
      <c r="A1377" s="867"/>
      <c r="B1377" s="868"/>
      <c r="C1377" s="869"/>
      <c r="D1377" s="863"/>
      <c r="E1377" s="864"/>
      <c r="F1377" s="864"/>
      <c r="G1377" s="864"/>
      <c r="H1377" s="864"/>
      <c r="I1377" s="866"/>
    </row>
    <row r="1378" spans="1:9" ht="15" customHeight="1" x14ac:dyDescent="0.25">
      <c r="A1378" s="870"/>
      <c r="B1378" s="868"/>
      <c r="C1378" s="869"/>
      <c r="D1378" s="874" t="s">
        <v>25</v>
      </c>
      <c r="E1378" s="876"/>
      <c r="F1378" s="876"/>
      <c r="G1378" s="876"/>
      <c r="H1378" s="862" t="s">
        <v>371</v>
      </c>
      <c r="I1378" s="879"/>
    </row>
    <row r="1379" spans="1:9" ht="15" customHeight="1" thickBot="1" x14ac:dyDescent="0.3">
      <c r="A1379" s="871"/>
      <c r="B1379" s="872"/>
      <c r="C1379" s="873"/>
      <c r="D1379" s="875"/>
      <c r="E1379" s="877"/>
      <c r="F1379" s="877"/>
      <c r="G1379" s="877"/>
      <c r="H1379" s="878"/>
      <c r="I1379" s="880"/>
    </row>
  </sheetData>
  <sheetProtection selectLockedCells="1"/>
  <mergeCells count="1620">
    <mergeCell ref="A21:I21"/>
    <mergeCell ref="F22:G22"/>
    <mergeCell ref="H22:I23"/>
    <mergeCell ref="F23:G23"/>
    <mergeCell ref="F26:G26"/>
    <mergeCell ref="F28:G28"/>
    <mergeCell ref="F29:G29"/>
    <mergeCell ref="A39:E39"/>
    <mergeCell ref="A40:I40"/>
    <mergeCell ref="A41:C41"/>
    <mergeCell ref="D41:I41"/>
    <mergeCell ref="A42:B42"/>
    <mergeCell ref="D42:D43"/>
    <mergeCell ref="E42:G43"/>
    <mergeCell ref="H42:H43"/>
    <mergeCell ref="I42:I43"/>
    <mergeCell ref="A43:C45"/>
    <mergeCell ref="D44:D45"/>
    <mergeCell ref="E44:G45"/>
    <mergeCell ref="H44:H45"/>
    <mergeCell ref="I44:I45"/>
    <mergeCell ref="A1:I1"/>
    <mergeCell ref="B2:D2"/>
    <mergeCell ref="F2:I2"/>
    <mergeCell ref="B3:D3"/>
    <mergeCell ref="F3:G3"/>
    <mergeCell ref="A10:D10"/>
    <mergeCell ref="E10:F10"/>
    <mergeCell ref="A11:D11"/>
    <mergeCell ref="E11:F11"/>
    <mergeCell ref="B5:D5"/>
    <mergeCell ref="F5:G5"/>
    <mergeCell ref="B6:D6"/>
    <mergeCell ref="F6:G6"/>
    <mergeCell ref="B7:D7"/>
    <mergeCell ref="F7:G7"/>
    <mergeCell ref="A12:I12"/>
    <mergeCell ref="A13:I13"/>
    <mergeCell ref="B53:D53"/>
    <mergeCell ref="F53:G53"/>
    <mergeCell ref="A54:I54"/>
    <mergeCell ref="A55:C55"/>
    <mergeCell ref="E55:F55"/>
    <mergeCell ref="B50:D50"/>
    <mergeCell ref="F50:G50"/>
    <mergeCell ref="B51:D51"/>
    <mergeCell ref="F51:G51"/>
    <mergeCell ref="B52:D52"/>
    <mergeCell ref="F52:G52"/>
    <mergeCell ref="A47:I47"/>
    <mergeCell ref="B48:D48"/>
    <mergeCell ref="F48:I48"/>
    <mergeCell ref="B49:D49"/>
    <mergeCell ref="F49:G49"/>
    <mergeCell ref="B4:D4"/>
    <mergeCell ref="F4:G4"/>
    <mergeCell ref="A8:I8"/>
    <mergeCell ref="A9:C9"/>
    <mergeCell ref="E9:F9"/>
    <mergeCell ref="A14:F14"/>
    <mergeCell ref="G14:I14"/>
    <mergeCell ref="A15:F15"/>
    <mergeCell ref="G15:I15"/>
    <mergeCell ref="F27:G27"/>
    <mergeCell ref="A16:I16"/>
    <mergeCell ref="A17:F17"/>
    <mergeCell ref="H17:I17"/>
    <mergeCell ref="A18:G18"/>
    <mergeCell ref="A19:G19"/>
    <mergeCell ref="A20:G20"/>
    <mergeCell ref="A66:G66"/>
    <mergeCell ref="A67:I67"/>
    <mergeCell ref="F68:G68"/>
    <mergeCell ref="H68:I69"/>
    <mergeCell ref="F69:G69"/>
    <mergeCell ref="A62:I62"/>
    <mergeCell ref="A63:F63"/>
    <mergeCell ref="H63:I63"/>
    <mergeCell ref="A64:G64"/>
    <mergeCell ref="A65:G65"/>
    <mergeCell ref="A59:I59"/>
    <mergeCell ref="A60:F60"/>
    <mergeCell ref="G60:I60"/>
    <mergeCell ref="A61:F61"/>
    <mergeCell ref="G61:I61"/>
    <mergeCell ref="A56:D56"/>
    <mergeCell ref="E56:F56"/>
    <mergeCell ref="A57:D57"/>
    <mergeCell ref="E57:F57"/>
    <mergeCell ref="A58:I58"/>
    <mergeCell ref="A86:I86"/>
    <mergeCell ref="A87:C87"/>
    <mergeCell ref="D87:I87"/>
    <mergeCell ref="A88:B88"/>
    <mergeCell ref="D88:D89"/>
    <mergeCell ref="E88:G89"/>
    <mergeCell ref="H88:H89"/>
    <mergeCell ref="I88:I89"/>
    <mergeCell ref="A89:C91"/>
    <mergeCell ref="D90:D91"/>
    <mergeCell ref="E90:G91"/>
    <mergeCell ref="H90:H91"/>
    <mergeCell ref="I90:I91"/>
    <mergeCell ref="F72:G72"/>
    <mergeCell ref="F73:G73"/>
    <mergeCell ref="F74:G74"/>
    <mergeCell ref="F75:G75"/>
    <mergeCell ref="A85:E85"/>
    <mergeCell ref="A102:D102"/>
    <mergeCell ref="E102:F102"/>
    <mergeCell ref="A103:D103"/>
    <mergeCell ref="E103:F103"/>
    <mergeCell ref="A104:I104"/>
    <mergeCell ref="B99:D99"/>
    <mergeCell ref="F99:G99"/>
    <mergeCell ref="A100:I100"/>
    <mergeCell ref="A101:C101"/>
    <mergeCell ref="E101:F101"/>
    <mergeCell ref="B96:D96"/>
    <mergeCell ref="F96:G96"/>
    <mergeCell ref="B97:D97"/>
    <mergeCell ref="F97:G97"/>
    <mergeCell ref="B98:D98"/>
    <mergeCell ref="F98:G98"/>
    <mergeCell ref="A93:I93"/>
    <mergeCell ref="B94:D94"/>
    <mergeCell ref="F94:I94"/>
    <mergeCell ref="B95:D95"/>
    <mergeCell ref="F95:G95"/>
    <mergeCell ref="F118:G118"/>
    <mergeCell ref="F119:G119"/>
    <mergeCell ref="F120:G120"/>
    <mergeCell ref="F121:G121"/>
    <mergeCell ref="A131:E131"/>
    <mergeCell ref="A112:G112"/>
    <mergeCell ref="A113:I113"/>
    <mergeCell ref="F114:G114"/>
    <mergeCell ref="H114:I115"/>
    <mergeCell ref="F115:G115"/>
    <mergeCell ref="A108:I108"/>
    <mergeCell ref="A109:F109"/>
    <mergeCell ref="H109:I109"/>
    <mergeCell ref="A110:G110"/>
    <mergeCell ref="A111:G111"/>
    <mergeCell ref="A105:I105"/>
    <mergeCell ref="A106:F106"/>
    <mergeCell ref="G106:I106"/>
    <mergeCell ref="A107:F107"/>
    <mergeCell ref="G107:I107"/>
    <mergeCell ref="B145:D145"/>
    <mergeCell ref="F145:G145"/>
    <mergeCell ref="A146:I146"/>
    <mergeCell ref="A147:C147"/>
    <mergeCell ref="E147:F147"/>
    <mergeCell ref="B142:D142"/>
    <mergeCell ref="F142:G142"/>
    <mergeCell ref="B143:D143"/>
    <mergeCell ref="F143:G143"/>
    <mergeCell ref="B144:D144"/>
    <mergeCell ref="F144:G144"/>
    <mergeCell ref="A139:I139"/>
    <mergeCell ref="B140:D140"/>
    <mergeCell ref="F140:I140"/>
    <mergeCell ref="B141:D141"/>
    <mergeCell ref="F141:G141"/>
    <mergeCell ref="A132:I132"/>
    <mergeCell ref="A133:C133"/>
    <mergeCell ref="D133:I133"/>
    <mergeCell ref="A134:B134"/>
    <mergeCell ref="D134:D135"/>
    <mergeCell ref="E134:G135"/>
    <mergeCell ref="H134:H135"/>
    <mergeCell ref="I134:I135"/>
    <mergeCell ref="A135:C137"/>
    <mergeCell ref="D136:D137"/>
    <mergeCell ref="E136:G137"/>
    <mergeCell ref="H136:H137"/>
    <mergeCell ref="I136:I137"/>
    <mergeCell ref="A158:G158"/>
    <mergeCell ref="A159:I159"/>
    <mergeCell ref="F160:G160"/>
    <mergeCell ref="H160:I161"/>
    <mergeCell ref="F161:G161"/>
    <mergeCell ref="A154:I154"/>
    <mergeCell ref="A155:F155"/>
    <mergeCell ref="H155:I155"/>
    <mergeCell ref="A156:G156"/>
    <mergeCell ref="A157:G157"/>
    <mergeCell ref="A151:I151"/>
    <mergeCell ref="A152:F152"/>
    <mergeCell ref="G152:I152"/>
    <mergeCell ref="A153:F153"/>
    <mergeCell ref="G153:I153"/>
    <mergeCell ref="A148:D148"/>
    <mergeCell ref="E148:F148"/>
    <mergeCell ref="A149:D149"/>
    <mergeCell ref="E149:F149"/>
    <mergeCell ref="A150:I150"/>
    <mergeCell ref="A178:I178"/>
    <mergeCell ref="A179:C179"/>
    <mergeCell ref="D179:I179"/>
    <mergeCell ref="A180:B180"/>
    <mergeCell ref="D180:D181"/>
    <mergeCell ref="E180:G181"/>
    <mergeCell ref="H180:H181"/>
    <mergeCell ref="I180:I181"/>
    <mergeCell ref="A181:C183"/>
    <mergeCell ref="D182:D183"/>
    <mergeCell ref="E182:G183"/>
    <mergeCell ref="H182:H183"/>
    <mergeCell ref="I182:I183"/>
    <mergeCell ref="F164:G164"/>
    <mergeCell ref="F165:G165"/>
    <mergeCell ref="F166:G166"/>
    <mergeCell ref="F167:G167"/>
    <mergeCell ref="A177:E177"/>
    <mergeCell ref="A194:D194"/>
    <mergeCell ref="E194:F194"/>
    <mergeCell ref="A195:D195"/>
    <mergeCell ref="E195:F195"/>
    <mergeCell ref="A196:I196"/>
    <mergeCell ref="B191:D191"/>
    <mergeCell ref="F191:G191"/>
    <mergeCell ref="A192:I192"/>
    <mergeCell ref="A193:C193"/>
    <mergeCell ref="E193:F193"/>
    <mergeCell ref="B188:D188"/>
    <mergeCell ref="F188:G188"/>
    <mergeCell ref="B189:D189"/>
    <mergeCell ref="F189:G189"/>
    <mergeCell ref="B190:D190"/>
    <mergeCell ref="F190:G190"/>
    <mergeCell ref="A185:I185"/>
    <mergeCell ref="B186:D186"/>
    <mergeCell ref="F186:I186"/>
    <mergeCell ref="B187:D187"/>
    <mergeCell ref="F187:G187"/>
    <mergeCell ref="F210:G210"/>
    <mergeCell ref="F211:G211"/>
    <mergeCell ref="F212:G212"/>
    <mergeCell ref="F213:G213"/>
    <mergeCell ref="A223:E223"/>
    <mergeCell ref="A204:G204"/>
    <mergeCell ref="A205:I205"/>
    <mergeCell ref="F206:G206"/>
    <mergeCell ref="H206:I207"/>
    <mergeCell ref="F207:G207"/>
    <mergeCell ref="A200:I200"/>
    <mergeCell ref="A201:F201"/>
    <mergeCell ref="H201:I201"/>
    <mergeCell ref="A202:G202"/>
    <mergeCell ref="A203:G203"/>
    <mergeCell ref="A197:I197"/>
    <mergeCell ref="A198:F198"/>
    <mergeCell ref="G198:I198"/>
    <mergeCell ref="A199:F199"/>
    <mergeCell ref="G199:I199"/>
    <mergeCell ref="B237:D237"/>
    <mergeCell ref="F237:G237"/>
    <mergeCell ref="A238:I238"/>
    <mergeCell ref="A239:C239"/>
    <mergeCell ref="E239:F239"/>
    <mergeCell ref="B234:D234"/>
    <mergeCell ref="F234:G234"/>
    <mergeCell ref="B235:D235"/>
    <mergeCell ref="F235:G235"/>
    <mergeCell ref="B236:D236"/>
    <mergeCell ref="F236:G236"/>
    <mergeCell ref="A231:I231"/>
    <mergeCell ref="B232:D232"/>
    <mergeCell ref="F232:I232"/>
    <mergeCell ref="B233:D233"/>
    <mergeCell ref="F233:G233"/>
    <mergeCell ref="A224:I224"/>
    <mergeCell ref="A225:C225"/>
    <mergeCell ref="D225:I225"/>
    <mergeCell ref="A226:B226"/>
    <mergeCell ref="D226:D227"/>
    <mergeCell ref="E226:G227"/>
    <mergeCell ref="H226:H227"/>
    <mergeCell ref="I226:I227"/>
    <mergeCell ref="A227:C229"/>
    <mergeCell ref="D228:D229"/>
    <mergeCell ref="E228:G229"/>
    <mergeCell ref="H228:H229"/>
    <mergeCell ref="I228:I229"/>
    <mergeCell ref="A250:G250"/>
    <mergeCell ref="A251:I251"/>
    <mergeCell ref="F252:G252"/>
    <mergeCell ref="H252:I253"/>
    <mergeCell ref="F253:G253"/>
    <mergeCell ref="A246:I246"/>
    <mergeCell ref="A247:F247"/>
    <mergeCell ref="H247:I247"/>
    <mergeCell ref="A248:G248"/>
    <mergeCell ref="A249:G249"/>
    <mergeCell ref="A243:I243"/>
    <mergeCell ref="A244:F244"/>
    <mergeCell ref="G244:I244"/>
    <mergeCell ref="A245:F245"/>
    <mergeCell ref="G245:I245"/>
    <mergeCell ref="A240:D240"/>
    <mergeCell ref="E240:F240"/>
    <mergeCell ref="A241:D241"/>
    <mergeCell ref="E241:F241"/>
    <mergeCell ref="A242:I242"/>
    <mergeCell ref="A270:I270"/>
    <mergeCell ref="A271:C271"/>
    <mergeCell ref="D271:I271"/>
    <mergeCell ref="A272:B272"/>
    <mergeCell ref="D272:D273"/>
    <mergeCell ref="E272:G273"/>
    <mergeCell ref="H272:H273"/>
    <mergeCell ref="I272:I273"/>
    <mergeCell ref="A273:C275"/>
    <mergeCell ref="D274:D275"/>
    <mergeCell ref="E274:G275"/>
    <mergeCell ref="H274:H275"/>
    <mergeCell ref="I274:I275"/>
    <mergeCell ref="F256:G256"/>
    <mergeCell ref="F257:G257"/>
    <mergeCell ref="F258:G258"/>
    <mergeCell ref="F259:G259"/>
    <mergeCell ref="A269:E269"/>
    <mergeCell ref="A286:D286"/>
    <mergeCell ref="E286:F286"/>
    <mergeCell ref="A287:D287"/>
    <mergeCell ref="E287:F287"/>
    <mergeCell ref="A288:I288"/>
    <mergeCell ref="B283:D283"/>
    <mergeCell ref="F283:G283"/>
    <mergeCell ref="A284:I284"/>
    <mergeCell ref="A285:C285"/>
    <mergeCell ref="E285:F285"/>
    <mergeCell ref="B280:D280"/>
    <mergeCell ref="F280:G280"/>
    <mergeCell ref="B281:D281"/>
    <mergeCell ref="F281:G281"/>
    <mergeCell ref="B282:D282"/>
    <mergeCell ref="F282:G282"/>
    <mergeCell ref="A277:I277"/>
    <mergeCell ref="B278:D278"/>
    <mergeCell ref="F278:I278"/>
    <mergeCell ref="B279:D279"/>
    <mergeCell ref="F279:G279"/>
    <mergeCell ref="F302:G302"/>
    <mergeCell ref="F303:G303"/>
    <mergeCell ref="F304:G304"/>
    <mergeCell ref="F305:G305"/>
    <mergeCell ref="A315:E315"/>
    <mergeCell ref="A296:G296"/>
    <mergeCell ref="A297:I297"/>
    <mergeCell ref="F298:G298"/>
    <mergeCell ref="H298:I299"/>
    <mergeCell ref="F299:G299"/>
    <mergeCell ref="A292:I292"/>
    <mergeCell ref="A293:F293"/>
    <mergeCell ref="H293:I293"/>
    <mergeCell ref="A294:G294"/>
    <mergeCell ref="A295:G295"/>
    <mergeCell ref="A289:I289"/>
    <mergeCell ref="A290:F290"/>
    <mergeCell ref="G290:I290"/>
    <mergeCell ref="A291:F291"/>
    <mergeCell ref="G291:I291"/>
    <mergeCell ref="B329:D329"/>
    <mergeCell ref="F329:G329"/>
    <mergeCell ref="A330:I330"/>
    <mergeCell ref="A331:C331"/>
    <mergeCell ref="E331:F331"/>
    <mergeCell ref="B326:D326"/>
    <mergeCell ref="F326:G326"/>
    <mergeCell ref="B327:D327"/>
    <mergeCell ref="F327:G327"/>
    <mergeCell ref="B328:D328"/>
    <mergeCell ref="F328:G328"/>
    <mergeCell ref="A323:I323"/>
    <mergeCell ref="B324:D324"/>
    <mergeCell ref="F324:I324"/>
    <mergeCell ref="B325:D325"/>
    <mergeCell ref="F325:G325"/>
    <mergeCell ref="A316:I316"/>
    <mergeCell ref="A317:C317"/>
    <mergeCell ref="D317:I317"/>
    <mergeCell ref="A318:B318"/>
    <mergeCell ref="D318:D319"/>
    <mergeCell ref="E318:G319"/>
    <mergeCell ref="H318:H319"/>
    <mergeCell ref="I318:I319"/>
    <mergeCell ref="A319:C321"/>
    <mergeCell ref="D320:D321"/>
    <mergeCell ref="E320:G321"/>
    <mergeCell ref="H320:H321"/>
    <mergeCell ref="I320:I321"/>
    <mergeCell ref="A342:G342"/>
    <mergeCell ref="A343:I343"/>
    <mergeCell ref="F344:G344"/>
    <mergeCell ref="H344:I345"/>
    <mergeCell ref="F345:G345"/>
    <mergeCell ref="A338:I338"/>
    <mergeCell ref="A339:F339"/>
    <mergeCell ref="H339:I339"/>
    <mergeCell ref="A340:G340"/>
    <mergeCell ref="A341:G341"/>
    <mergeCell ref="A335:I335"/>
    <mergeCell ref="A336:F336"/>
    <mergeCell ref="G336:I336"/>
    <mergeCell ref="A337:F337"/>
    <mergeCell ref="G337:I337"/>
    <mergeCell ref="A332:D332"/>
    <mergeCell ref="E332:F332"/>
    <mergeCell ref="A333:D333"/>
    <mergeCell ref="E333:F333"/>
    <mergeCell ref="A334:I334"/>
    <mergeCell ref="A362:I362"/>
    <mergeCell ref="A363:C363"/>
    <mergeCell ref="D363:I363"/>
    <mergeCell ref="A364:B364"/>
    <mergeCell ref="D364:D365"/>
    <mergeCell ref="E364:G365"/>
    <mergeCell ref="H364:H365"/>
    <mergeCell ref="I364:I365"/>
    <mergeCell ref="A365:C367"/>
    <mergeCell ref="D366:D367"/>
    <mergeCell ref="E366:G367"/>
    <mergeCell ref="H366:H367"/>
    <mergeCell ref="I366:I367"/>
    <mergeCell ref="F348:G348"/>
    <mergeCell ref="F349:G349"/>
    <mergeCell ref="F350:G350"/>
    <mergeCell ref="F351:G351"/>
    <mergeCell ref="A361:E361"/>
    <mergeCell ref="A378:D378"/>
    <mergeCell ref="E378:F378"/>
    <mergeCell ref="A379:D379"/>
    <mergeCell ref="E379:F379"/>
    <mergeCell ref="A380:I380"/>
    <mergeCell ref="B375:D375"/>
    <mergeCell ref="F375:G375"/>
    <mergeCell ref="A376:I376"/>
    <mergeCell ref="A377:C377"/>
    <mergeCell ref="E377:F377"/>
    <mergeCell ref="B372:D372"/>
    <mergeCell ref="F372:G372"/>
    <mergeCell ref="B373:D373"/>
    <mergeCell ref="F373:G373"/>
    <mergeCell ref="B374:D374"/>
    <mergeCell ref="F374:G374"/>
    <mergeCell ref="A369:I369"/>
    <mergeCell ref="B370:D370"/>
    <mergeCell ref="F370:I370"/>
    <mergeCell ref="B371:D371"/>
    <mergeCell ref="F371:G371"/>
    <mergeCell ref="F394:G394"/>
    <mergeCell ref="F395:G395"/>
    <mergeCell ref="F396:G396"/>
    <mergeCell ref="F397:G397"/>
    <mergeCell ref="A407:E407"/>
    <mergeCell ref="A388:G388"/>
    <mergeCell ref="A389:I389"/>
    <mergeCell ref="F390:G390"/>
    <mergeCell ref="H390:I391"/>
    <mergeCell ref="F391:G391"/>
    <mergeCell ref="A384:I384"/>
    <mergeCell ref="A385:F385"/>
    <mergeCell ref="H385:I385"/>
    <mergeCell ref="A386:G386"/>
    <mergeCell ref="A387:G387"/>
    <mergeCell ref="A381:I381"/>
    <mergeCell ref="A382:F382"/>
    <mergeCell ref="G382:I382"/>
    <mergeCell ref="A383:F383"/>
    <mergeCell ref="G383:I383"/>
    <mergeCell ref="B421:D421"/>
    <mergeCell ref="F421:G421"/>
    <mergeCell ref="A422:I422"/>
    <mergeCell ref="A423:C423"/>
    <mergeCell ref="E423:F423"/>
    <mergeCell ref="B418:D418"/>
    <mergeCell ref="F418:G418"/>
    <mergeCell ref="B419:D419"/>
    <mergeCell ref="F419:G419"/>
    <mergeCell ref="B420:D420"/>
    <mergeCell ref="F420:G420"/>
    <mergeCell ref="A415:I415"/>
    <mergeCell ref="B416:D416"/>
    <mergeCell ref="F416:I416"/>
    <mergeCell ref="B417:D417"/>
    <mergeCell ref="F417:G417"/>
    <mergeCell ref="A408:I408"/>
    <mergeCell ref="A409:C409"/>
    <mergeCell ref="D409:I409"/>
    <mergeCell ref="A410:B410"/>
    <mergeCell ref="D410:D411"/>
    <mergeCell ref="E410:G411"/>
    <mergeCell ref="H410:H411"/>
    <mergeCell ref="I410:I411"/>
    <mergeCell ref="A411:C413"/>
    <mergeCell ref="D412:D413"/>
    <mergeCell ref="E412:G413"/>
    <mergeCell ref="H412:H413"/>
    <mergeCell ref="I412:I413"/>
    <mergeCell ref="A434:G434"/>
    <mergeCell ref="A435:I435"/>
    <mergeCell ref="F436:G436"/>
    <mergeCell ref="H436:I437"/>
    <mergeCell ref="F437:G437"/>
    <mergeCell ref="A430:I430"/>
    <mergeCell ref="A431:F431"/>
    <mergeCell ref="H431:I431"/>
    <mergeCell ref="A432:G432"/>
    <mergeCell ref="A433:G433"/>
    <mergeCell ref="A427:I427"/>
    <mergeCell ref="A428:F428"/>
    <mergeCell ref="G428:I428"/>
    <mergeCell ref="A429:F429"/>
    <mergeCell ref="G429:I429"/>
    <mergeCell ref="A424:D424"/>
    <mergeCell ref="E424:F424"/>
    <mergeCell ref="A425:D425"/>
    <mergeCell ref="E425:F425"/>
    <mergeCell ref="A426:I426"/>
    <mergeCell ref="A454:I454"/>
    <mergeCell ref="A455:C455"/>
    <mergeCell ref="D455:I455"/>
    <mergeCell ref="A456:B456"/>
    <mergeCell ref="D456:D457"/>
    <mergeCell ref="E456:G457"/>
    <mergeCell ref="H456:H457"/>
    <mergeCell ref="I456:I457"/>
    <mergeCell ref="A457:C459"/>
    <mergeCell ref="D458:D459"/>
    <mergeCell ref="E458:G459"/>
    <mergeCell ref="H458:H459"/>
    <mergeCell ref="I458:I459"/>
    <mergeCell ref="F440:G440"/>
    <mergeCell ref="F441:G441"/>
    <mergeCell ref="F442:G442"/>
    <mergeCell ref="F443:G443"/>
    <mergeCell ref="A453:E453"/>
    <mergeCell ref="A470:D470"/>
    <mergeCell ref="E470:F470"/>
    <mergeCell ref="A471:D471"/>
    <mergeCell ref="E471:F471"/>
    <mergeCell ref="A472:I472"/>
    <mergeCell ref="B467:D467"/>
    <mergeCell ref="F467:G467"/>
    <mergeCell ref="A468:I468"/>
    <mergeCell ref="A469:C469"/>
    <mergeCell ref="E469:F469"/>
    <mergeCell ref="B464:D464"/>
    <mergeCell ref="F464:G464"/>
    <mergeCell ref="B465:D465"/>
    <mergeCell ref="F465:G465"/>
    <mergeCell ref="B466:D466"/>
    <mergeCell ref="F466:G466"/>
    <mergeCell ref="A461:I461"/>
    <mergeCell ref="B462:D462"/>
    <mergeCell ref="F462:I462"/>
    <mergeCell ref="B463:D463"/>
    <mergeCell ref="F463:G463"/>
    <mergeCell ref="F486:G486"/>
    <mergeCell ref="F487:G487"/>
    <mergeCell ref="F488:G488"/>
    <mergeCell ref="F489:G489"/>
    <mergeCell ref="A499:E499"/>
    <mergeCell ref="A480:G480"/>
    <mergeCell ref="A481:I481"/>
    <mergeCell ref="F482:G482"/>
    <mergeCell ref="H482:I483"/>
    <mergeCell ref="F483:G483"/>
    <mergeCell ref="A476:I476"/>
    <mergeCell ref="A477:F477"/>
    <mergeCell ref="H477:I477"/>
    <mergeCell ref="A478:G478"/>
    <mergeCell ref="A479:G479"/>
    <mergeCell ref="A473:I473"/>
    <mergeCell ref="A474:F474"/>
    <mergeCell ref="G474:I474"/>
    <mergeCell ref="A475:F475"/>
    <mergeCell ref="G475:I475"/>
    <mergeCell ref="B513:D513"/>
    <mergeCell ref="F513:G513"/>
    <mergeCell ref="A514:I514"/>
    <mergeCell ref="A515:C515"/>
    <mergeCell ref="E515:F515"/>
    <mergeCell ref="B510:D510"/>
    <mergeCell ref="F510:G510"/>
    <mergeCell ref="B511:D511"/>
    <mergeCell ref="F511:G511"/>
    <mergeCell ref="B512:D512"/>
    <mergeCell ref="F512:G512"/>
    <mergeCell ref="A507:I507"/>
    <mergeCell ref="B508:D508"/>
    <mergeCell ref="F508:I508"/>
    <mergeCell ref="B509:D509"/>
    <mergeCell ref="F509:G509"/>
    <mergeCell ref="A500:I500"/>
    <mergeCell ref="A501:C501"/>
    <mergeCell ref="D501:I501"/>
    <mergeCell ref="A502:B502"/>
    <mergeCell ref="D502:D503"/>
    <mergeCell ref="E502:G503"/>
    <mergeCell ref="H502:H503"/>
    <mergeCell ref="I502:I503"/>
    <mergeCell ref="A503:C505"/>
    <mergeCell ref="D504:D505"/>
    <mergeCell ref="E504:G505"/>
    <mergeCell ref="H504:H505"/>
    <mergeCell ref="I504:I505"/>
    <mergeCell ref="A526:G526"/>
    <mergeCell ref="A527:I527"/>
    <mergeCell ref="F528:G528"/>
    <mergeCell ref="H528:I529"/>
    <mergeCell ref="F529:G529"/>
    <mergeCell ref="A522:I522"/>
    <mergeCell ref="A523:F523"/>
    <mergeCell ref="H523:I523"/>
    <mergeCell ref="A524:G524"/>
    <mergeCell ref="A525:G525"/>
    <mergeCell ref="A519:I519"/>
    <mergeCell ref="A520:F520"/>
    <mergeCell ref="G520:I520"/>
    <mergeCell ref="A521:F521"/>
    <mergeCell ref="G521:I521"/>
    <mergeCell ref="A516:D516"/>
    <mergeCell ref="E516:F516"/>
    <mergeCell ref="A517:D517"/>
    <mergeCell ref="E517:F517"/>
    <mergeCell ref="A518:I518"/>
    <mergeCell ref="A546:I546"/>
    <mergeCell ref="A547:C547"/>
    <mergeCell ref="D547:I547"/>
    <mergeCell ref="A548:B548"/>
    <mergeCell ref="D548:D549"/>
    <mergeCell ref="E548:G549"/>
    <mergeCell ref="H548:H549"/>
    <mergeCell ref="I548:I549"/>
    <mergeCell ref="A549:C551"/>
    <mergeCell ref="D550:D551"/>
    <mergeCell ref="E550:G551"/>
    <mergeCell ref="H550:H551"/>
    <mergeCell ref="I550:I551"/>
    <mergeCell ref="F532:G532"/>
    <mergeCell ref="F533:G533"/>
    <mergeCell ref="F534:G534"/>
    <mergeCell ref="F535:G535"/>
    <mergeCell ref="A545:E545"/>
    <mergeCell ref="A562:D562"/>
    <mergeCell ref="E562:F562"/>
    <mergeCell ref="A563:D563"/>
    <mergeCell ref="E563:F563"/>
    <mergeCell ref="A564:I564"/>
    <mergeCell ref="B559:D559"/>
    <mergeCell ref="F559:G559"/>
    <mergeCell ref="A560:I560"/>
    <mergeCell ref="A561:C561"/>
    <mergeCell ref="E561:F561"/>
    <mergeCell ref="B556:D556"/>
    <mergeCell ref="F556:G556"/>
    <mergeCell ref="B557:D557"/>
    <mergeCell ref="F557:G557"/>
    <mergeCell ref="B558:D558"/>
    <mergeCell ref="F558:G558"/>
    <mergeCell ref="A553:I553"/>
    <mergeCell ref="B554:D554"/>
    <mergeCell ref="F554:I554"/>
    <mergeCell ref="B555:D555"/>
    <mergeCell ref="F555:G555"/>
    <mergeCell ref="F578:G578"/>
    <mergeCell ref="F579:G579"/>
    <mergeCell ref="F580:G580"/>
    <mergeCell ref="F581:G581"/>
    <mergeCell ref="A591:E591"/>
    <mergeCell ref="A572:G572"/>
    <mergeCell ref="A573:I573"/>
    <mergeCell ref="F574:G574"/>
    <mergeCell ref="H574:I575"/>
    <mergeCell ref="F575:G575"/>
    <mergeCell ref="A568:I568"/>
    <mergeCell ref="A569:F569"/>
    <mergeCell ref="H569:I569"/>
    <mergeCell ref="A570:G570"/>
    <mergeCell ref="A571:G571"/>
    <mergeCell ref="A565:I565"/>
    <mergeCell ref="A566:F566"/>
    <mergeCell ref="G566:I566"/>
    <mergeCell ref="A567:F567"/>
    <mergeCell ref="G567:I567"/>
    <mergeCell ref="B605:D605"/>
    <mergeCell ref="F605:G605"/>
    <mergeCell ref="A606:I606"/>
    <mergeCell ref="A607:C607"/>
    <mergeCell ref="E607:F607"/>
    <mergeCell ref="B602:D602"/>
    <mergeCell ref="F602:G602"/>
    <mergeCell ref="B603:D603"/>
    <mergeCell ref="F603:G603"/>
    <mergeCell ref="B604:D604"/>
    <mergeCell ref="F604:G604"/>
    <mergeCell ref="A599:I599"/>
    <mergeCell ref="B600:D600"/>
    <mergeCell ref="F600:I600"/>
    <mergeCell ref="B601:D601"/>
    <mergeCell ref="F601:G601"/>
    <mergeCell ref="A592:I592"/>
    <mergeCell ref="A593:C593"/>
    <mergeCell ref="D593:I593"/>
    <mergeCell ref="A594:B594"/>
    <mergeCell ref="D594:D595"/>
    <mergeCell ref="E594:G595"/>
    <mergeCell ref="H594:H595"/>
    <mergeCell ref="I594:I595"/>
    <mergeCell ref="A595:C597"/>
    <mergeCell ref="D596:D597"/>
    <mergeCell ref="E596:G597"/>
    <mergeCell ref="H596:H597"/>
    <mergeCell ref="I596:I597"/>
    <mergeCell ref="A618:G618"/>
    <mergeCell ref="A619:I619"/>
    <mergeCell ref="F620:G620"/>
    <mergeCell ref="H620:I621"/>
    <mergeCell ref="F621:G621"/>
    <mergeCell ref="A614:I614"/>
    <mergeCell ref="A615:F615"/>
    <mergeCell ref="H615:I615"/>
    <mergeCell ref="A616:G616"/>
    <mergeCell ref="A617:G617"/>
    <mergeCell ref="A611:I611"/>
    <mergeCell ref="A612:F612"/>
    <mergeCell ref="G612:I612"/>
    <mergeCell ref="A613:F613"/>
    <mergeCell ref="G613:I613"/>
    <mergeCell ref="A608:D608"/>
    <mergeCell ref="E608:F608"/>
    <mergeCell ref="A609:D609"/>
    <mergeCell ref="E609:F609"/>
    <mergeCell ref="A610:I610"/>
    <mergeCell ref="A638:I638"/>
    <mergeCell ref="A639:C639"/>
    <mergeCell ref="D639:I639"/>
    <mergeCell ref="A640:B640"/>
    <mergeCell ref="D640:D641"/>
    <mergeCell ref="E640:G641"/>
    <mergeCell ref="H640:H641"/>
    <mergeCell ref="I640:I641"/>
    <mergeCell ref="A641:C643"/>
    <mergeCell ref="D642:D643"/>
    <mergeCell ref="E642:G643"/>
    <mergeCell ref="H642:H643"/>
    <mergeCell ref="I642:I643"/>
    <mergeCell ref="F624:G624"/>
    <mergeCell ref="F625:G625"/>
    <mergeCell ref="F626:G626"/>
    <mergeCell ref="F627:G627"/>
    <mergeCell ref="A637:E637"/>
    <mergeCell ref="A654:D654"/>
    <mergeCell ref="E654:F654"/>
    <mergeCell ref="A655:D655"/>
    <mergeCell ref="E655:F655"/>
    <mergeCell ref="A656:I656"/>
    <mergeCell ref="B651:D651"/>
    <mergeCell ref="F651:G651"/>
    <mergeCell ref="A652:I652"/>
    <mergeCell ref="A653:C653"/>
    <mergeCell ref="E653:F653"/>
    <mergeCell ref="B648:D648"/>
    <mergeCell ref="F648:G648"/>
    <mergeCell ref="B649:D649"/>
    <mergeCell ref="F649:G649"/>
    <mergeCell ref="B650:D650"/>
    <mergeCell ref="F650:G650"/>
    <mergeCell ref="A645:I645"/>
    <mergeCell ref="B646:D646"/>
    <mergeCell ref="F646:I646"/>
    <mergeCell ref="B647:D647"/>
    <mergeCell ref="F647:G647"/>
    <mergeCell ref="F670:G670"/>
    <mergeCell ref="F671:G671"/>
    <mergeCell ref="F672:G672"/>
    <mergeCell ref="F673:G673"/>
    <mergeCell ref="A683:E683"/>
    <mergeCell ref="A664:G664"/>
    <mergeCell ref="A665:I665"/>
    <mergeCell ref="F666:G666"/>
    <mergeCell ref="H666:I667"/>
    <mergeCell ref="F667:G667"/>
    <mergeCell ref="A660:I660"/>
    <mergeCell ref="A661:F661"/>
    <mergeCell ref="H661:I661"/>
    <mergeCell ref="A662:G662"/>
    <mergeCell ref="A663:G663"/>
    <mergeCell ref="A657:I657"/>
    <mergeCell ref="A658:F658"/>
    <mergeCell ref="G658:I658"/>
    <mergeCell ref="A659:F659"/>
    <mergeCell ref="G659:I659"/>
    <mergeCell ref="B697:D697"/>
    <mergeCell ref="F697:G697"/>
    <mergeCell ref="A698:I698"/>
    <mergeCell ref="A699:C699"/>
    <mergeCell ref="E699:F699"/>
    <mergeCell ref="B694:D694"/>
    <mergeCell ref="F694:G694"/>
    <mergeCell ref="B695:D695"/>
    <mergeCell ref="F695:G695"/>
    <mergeCell ref="B696:D696"/>
    <mergeCell ref="F696:G696"/>
    <mergeCell ref="A691:I691"/>
    <mergeCell ref="B692:D692"/>
    <mergeCell ref="F692:I692"/>
    <mergeCell ref="B693:D693"/>
    <mergeCell ref="F693:G693"/>
    <mergeCell ref="A684:I684"/>
    <mergeCell ref="A685:C685"/>
    <mergeCell ref="D685:I685"/>
    <mergeCell ref="A686:B686"/>
    <mergeCell ref="D686:D687"/>
    <mergeCell ref="E686:G687"/>
    <mergeCell ref="H686:H687"/>
    <mergeCell ref="I686:I687"/>
    <mergeCell ref="A687:C689"/>
    <mergeCell ref="D688:D689"/>
    <mergeCell ref="E688:G689"/>
    <mergeCell ref="H688:H689"/>
    <mergeCell ref="I688:I689"/>
    <mergeCell ref="A710:G710"/>
    <mergeCell ref="A711:I711"/>
    <mergeCell ref="F712:G712"/>
    <mergeCell ref="H712:I713"/>
    <mergeCell ref="F713:G713"/>
    <mergeCell ref="A706:I706"/>
    <mergeCell ref="A707:F707"/>
    <mergeCell ref="H707:I707"/>
    <mergeCell ref="A708:G708"/>
    <mergeCell ref="A709:G709"/>
    <mergeCell ref="A703:I703"/>
    <mergeCell ref="A704:F704"/>
    <mergeCell ref="G704:I704"/>
    <mergeCell ref="A705:F705"/>
    <mergeCell ref="G705:I705"/>
    <mergeCell ref="A700:D700"/>
    <mergeCell ref="E700:F700"/>
    <mergeCell ref="A701:D701"/>
    <mergeCell ref="E701:F701"/>
    <mergeCell ref="A702:I702"/>
    <mergeCell ref="A730:I730"/>
    <mergeCell ref="A731:C731"/>
    <mergeCell ref="D731:I731"/>
    <mergeCell ref="A732:B732"/>
    <mergeCell ref="D732:D733"/>
    <mergeCell ref="E732:G733"/>
    <mergeCell ref="H732:H733"/>
    <mergeCell ref="I732:I733"/>
    <mergeCell ref="A733:C735"/>
    <mergeCell ref="D734:D735"/>
    <mergeCell ref="E734:G735"/>
    <mergeCell ref="H734:H735"/>
    <mergeCell ref="I734:I735"/>
    <mergeCell ref="F716:G716"/>
    <mergeCell ref="F717:G717"/>
    <mergeCell ref="F718:G718"/>
    <mergeCell ref="F719:G719"/>
    <mergeCell ref="A729:E729"/>
    <mergeCell ref="A746:D746"/>
    <mergeCell ref="E746:F746"/>
    <mergeCell ref="A747:D747"/>
    <mergeCell ref="E747:F747"/>
    <mergeCell ref="A748:I748"/>
    <mergeCell ref="B743:D743"/>
    <mergeCell ref="F743:G743"/>
    <mergeCell ref="A744:I744"/>
    <mergeCell ref="A745:C745"/>
    <mergeCell ref="E745:F745"/>
    <mergeCell ref="B740:D740"/>
    <mergeCell ref="F740:G740"/>
    <mergeCell ref="B741:D741"/>
    <mergeCell ref="F741:G741"/>
    <mergeCell ref="B742:D742"/>
    <mergeCell ref="F742:G742"/>
    <mergeCell ref="A737:I737"/>
    <mergeCell ref="B738:D738"/>
    <mergeCell ref="F738:I738"/>
    <mergeCell ref="B739:D739"/>
    <mergeCell ref="F739:G739"/>
    <mergeCell ref="F762:G762"/>
    <mergeCell ref="F763:G763"/>
    <mergeCell ref="F764:G764"/>
    <mergeCell ref="F765:G765"/>
    <mergeCell ref="A775:E775"/>
    <mergeCell ref="A756:G756"/>
    <mergeCell ref="A757:I757"/>
    <mergeCell ref="F758:G758"/>
    <mergeCell ref="H758:I759"/>
    <mergeCell ref="F759:G759"/>
    <mergeCell ref="A752:I752"/>
    <mergeCell ref="A753:F753"/>
    <mergeCell ref="H753:I753"/>
    <mergeCell ref="A754:G754"/>
    <mergeCell ref="A755:G755"/>
    <mergeCell ref="A749:I749"/>
    <mergeCell ref="A750:F750"/>
    <mergeCell ref="G750:I750"/>
    <mergeCell ref="A751:F751"/>
    <mergeCell ref="G751:I751"/>
    <mergeCell ref="B789:D789"/>
    <mergeCell ref="F789:G789"/>
    <mergeCell ref="A790:I790"/>
    <mergeCell ref="A791:C791"/>
    <mergeCell ref="E791:F791"/>
    <mergeCell ref="B786:D786"/>
    <mergeCell ref="F786:G786"/>
    <mergeCell ref="B787:D787"/>
    <mergeCell ref="F787:G787"/>
    <mergeCell ref="B788:D788"/>
    <mergeCell ref="F788:G788"/>
    <mergeCell ref="A783:I783"/>
    <mergeCell ref="B784:D784"/>
    <mergeCell ref="F784:I784"/>
    <mergeCell ref="B785:D785"/>
    <mergeCell ref="F785:G785"/>
    <mergeCell ref="A776:I776"/>
    <mergeCell ref="A777:C777"/>
    <mergeCell ref="D777:I777"/>
    <mergeCell ref="A778:B778"/>
    <mergeCell ref="D778:D779"/>
    <mergeCell ref="E778:G779"/>
    <mergeCell ref="H778:H779"/>
    <mergeCell ref="I778:I779"/>
    <mergeCell ref="A779:C781"/>
    <mergeCell ref="D780:D781"/>
    <mergeCell ref="E780:G781"/>
    <mergeCell ref="H780:H781"/>
    <mergeCell ref="I780:I781"/>
    <mergeCell ref="A802:G802"/>
    <mergeCell ref="A803:I803"/>
    <mergeCell ref="F804:G804"/>
    <mergeCell ref="H804:I805"/>
    <mergeCell ref="F805:G805"/>
    <mergeCell ref="A798:I798"/>
    <mergeCell ref="A799:F799"/>
    <mergeCell ref="H799:I799"/>
    <mergeCell ref="A800:G800"/>
    <mergeCell ref="A801:G801"/>
    <mergeCell ref="A795:I795"/>
    <mergeCell ref="A796:F796"/>
    <mergeCell ref="G796:I796"/>
    <mergeCell ref="A797:F797"/>
    <mergeCell ref="G797:I797"/>
    <mergeCell ref="A792:D792"/>
    <mergeCell ref="E792:F792"/>
    <mergeCell ref="A793:D793"/>
    <mergeCell ref="E793:F793"/>
    <mergeCell ref="A794:I794"/>
    <mergeCell ref="A822:I822"/>
    <mergeCell ref="A823:C823"/>
    <mergeCell ref="D823:I823"/>
    <mergeCell ref="A824:B824"/>
    <mergeCell ref="D824:D825"/>
    <mergeCell ref="E824:G825"/>
    <mergeCell ref="H824:H825"/>
    <mergeCell ref="I824:I825"/>
    <mergeCell ref="A825:C827"/>
    <mergeCell ref="D826:D827"/>
    <mergeCell ref="E826:G827"/>
    <mergeCell ref="H826:H827"/>
    <mergeCell ref="I826:I827"/>
    <mergeCell ref="F808:G808"/>
    <mergeCell ref="F809:G809"/>
    <mergeCell ref="F810:G810"/>
    <mergeCell ref="F811:G811"/>
    <mergeCell ref="A821:E821"/>
    <mergeCell ref="A838:D838"/>
    <mergeCell ref="E838:F838"/>
    <mergeCell ref="A839:D839"/>
    <mergeCell ref="E839:F839"/>
    <mergeCell ref="A840:I840"/>
    <mergeCell ref="B835:D835"/>
    <mergeCell ref="F835:G835"/>
    <mergeCell ref="A836:I836"/>
    <mergeCell ref="A837:C837"/>
    <mergeCell ref="E837:F837"/>
    <mergeCell ref="B832:D832"/>
    <mergeCell ref="F832:G832"/>
    <mergeCell ref="B833:D833"/>
    <mergeCell ref="F833:G833"/>
    <mergeCell ref="B834:D834"/>
    <mergeCell ref="F834:G834"/>
    <mergeCell ref="A829:I829"/>
    <mergeCell ref="B830:D830"/>
    <mergeCell ref="F830:I830"/>
    <mergeCell ref="B831:D831"/>
    <mergeCell ref="F831:G831"/>
    <mergeCell ref="F854:G854"/>
    <mergeCell ref="F855:G855"/>
    <mergeCell ref="F856:G856"/>
    <mergeCell ref="F857:G857"/>
    <mergeCell ref="A867:E867"/>
    <mergeCell ref="A848:G848"/>
    <mergeCell ref="A849:I849"/>
    <mergeCell ref="F850:G850"/>
    <mergeCell ref="H850:I851"/>
    <mergeCell ref="F851:G851"/>
    <mergeCell ref="A844:I844"/>
    <mergeCell ref="A845:F845"/>
    <mergeCell ref="H845:I845"/>
    <mergeCell ref="A846:G846"/>
    <mergeCell ref="A847:G847"/>
    <mergeCell ref="A841:I841"/>
    <mergeCell ref="A842:F842"/>
    <mergeCell ref="G842:I842"/>
    <mergeCell ref="A843:F843"/>
    <mergeCell ref="G843:I843"/>
    <mergeCell ref="B881:D881"/>
    <mergeCell ref="F881:G881"/>
    <mergeCell ref="A882:I882"/>
    <mergeCell ref="A883:C883"/>
    <mergeCell ref="E883:F883"/>
    <mergeCell ref="B878:D878"/>
    <mergeCell ref="F878:G878"/>
    <mergeCell ref="B879:D879"/>
    <mergeCell ref="F879:G879"/>
    <mergeCell ref="B880:D880"/>
    <mergeCell ref="F880:G880"/>
    <mergeCell ref="A875:I875"/>
    <mergeCell ref="B876:D876"/>
    <mergeCell ref="F876:I876"/>
    <mergeCell ref="B877:D877"/>
    <mergeCell ref="F877:G877"/>
    <mergeCell ref="A868:I868"/>
    <mergeCell ref="A869:C869"/>
    <mergeCell ref="D869:I869"/>
    <mergeCell ref="A870:B870"/>
    <mergeCell ref="D870:D871"/>
    <mergeCell ref="E870:G871"/>
    <mergeCell ref="H870:H871"/>
    <mergeCell ref="I870:I871"/>
    <mergeCell ref="A871:C873"/>
    <mergeCell ref="D872:D873"/>
    <mergeCell ref="E872:G873"/>
    <mergeCell ref="H872:H873"/>
    <mergeCell ref="I872:I873"/>
    <mergeCell ref="A894:G894"/>
    <mergeCell ref="A895:I895"/>
    <mergeCell ref="F896:G896"/>
    <mergeCell ref="H896:I897"/>
    <mergeCell ref="F897:G897"/>
    <mergeCell ref="A890:I890"/>
    <mergeCell ref="A891:F891"/>
    <mergeCell ref="H891:I891"/>
    <mergeCell ref="A892:G892"/>
    <mergeCell ref="A893:G893"/>
    <mergeCell ref="A887:I887"/>
    <mergeCell ref="A888:F888"/>
    <mergeCell ref="G888:I888"/>
    <mergeCell ref="A889:F889"/>
    <mergeCell ref="G889:I889"/>
    <mergeCell ref="A884:D884"/>
    <mergeCell ref="E884:F884"/>
    <mergeCell ref="A885:D885"/>
    <mergeCell ref="E885:F885"/>
    <mergeCell ref="A886:I886"/>
    <mergeCell ref="A914:I914"/>
    <mergeCell ref="A915:C915"/>
    <mergeCell ref="D915:I915"/>
    <mergeCell ref="A916:B916"/>
    <mergeCell ref="D916:D917"/>
    <mergeCell ref="E916:G917"/>
    <mergeCell ref="H916:H917"/>
    <mergeCell ref="I916:I917"/>
    <mergeCell ref="A917:C919"/>
    <mergeCell ref="D918:D919"/>
    <mergeCell ref="E918:G919"/>
    <mergeCell ref="H918:H919"/>
    <mergeCell ref="I918:I919"/>
    <mergeCell ref="F900:G900"/>
    <mergeCell ref="F901:G901"/>
    <mergeCell ref="F902:G902"/>
    <mergeCell ref="F903:G903"/>
    <mergeCell ref="A913:E913"/>
    <mergeCell ref="A930:D930"/>
    <mergeCell ref="E930:F930"/>
    <mergeCell ref="A931:D931"/>
    <mergeCell ref="E931:F931"/>
    <mergeCell ref="A932:I932"/>
    <mergeCell ref="B927:D927"/>
    <mergeCell ref="F927:G927"/>
    <mergeCell ref="A928:I928"/>
    <mergeCell ref="A929:C929"/>
    <mergeCell ref="E929:F929"/>
    <mergeCell ref="B924:D924"/>
    <mergeCell ref="F924:G924"/>
    <mergeCell ref="B925:D925"/>
    <mergeCell ref="F925:G925"/>
    <mergeCell ref="B926:D926"/>
    <mergeCell ref="F926:G926"/>
    <mergeCell ref="A921:I921"/>
    <mergeCell ref="B922:D922"/>
    <mergeCell ref="F922:I922"/>
    <mergeCell ref="B923:D923"/>
    <mergeCell ref="F923:G923"/>
    <mergeCell ref="F946:G946"/>
    <mergeCell ref="F947:G947"/>
    <mergeCell ref="F948:G948"/>
    <mergeCell ref="F949:G949"/>
    <mergeCell ref="A959:E959"/>
    <mergeCell ref="A940:G940"/>
    <mergeCell ref="A941:I941"/>
    <mergeCell ref="F942:G942"/>
    <mergeCell ref="H942:I943"/>
    <mergeCell ref="F943:G943"/>
    <mergeCell ref="A936:I936"/>
    <mergeCell ref="A937:F937"/>
    <mergeCell ref="H937:I937"/>
    <mergeCell ref="A938:G938"/>
    <mergeCell ref="A939:G939"/>
    <mergeCell ref="A933:I933"/>
    <mergeCell ref="A934:F934"/>
    <mergeCell ref="G934:I934"/>
    <mergeCell ref="A935:F935"/>
    <mergeCell ref="G935:I935"/>
    <mergeCell ref="B973:D973"/>
    <mergeCell ref="F973:G973"/>
    <mergeCell ref="A974:I974"/>
    <mergeCell ref="A975:C975"/>
    <mergeCell ref="E975:F975"/>
    <mergeCell ref="B970:D970"/>
    <mergeCell ref="F970:G970"/>
    <mergeCell ref="B971:D971"/>
    <mergeCell ref="F971:G971"/>
    <mergeCell ref="B972:D972"/>
    <mergeCell ref="F972:G972"/>
    <mergeCell ref="A967:I967"/>
    <mergeCell ref="B968:D968"/>
    <mergeCell ref="F968:I968"/>
    <mergeCell ref="B969:D969"/>
    <mergeCell ref="F969:G969"/>
    <mergeCell ref="A960:I960"/>
    <mergeCell ref="A961:C961"/>
    <mergeCell ref="D961:I961"/>
    <mergeCell ref="A962:B962"/>
    <mergeCell ref="D962:D963"/>
    <mergeCell ref="E962:G963"/>
    <mergeCell ref="H962:H963"/>
    <mergeCell ref="I962:I963"/>
    <mergeCell ref="A963:C965"/>
    <mergeCell ref="D964:D965"/>
    <mergeCell ref="E964:G965"/>
    <mergeCell ref="H964:H965"/>
    <mergeCell ref="I964:I965"/>
    <mergeCell ref="A986:G986"/>
    <mergeCell ref="A987:I987"/>
    <mergeCell ref="F988:G988"/>
    <mergeCell ref="H988:I989"/>
    <mergeCell ref="F989:G989"/>
    <mergeCell ref="A982:I982"/>
    <mergeCell ref="A983:F983"/>
    <mergeCell ref="H983:I983"/>
    <mergeCell ref="A984:G984"/>
    <mergeCell ref="A985:G985"/>
    <mergeCell ref="A979:I979"/>
    <mergeCell ref="A980:F980"/>
    <mergeCell ref="G980:I980"/>
    <mergeCell ref="A981:F981"/>
    <mergeCell ref="G981:I981"/>
    <mergeCell ref="A976:D976"/>
    <mergeCell ref="E976:F976"/>
    <mergeCell ref="A977:D977"/>
    <mergeCell ref="E977:F977"/>
    <mergeCell ref="A978:I978"/>
    <mergeCell ref="A1006:I1006"/>
    <mergeCell ref="A1007:C1007"/>
    <mergeCell ref="D1007:I1007"/>
    <mergeCell ref="A1008:B1008"/>
    <mergeCell ref="D1008:D1009"/>
    <mergeCell ref="E1008:G1009"/>
    <mergeCell ref="H1008:H1009"/>
    <mergeCell ref="I1008:I1009"/>
    <mergeCell ref="A1009:C1011"/>
    <mergeCell ref="D1010:D1011"/>
    <mergeCell ref="E1010:G1011"/>
    <mergeCell ref="H1010:H1011"/>
    <mergeCell ref="I1010:I1011"/>
    <mergeCell ref="F992:G992"/>
    <mergeCell ref="F993:G993"/>
    <mergeCell ref="F994:G994"/>
    <mergeCell ref="F995:G995"/>
    <mergeCell ref="A1005:E1005"/>
    <mergeCell ref="A1022:D1022"/>
    <mergeCell ref="E1022:F1022"/>
    <mergeCell ref="A1023:D1023"/>
    <mergeCell ref="E1023:F1023"/>
    <mergeCell ref="A1024:I1024"/>
    <mergeCell ref="B1019:D1019"/>
    <mergeCell ref="F1019:G1019"/>
    <mergeCell ref="A1020:I1020"/>
    <mergeCell ref="A1021:C1021"/>
    <mergeCell ref="E1021:F1021"/>
    <mergeCell ref="B1016:D1016"/>
    <mergeCell ref="F1016:G1016"/>
    <mergeCell ref="B1017:D1017"/>
    <mergeCell ref="F1017:G1017"/>
    <mergeCell ref="B1018:D1018"/>
    <mergeCell ref="F1018:G1018"/>
    <mergeCell ref="A1013:I1013"/>
    <mergeCell ref="B1014:D1014"/>
    <mergeCell ref="F1014:I1014"/>
    <mergeCell ref="B1015:D1015"/>
    <mergeCell ref="F1015:G1015"/>
    <mergeCell ref="F1038:G1038"/>
    <mergeCell ref="F1039:G1039"/>
    <mergeCell ref="F1040:G1040"/>
    <mergeCell ref="F1041:G1041"/>
    <mergeCell ref="A1051:E1051"/>
    <mergeCell ref="A1032:G1032"/>
    <mergeCell ref="A1033:I1033"/>
    <mergeCell ref="F1034:G1034"/>
    <mergeCell ref="H1034:I1035"/>
    <mergeCell ref="F1035:G1035"/>
    <mergeCell ref="A1028:I1028"/>
    <mergeCell ref="A1029:F1029"/>
    <mergeCell ref="H1029:I1029"/>
    <mergeCell ref="A1030:G1030"/>
    <mergeCell ref="A1031:G1031"/>
    <mergeCell ref="A1025:I1025"/>
    <mergeCell ref="A1026:F1026"/>
    <mergeCell ref="G1026:I1026"/>
    <mergeCell ref="A1027:F1027"/>
    <mergeCell ref="G1027:I1027"/>
    <mergeCell ref="B1065:D1065"/>
    <mergeCell ref="F1065:G1065"/>
    <mergeCell ref="A1066:I1066"/>
    <mergeCell ref="A1067:C1067"/>
    <mergeCell ref="E1067:F1067"/>
    <mergeCell ref="B1062:D1062"/>
    <mergeCell ref="F1062:G1062"/>
    <mergeCell ref="B1063:D1063"/>
    <mergeCell ref="F1063:G1063"/>
    <mergeCell ref="B1064:D1064"/>
    <mergeCell ref="F1064:G1064"/>
    <mergeCell ref="A1059:I1059"/>
    <mergeCell ref="B1060:D1060"/>
    <mergeCell ref="F1060:I1060"/>
    <mergeCell ref="B1061:D1061"/>
    <mergeCell ref="F1061:G1061"/>
    <mergeCell ref="A1052:I1052"/>
    <mergeCell ref="A1053:C1053"/>
    <mergeCell ref="D1053:I1053"/>
    <mergeCell ref="A1054:B1054"/>
    <mergeCell ref="D1054:D1055"/>
    <mergeCell ref="E1054:G1055"/>
    <mergeCell ref="H1054:H1055"/>
    <mergeCell ref="I1054:I1055"/>
    <mergeCell ref="A1055:C1057"/>
    <mergeCell ref="D1056:D1057"/>
    <mergeCell ref="E1056:G1057"/>
    <mergeCell ref="H1056:H1057"/>
    <mergeCell ref="I1056:I1057"/>
    <mergeCell ref="A1078:G1078"/>
    <mergeCell ref="A1079:I1079"/>
    <mergeCell ref="F1080:G1080"/>
    <mergeCell ref="H1080:I1081"/>
    <mergeCell ref="F1081:G1081"/>
    <mergeCell ref="A1074:I1074"/>
    <mergeCell ref="A1075:F1075"/>
    <mergeCell ref="H1075:I1075"/>
    <mergeCell ref="A1076:G1076"/>
    <mergeCell ref="A1077:G1077"/>
    <mergeCell ref="A1071:I1071"/>
    <mergeCell ref="A1072:F1072"/>
    <mergeCell ref="G1072:I1072"/>
    <mergeCell ref="A1073:F1073"/>
    <mergeCell ref="G1073:I1073"/>
    <mergeCell ref="A1068:D1068"/>
    <mergeCell ref="E1068:F1068"/>
    <mergeCell ref="A1069:D1069"/>
    <mergeCell ref="E1069:F1069"/>
    <mergeCell ref="A1070:I1070"/>
    <mergeCell ref="A1098:I1098"/>
    <mergeCell ref="A1099:C1099"/>
    <mergeCell ref="D1099:I1099"/>
    <mergeCell ref="A1100:B1100"/>
    <mergeCell ref="D1100:D1101"/>
    <mergeCell ref="E1100:G1101"/>
    <mergeCell ref="H1100:H1101"/>
    <mergeCell ref="I1100:I1101"/>
    <mergeCell ref="A1101:C1103"/>
    <mergeCell ref="D1102:D1103"/>
    <mergeCell ref="E1102:G1103"/>
    <mergeCell ref="H1102:H1103"/>
    <mergeCell ref="I1102:I1103"/>
    <mergeCell ref="F1084:G1084"/>
    <mergeCell ref="F1085:G1085"/>
    <mergeCell ref="F1086:G1086"/>
    <mergeCell ref="F1087:G1087"/>
    <mergeCell ref="A1097:E1097"/>
    <mergeCell ref="A1114:D1114"/>
    <mergeCell ref="E1114:F1114"/>
    <mergeCell ref="A1115:D1115"/>
    <mergeCell ref="E1115:F1115"/>
    <mergeCell ref="A1116:I1116"/>
    <mergeCell ref="B1111:D1111"/>
    <mergeCell ref="F1111:G1111"/>
    <mergeCell ref="A1112:I1112"/>
    <mergeCell ref="A1113:C1113"/>
    <mergeCell ref="E1113:F1113"/>
    <mergeCell ref="B1108:D1108"/>
    <mergeCell ref="F1108:G1108"/>
    <mergeCell ref="B1109:D1109"/>
    <mergeCell ref="F1109:G1109"/>
    <mergeCell ref="B1110:D1110"/>
    <mergeCell ref="F1110:G1110"/>
    <mergeCell ref="A1105:I1105"/>
    <mergeCell ref="B1106:D1106"/>
    <mergeCell ref="F1106:I1106"/>
    <mergeCell ref="B1107:D1107"/>
    <mergeCell ref="F1107:G1107"/>
    <mergeCell ref="F1130:G1130"/>
    <mergeCell ref="F1131:G1131"/>
    <mergeCell ref="F1132:G1132"/>
    <mergeCell ref="F1133:G1133"/>
    <mergeCell ref="A1143:E1143"/>
    <mergeCell ref="A1124:G1124"/>
    <mergeCell ref="A1125:I1125"/>
    <mergeCell ref="F1126:G1126"/>
    <mergeCell ref="H1126:I1127"/>
    <mergeCell ref="F1127:G1127"/>
    <mergeCell ref="A1120:I1120"/>
    <mergeCell ref="A1121:F1121"/>
    <mergeCell ref="H1121:I1121"/>
    <mergeCell ref="A1122:G1122"/>
    <mergeCell ref="A1123:G1123"/>
    <mergeCell ref="A1117:I1117"/>
    <mergeCell ref="A1118:F1118"/>
    <mergeCell ref="G1118:I1118"/>
    <mergeCell ref="A1119:F1119"/>
    <mergeCell ref="G1119:I1119"/>
    <mergeCell ref="B1157:D1157"/>
    <mergeCell ref="F1157:G1157"/>
    <mergeCell ref="A1158:I1158"/>
    <mergeCell ref="A1159:C1159"/>
    <mergeCell ref="E1159:F1159"/>
    <mergeCell ref="B1154:D1154"/>
    <mergeCell ref="F1154:G1154"/>
    <mergeCell ref="B1155:D1155"/>
    <mergeCell ref="F1155:G1155"/>
    <mergeCell ref="B1156:D1156"/>
    <mergeCell ref="F1156:G1156"/>
    <mergeCell ref="A1151:I1151"/>
    <mergeCell ref="B1152:D1152"/>
    <mergeCell ref="F1152:I1152"/>
    <mergeCell ref="B1153:D1153"/>
    <mergeCell ref="F1153:G1153"/>
    <mergeCell ref="A1144:I1144"/>
    <mergeCell ref="A1145:C1145"/>
    <mergeCell ref="D1145:I1145"/>
    <mergeCell ref="A1146:B1146"/>
    <mergeCell ref="D1146:D1147"/>
    <mergeCell ref="E1146:G1147"/>
    <mergeCell ref="H1146:H1147"/>
    <mergeCell ref="I1146:I1147"/>
    <mergeCell ref="A1147:C1149"/>
    <mergeCell ref="D1148:D1149"/>
    <mergeCell ref="E1148:G1149"/>
    <mergeCell ref="H1148:H1149"/>
    <mergeCell ref="I1148:I1149"/>
    <mergeCell ref="A1170:G1170"/>
    <mergeCell ref="A1171:I1171"/>
    <mergeCell ref="F1172:G1172"/>
    <mergeCell ref="H1172:I1173"/>
    <mergeCell ref="F1173:G1173"/>
    <mergeCell ref="A1166:I1166"/>
    <mergeCell ref="A1167:F1167"/>
    <mergeCell ref="H1167:I1167"/>
    <mergeCell ref="A1168:G1168"/>
    <mergeCell ref="A1169:G1169"/>
    <mergeCell ref="A1163:I1163"/>
    <mergeCell ref="A1164:F1164"/>
    <mergeCell ref="G1164:I1164"/>
    <mergeCell ref="A1165:F1165"/>
    <mergeCell ref="G1165:I1165"/>
    <mergeCell ref="A1160:D1160"/>
    <mergeCell ref="E1160:F1160"/>
    <mergeCell ref="A1161:D1161"/>
    <mergeCell ref="E1161:F1161"/>
    <mergeCell ref="A1162:I1162"/>
    <mergeCell ref="A1190:I1190"/>
    <mergeCell ref="A1191:C1191"/>
    <mergeCell ref="D1191:I1191"/>
    <mergeCell ref="A1192:B1192"/>
    <mergeCell ref="D1192:D1193"/>
    <mergeCell ref="E1192:G1193"/>
    <mergeCell ref="H1192:H1193"/>
    <mergeCell ref="I1192:I1193"/>
    <mergeCell ref="A1193:C1195"/>
    <mergeCell ref="D1194:D1195"/>
    <mergeCell ref="E1194:G1195"/>
    <mergeCell ref="H1194:H1195"/>
    <mergeCell ref="I1194:I1195"/>
    <mergeCell ref="F1176:G1176"/>
    <mergeCell ref="F1177:G1177"/>
    <mergeCell ref="F1178:G1178"/>
    <mergeCell ref="F1179:G1179"/>
    <mergeCell ref="A1189:E1189"/>
    <mergeCell ref="A1206:D1206"/>
    <mergeCell ref="E1206:F1206"/>
    <mergeCell ref="A1207:D1207"/>
    <mergeCell ref="E1207:F1207"/>
    <mergeCell ref="A1208:I1208"/>
    <mergeCell ref="B1203:D1203"/>
    <mergeCell ref="F1203:G1203"/>
    <mergeCell ref="A1204:I1204"/>
    <mergeCell ref="A1205:C1205"/>
    <mergeCell ref="E1205:F1205"/>
    <mergeCell ref="B1200:D1200"/>
    <mergeCell ref="F1200:G1200"/>
    <mergeCell ref="B1201:D1201"/>
    <mergeCell ref="F1201:G1201"/>
    <mergeCell ref="B1202:D1202"/>
    <mergeCell ref="F1202:G1202"/>
    <mergeCell ref="A1197:I1197"/>
    <mergeCell ref="B1198:D1198"/>
    <mergeCell ref="F1198:I1198"/>
    <mergeCell ref="B1199:D1199"/>
    <mergeCell ref="F1199:G1199"/>
    <mergeCell ref="F1222:G1222"/>
    <mergeCell ref="F1223:G1223"/>
    <mergeCell ref="F1224:G1224"/>
    <mergeCell ref="F1225:G1225"/>
    <mergeCell ref="A1235:E1235"/>
    <mergeCell ref="A1216:G1216"/>
    <mergeCell ref="A1217:I1217"/>
    <mergeCell ref="F1218:G1218"/>
    <mergeCell ref="H1218:I1219"/>
    <mergeCell ref="F1219:G1219"/>
    <mergeCell ref="A1212:I1212"/>
    <mergeCell ref="A1213:F1213"/>
    <mergeCell ref="H1213:I1213"/>
    <mergeCell ref="A1214:G1214"/>
    <mergeCell ref="A1215:G1215"/>
    <mergeCell ref="A1209:I1209"/>
    <mergeCell ref="A1210:F1210"/>
    <mergeCell ref="G1210:I1210"/>
    <mergeCell ref="A1211:F1211"/>
    <mergeCell ref="G1211:I1211"/>
    <mergeCell ref="B1249:D1249"/>
    <mergeCell ref="F1249:G1249"/>
    <mergeCell ref="A1250:I1250"/>
    <mergeCell ref="A1251:C1251"/>
    <mergeCell ref="E1251:F1251"/>
    <mergeCell ref="B1246:D1246"/>
    <mergeCell ref="F1246:G1246"/>
    <mergeCell ref="B1247:D1247"/>
    <mergeCell ref="F1247:G1247"/>
    <mergeCell ref="B1248:D1248"/>
    <mergeCell ref="F1248:G1248"/>
    <mergeCell ref="A1243:I1243"/>
    <mergeCell ref="B1244:D1244"/>
    <mergeCell ref="F1244:I1244"/>
    <mergeCell ref="B1245:D1245"/>
    <mergeCell ref="F1245:G1245"/>
    <mergeCell ref="A1236:I1236"/>
    <mergeCell ref="A1237:C1237"/>
    <mergeCell ref="D1237:I1237"/>
    <mergeCell ref="A1238:B1238"/>
    <mergeCell ref="D1238:D1239"/>
    <mergeCell ref="E1238:G1239"/>
    <mergeCell ref="H1238:H1239"/>
    <mergeCell ref="I1238:I1239"/>
    <mergeCell ref="A1239:C1241"/>
    <mergeCell ref="D1240:D1241"/>
    <mergeCell ref="E1240:G1241"/>
    <mergeCell ref="H1240:H1241"/>
    <mergeCell ref="I1240:I1241"/>
    <mergeCell ref="A1262:G1262"/>
    <mergeCell ref="A1263:I1263"/>
    <mergeCell ref="F1264:G1264"/>
    <mergeCell ref="H1264:I1265"/>
    <mergeCell ref="F1265:G1265"/>
    <mergeCell ref="A1258:I1258"/>
    <mergeCell ref="A1259:F1259"/>
    <mergeCell ref="H1259:I1259"/>
    <mergeCell ref="A1260:G1260"/>
    <mergeCell ref="A1261:G1261"/>
    <mergeCell ref="A1255:I1255"/>
    <mergeCell ref="A1256:F1256"/>
    <mergeCell ref="G1256:I1256"/>
    <mergeCell ref="A1257:F1257"/>
    <mergeCell ref="G1257:I1257"/>
    <mergeCell ref="A1252:D1252"/>
    <mergeCell ref="E1252:F1252"/>
    <mergeCell ref="A1253:D1253"/>
    <mergeCell ref="E1253:F1253"/>
    <mergeCell ref="A1254:I1254"/>
    <mergeCell ref="A1282:I1282"/>
    <mergeCell ref="A1283:C1283"/>
    <mergeCell ref="D1283:I1283"/>
    <mergeCell ref="A1284:B1284"/>
    <mergeCell ref="D1284:D1285"/>
    <mergeCell ref="E1284:G1285"/>
    <mergeCell ref="H1284:H1285"/>
    <mergeCell ref="I1284:I1285"/>
    <mergeCell ref="A1285:C1287"/>
    <mergeCell ref="D1286:D1287"/>
    <mergeCell ref="E1286:G1287"/>
    <mergeCell ref="H1286:H1287"/>
    <mergeCell ref="I1286:I1287"/>
    <mergeCell ref="F1268:G1268"/>
    <mergeCell ref="F1269:G1269"/>
    <mergeCell ref="F1270:G1270"/>
    <mergeCell ref="F1271:G1271"/>
    <mergeCell ref="A1281:E1281"/>
    <mergeCell ref="A1298:D1298"/>
    <mergeCell ref="E1298:F1298"/>
    <mergeCell ref="A1299:D1299"/>
    <mergeCell ref="E1299:F1299"/>
    <mergeCell ref="A1300:I1300"/>
    <mergeCell ref="B1295:D1295"/>
    <mergeCell ref="F1295:G1295"/>
    <mergeCell ref="A1296:I1296"/>
    <mergeCell ref="A1297:C1297"/>
    <mergeCell ref="E1297:F1297"/>
    <mergeCell ref="B1292:D1292"/>
    <mergeCell ref="F1292:G1292"/>
    <mergeCell ref="B1293:D1293"/>
    <mergeCell ref="F1293:G1293"/>
    <mergeCell ref="B1294:D1294"/>
    <mergeCell ref="F1294:G1294"/>
    <mergeCell ref="A1289:I1289"/>
    <mergeCell ref="B1290:D1290"/>
    <mergeCell ref="F1290:I1290"/>
    <mergeCell ref="B1291:D1291"/>
    <mergeCell ref="F1291:G1291"/>
    <mergeCell ref="F1314:G1314"/>
    <mergeCell ref="F1315:G1315"/>
    <mergeCell ref="F1316:G1316"/>
    <mergeCell ref="F1317:G1317"/>
    <mergeCell ref="A1327:E1327"/>
    <mergeCell ref="A1308:G1308"/>
    <mergeCell ref="A1309:I1309"/>
    <mergeCell ref="F1310:G1310"/>
    <mergeCell ref="H1310:I1311"/>
    <mergeCell ref="F1311:G1311"/>
    <mergeCell ref="A1304:I1304"/>
    <mergeCell ref="A1305:F1305"/>
    <mergeCell ref="H1305:I1305"/>
    <mergeCell ref="A1306:G1306"/>
    <mergeCell ref="A1307:G1307"/>
    <mergeCell ref="A1301:I1301"/>
    <mergeCell ref="A1302:F1302"/>
    <mergeCell ref="G1302:I1302"/>
    <mergeCell ref="A1303:F1303"/>
    <mergeCell ref="G1303:I1303"/>
    <mergeCell ref="B1341:D1341"/>
    <mergeCell ref="F1341:G1341"/>
    <mergeCell ref="A1342:I1342"/>
    <mergeCell ref="A1343:C1343"/>
    <mergeCell ref="E1343:F1343"/>
    <mergeCell ref="B1338:D1338"/>
    <mergeCell ref="F1338:G1338"/>
    <mergeCell ref="B1339:D1339"/>
    <mergeCell ref="F1339:G1339"/>
    <mergeCell ref="B1340:D1340"/>
    <mergeCell ref="F1340:G1340"/>
    <mergeCell ref="A1335:I1335"/>
    <mergeCell ref="B1336:D1336"/>
    <mergeCell ref="F1336:I1336"/>
    <mergeCell ref="B1337:D1337"/>
    <mergeCell ref="F1337:G1337"/>
    <mergeCell ref="A1328:I1328"/>
    <mergeCell ref="A1329:C1329"/>
    <mergeCell ref="D1329:I1329"/>
    <mergeCell ref="A1330:B1330"/>
    <mergeCell ref="D1330:D1331"/>
    <mergeCell ref="E1330:G1331"/>
    <mergeCell ref="H1330:H1331"/>
    <mergeCell ref="I1330:I1331"/>
    <mergeCell ref="A1331:C1333"/>
    <mergeCell ref="D1332:D1333"/>
    <mergeCell ref="E1332:G1333"/>
    <mergeCell ref="H1332:H1333"/>
    <mergeCell ref="I1332:I1333"/>
    <mergeCell ref="A1354:G1354"/>
    <mergeCell ref="A1355:I1355"/>
    <mergeCell ref="F1356:G1356"/>
    <mergeCell ref="H1356:I1357"/>
    <mergeCell ref="F1357:G1357"/>
    <mergeCell ref="A1350:I1350"/>
    <mergeCell ref="A1351:F1351"/>
    <mergeCell ref="H1351:I1351"/>
    <mergeCell ref="A1352:G1352"/>
    <mergeCell ref="A1353:G1353"/>
    <mergeCell ref="A1347:I1347"/>
    <mergeCell ref="A1348:F1348"/>
    <mergeCell ref="G1348:I1348"/>
    <mergeCell ref="A1349:F1349"/>
    <mergeCell ref="G1349:I1349"/>
    <mergeCell ref="A1344:D1344"/>
    <mergeCell ref="E1344:F1344"/>
    <mergeCell ref="A1345:D1345"/>
    <mergeCell ref="E1345:F1345"/>
    <mergeCell ref="A1346:I1346"/>
    <mergeCell ref="A1374:I1374"/>
    <mergeCell ref="A1375:C1375"/>
    <mergeCell ref="D1375:I1375"/>
    <mergeCell ref="A1376:B1376"/>
    <mergeCell ref="D1376:D1377"/>
    <mergeCell ref="E1376:G1377"/>
    <mergeCell ref="H1376:H1377"/>
    <mergeCell ref="I1376:I1377"/>
    <mergeCell ref="A1377:C1379"/>
    <mergeCell ref="D1378:D1379"/>
    <mergeCell ref="E1378:G1379"/>
    <mergeCell ref="H1378:H1379"/>
    <mergeCell ref="I1378:I1379"/>
    <mergeCell ref="F1360:G1360"/>
    <mergeCell ref="F1361:G1361"/>
    <mergeCell ref="F1362:G1362"/>
    <mergeCell ref="F1363:G1363"/>
    <mergeCell ref="A1373:E1373"/>
  </mergeCells>
  <pageMargins left="0.70866141732283472" right="0.70866141732283472" top="0.74803149606299213" bottom="0.59055118110236227" header="0.31496062992125984" footer="0.31496062992125984"/>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539" r:id="rId4" name="Button 187">
              <controlPr defaultSize="0" print="0" autoFill="0" autoPict="0" macro="[0]!Button244_Click">
                <anchor moveWithCells="1" sizeWithCells="1">
                  <from>
                    <xdr:col>9</xdr:col>
                    <xdr:colOff>495300</xdr:colOff>
                    <xdr:row>1</xdr:row>
                    <xdr:rowOff>95250</xdr:rowOff>
                  </from>
                  <to>
                    <xdr:col>11</xdr:col>
                    <xdr:colOff>552450</xdr:colOff>
                    <xdr:row>2</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r:uid="{3BE0FE49-BA2B-4F56-AC6B-856D67EEC1A9}">
          <x14:formula1>
            <xm:f>OFFSET(Data!$H$3:$H$103,0,0,COUNTA(Data!$H$3:$H$103),1)</xm:f>
          </x14:formula1>
          <xm:sqref>B2:D2 B48:D48 B94:D94 B140:D140 B186:D186 B232:D232 B278:D278 B324:D324 B370:D370 B416:D416 B462:D462 B508:D508 B554:D554 B600:D600 B646:D646 B692:D692 B738:D738 B784:D784 B830:D830 B876:D876 B922:D922 B968:D968 B1014:D1014 B1060:D1060 B1106:D1106 B1152:D1152 B1198:D1198 B1244:D1244 B1290:D1290 B1336:D1336</xm:sqref>
        </x14:dataValidation>
        <x14:dataValidation type="list" allowBlank="1" showInputMessage="1" xr:uid="{BB2EE6BD-5B7F-4803-8B55-85BAD4CA4177}">
          <x14:formula1>
            <xm:f>OFFSET(Data!$BG$3:$BG$28,0,0,COUNTA(Data!$BG$3:$BG$28),1)</xm:f>
          </x14:formula1>
          <xm:sqref>D9 D55 D101 D147 D193 D239 D285 D331 D377 D423 D469 D515 D561 D607 D653 D699 D745 D791 D837 D883 D929 D975 D1021 D1067 D1113 D1159 D1205 D1251 D1297 D1343</xm:sqref>
        </x14:dataValidation>
        <x14:dataValidation type="list" allowBlank="1" showInputMessage="1" xr:uid="{09629D76-696E-45EE-A957-24129EC169CB}">
          <x14:formula1>
            <xm:f>OFFSET(Data!$BA$4:$BA$5,0,0,COUNTA(Data!$BA$4:$BA$5),1)</xm:f>
          </x14:formula1>
          <xm:sqref>G14:I15 G60:I61 G106:I107 G152:I153 G198:I199 G244:I245 G290:I291 G336:I337 G382:I383 G428:I429 G474:I475 G520:I521 G566:I567 G612:I613 G658:I659 G704:I705 G750:I751 G796:I797 G842:I843 G888:I889 G934:I935 G980:I981 G1026:I1027 G1072:I1073 G1118:I1119 G1164:I1165 G1210:I1211 G1256:I1257 G1302:I1303 G1348:I1349</xm:sqref>
        </x14:dataValidation>
        <x14:dataValidation type="list" allowBlank="1" showInputMessage="1" showErrorMessage="1" xr:uid="{B633D3C8-D92C-43E2-A863-2DEA1D20B186}">
          <x14:formula1>
            <xm:f>OFFSET(Data!$BH$3:$BH$28,0,0,COUNTA(Data!$BH$3:$BH$28),1)</xm:f>
          </x14:formula1>
          <xm:sqref>A43:C45 A89:C91 A135:C137 A181:C183 A227:C229 A273:C275 A319:C321 A365:C367 A411:C413 A457:C459 A503:C505 A549:C551 A595:C597 A641:C643 A687:C689 A733:C735 A779:C781 A825:C827 A871:C873 A917:C919 A963:C965 A1009:C1011 A1055:C1057 A1101:C1103 A1147:C1149 A1193:C1195 A1239:C1241 A1285:C1287 A1331:C1333 A1377:C1379</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22655-035E-43D9-8A52-D16165C228A7}">
  <sheetPr codeName="Sheet14"/>
  <dimension ref="A1:I820"/>
  <sheetViews>
    <sheetView topLeftCell="A41" zoomScale="90" zoomScaleNormal="90" workbookViewId="0">
      <selection activeCell="F412" sqref="F412:I412"/>
    </sheetView>
  </sheetViews>
  <sheetFormatPr defaultColWidth="9.28515625" defaultRowHeight="15" x14ac:dyDescent="0.25"/>
  <cols>
    <col min="2" max="2" width="9.28515625" customWidth="1"/>
    <col min="5" max="5" width="12.42578125" customWidth="1"/>
  </cols>
  <sheetData>
    <row r="1" spans="1:9" ht="15.75" x14ac:dyDescent="0.25">
      <c r="A1" s="1044" t="s">
        <v>386</v>
      </c>
      <c r="B1" s="817"/>
      <c r="C1" s="817"/>
      <c r="D1" s="817"/>
      <c r="E1" s="817"/>
      <c r="F1" s="817"/>
      <c r="G1" s="817"/>
      <c r="H1" s="817"/>
      <c r="I1" s="818"/>
    </row>
    <row r="2" spans="1:9" ht="44.25" customHeight="1" x14ac:dyDescent="0.25">
      <c r="A2" s="445" t="s">
        <v>113</v>
      </c>
      <c r="B2" s="1045"/>
      <c r="C2" s="1045"/>
      <c r="D2" s="1045"/>
      <c r="E2" s="449" t="s">
        <v>588</v>
      </c>
      <c r="F2" s="1046" t="s">
        <v>431</v>
      </c>
      <c r="G2" s="1047"/>
      <c r="H2" s="1047"/>
      <c r="I2" s="1047"/>
    </row>
    <row r="3" spans="1:9" ht="25.15" customHeight="1" x14ac:dyDescent="0.25">
      <c r="A3" s="303" t="s">
        <v>0</v>
      </c>
      <c r="B3" s="945"/>
      <c r="C3" s="945"/>
      <c r="D3" s="945"/>
      <c r="E3" s="446" t="s">
        <v>37</v>
      </c>
      <c r="F3" s="1048"/>
      <c r="G3" s="1049"/>
      <c r="H3" s="447" t="s">
        <v>31</v>
      </c>
      <c r="I3" s="448"/>
    </row>
    <row r="4" spans="1:9" ht="25.15" customHeight="1" x14ac:dyDescent="0.25">
      <c r="A4" s="304" t="s">
        <v>30</v>
      </c>
      <c r="B4" s="936"/>
      <c r="C4" s="939"/>
      <c r="D4" s="939"/>
      <c r="E4" s="140" t="s">
        <v>32</v>
      </c>
      <c r="F4" s="938"/>
      <c r="G4" s="937"/>
      <c r="H4" s="217" t="s">
        <v>34</v>
      </c>
      <c r="I4" s="218"/>
    </row>
    <row r="5" spans="1:9" ht="25.15" customHeight="1" x14ac:dyDescent="0.25">
      <c r="A5" s="304" t="s">
        <v>1</v>
      </c>
      <c r="B5" s="939"/>
      <c r="C5" s="939"/>
      <c r="D5" s="939"/>
      <c r="E5" s="140" t="s">
        <v>33</v>
      </c>
      <c r="F5" s="939"/>
      <c r="G5" s="937"/>
      <c r="H5" s="217" t="s">
        <v>36</v>
      </c>
      <c r="I5" s="76"/>
    </row>
    <row r="6" spans="1:9" ht="25.15" customHeight="1" x14ac:dyDescent="0.25">
      <c r="A6" s="304" t="s">
        <v>406</v>
      </c>
      <c r="B6" s="940"/>
      <c r="C6" s="939"/>
      <c r="D6" s="939"/>
      <c r="E6" s="140" t="s">
        <v>35</v>
      </c>
      <c r="F6" s="939"/>
      <c r="G6" s="937"/>
      <c r="H6" s="1025"/>
      <c r="I6" s="1026"/>
    </row>
    <row r="7" spans="1:9" ht="25.15" customHeight="1" thickBot="1" x14ac:dyDescent="0.3">
      <c r="A7" s="305" t="s">
        <v>28</v>
      </c>
      <c r="B7" s="929"/>
      <c r="C7" s="929"/>
      <c r="D7" s="929"/>
      <c r="E7" s="141" t="s">
        <v>29</v>
      </c>
      <c r="F7" s="929"/>
      <c r="G7" s="930"/>
      <c r="H7" s="1027"/>
      <c r="I7" s="1028"/>
    </row>
    <row r="8" spans="1:9" ht="15.75" thickBot="1" x14ac:dyDescent="0.3">
      <c r="A8" s="1029"/>
      <c r="B8" s="955"/>
      <c r="C8" s="955"/>
      <c r="D8" s="955"/>
      <c r="E8" s="817"/>
      <c r="F8" s="955"/>
      <c r="G8" s="955"/>
      <c r="H8" s="817"/>
      <c r="I8" s="818"/>
    </row>
    <row r="9" spans="1:9" ht="16.5" customHeight="1" x14ac:dyDescent="0.25">
      <c r="A9" s="992" t="s">
        <v>389</v>
      </c>
      <c r="B9" s="993"/>
      <c r="C9" s="993"/>
      <c r="D9" s="993"/>
      <c r="E9" s="1030" t="s">
        <v>177</v>
      </c>
      <c r="F9" s="1031"/>
      <c r="G9" s="1032"/>
      <c r="H9" s="1034" t="s">
        <v>387</v>
      </c>
      <c r="I9" s="1035"/>
    </row>
    <row r="10" spans="1:9" x14ac:dyDescent="0.25">
      <c r="A10" s="592" t="s">
        <v>324</v>
      </c>
      <c r="B10" s="955"/>
      <c r="C10" s="955"/>
      <c r="D10" s="1036"/>
      <c r="E10" s="1037"/>
      <c r="F10" s="1037"/>
      <c r="G10" s="1033"/>
      <c r="H10" s="1038"/>
      <c r="I10" s="1039"/>
    </row>
    <row r="11" spans="1:9" ht="15.75" thickBot="1" x14ac:dyDescent="0.3">
      <c r="A11" s="979" t="s">
        <v>390</v>
      </c>
      <c r="B11" s="820"/>
      <c r="C11" s="820"/>
      <c r="D11" s="980"/>
      <c r="E11" s="1042"/>
      <c r="F11" s="1043"/>
      <c r="G11" s="1012"/>
      <c r="H11" s="1040"/>
      <c r="I11" s="1041"/>
    </row>
    <row r="12" spans="1:9" ht="15.75" thickBot="1" x14ac:dyDescent="0.3">
      <c r="A12" s="1019"/>
      <c r="B12" s="808"/>
      <c r="C12" s="808"/>
      <c r="D12" s="808"/>
      <c r="E12" s="808"/>
      <c r="F12" s="808"/>
      <c r="G12" s="808"/>
      <c r="H12" s="808"/>
      <c r="I12" s="825"/>
    </row>
    <row r="13" spans="1:9" x14ac:dyDescent="0.25">
      <c r="A13" s="1020" t="s">
        <v>395</v>
      </c>
      <c r="B13" s="1021"/>
      <c r="C13" s="1021"/>
      <c r="D13" s="817"/>
      <c r="E13" s="817"/>
      <c r="F13" s="817"/>
      <c r="G13" s="817"/>
      <c r="H13" s="817"/>
      <c r="I13" s="818"/>
    </row>
    <row r="14" spans="1:9" ht="27.75" customHeight="1" x14ac:dyDescent="0.25">
      <c r="A14" s="1022" t="s">
        <v>393</v>
      </c>
      <c r="B14" s="1023"/>
      <c r="C14" s="1023" t="s">
        <v>394</v>
      </c>
      <c r="D14" s="1023"/>
      <c r="E14" s="273" t="s">
        <v>396</v>
      </c>
      <c r="F14" s="273" t="s">
        <v>397</v>
      </c>
      <c r="G14" s="274"/>
      <c r="H14" s="1023" t="s">
        <v>387</v>
      </c>
      <c r="I14" s="1024"/>
    </row>
    <row r="15" spans="1:9" ht="26.25" customHeight="1" thickBot="1" x14ac:dyDescent="0.3">
      <c r="A15" s="1015"/>
      <c r="B15" s="1016"/>
      <c r="C15" s="1017"/>
      <c r="D15" s="1016"/>
      <c r="E15" s="450"/>
      <c r="F15" s="450"/>
      <c r="G15" s="275"/>
      <c r="H15" s="1000">
        <f>IFERROR((C15-A15)*E15*F15,0)</f>
        <v>0</v>
      </c>
      <c r="I15" s="1018"/>
    </row>
    <row r="16" spans="1:9" ht="15.75" thickBot="1" x14ac:dyDescent="0.3">
      <c r="A16" s="829"/>
      <c r="B16" s="808"/>
      <c r="C16" s="808"/>
      <c r="D16" s="808"/>
      <c r="E16" s="808"/>
      <c r="F16" s="808"/>
      <c r="G16" s="808"/>
      <c r="H16" s="808"/>
      <c r="I16" s="825"/>
    </row>
    <row r="17" spans="1:9" ht="27.75" customHeight="1" x14ac:dyDescent="0.25">
      <c r="A17" s="992" t="s">
        <v>388</v>
      </c>
      <c r="B17" s="993"/>
      <c r="C17" s="993"/>
      <c r="D17" s="993"/>
      <c r="E17" s="993"/>
      <c r="F17" s="993"/>
      <c r="G17" s="994"/>
      <c r="H17" s="998" t="s">
        <v>387</v>
      </c>
      <c r="I17" s="1014"/>
    </row>
    <row r="18" spans="1:9" ht="26.25" customHeight="1" thickBot="1" x14ac:dyDescent="0.3">
      <c r="A18" s="995"/>
      <c r="B18" s="996"/>
      <c r="C18" s="996"/>
      <c r="D18" s="996"/>
      <c r="E18" s="996"/>
      <c r="F18" s="996"/>
      <c r="G18" s="997"/>
      <c r="H18" s="1000">
        <f>IFERROR(H10-H15,0)</f>
        <v>0</v>
      </c>
      <c r="I18" s="1001"/>
    </row>
    <row r="19" spans="1:9" ht="15.75" thickBot="1" x14ac:dyDescent="0.3">
      <c r="A19" s="829"/>
      <c r="B19" s="808"/>
      <c r="C19" s="808"/>
      <c r="D19" s="808"/>
      <c r="E19" s="808"/>
      <c r="F19" s="808"/>
      <c r="G19" s="808"/>
      <c r="H19" s="808"/>
      <c r="I19" s="825"/>
    </row>
    <row r="20" spans="1:9" ht="27.75" customHeight="1" x14ac:dyDescent="0.25">
      <c r="A20" s="1005" t="s">
        <v>407</v>
      </c>
      <c r="B20" s="1006"/>
      <c r="C20" s="1006"/>
      <c r="D20" s="1007"/>
      <c r="E20" s="276" t="s">
        <v>396</v>
      </c>
      <c r="F20" s="276" t="s">
        <v>397</v>
      </c>
      <c r="G20" s="1011"/>
      <c r="H20" s="1013" t="s">
        <v>387</v>
      </c>
      <c r="I20" s="1014"/>
    </row>
    <row r="21" spans="1:9" ht="26.25" customHeight="1" thickBot="1" x14ac:dyDescent="0.3">
      <c r="A21" s="1008"/>
      <c r="B21" s="1009"/>
      <c r="C21" s="1009"/>
      <c r="D21" s="1010"/>
      <c r="E21" s="450"/>
      <c r="F21" s="450"/>
      <c r="G21" s="1012"/>
      <c r="H21" s="1000">
        <f>IFERROR(E21*F21,0)</f>
        <v>0</v>
      </c>
      <c r="I21" s="1001"/>
    </row>
    <row r="22" spans="1:9" ht="15.75" thickBot="1" x14ac:dyDescent="0.3">
      <c r="A22" s="807"/>
      <c r="B22" s="808"/>
      <c r="C22" s="808"/>
      <c r="D22" s="808"/>
      <c r="E22" s="808"/>
      <c r="F22" s="808"/>
      <c r="G22" s="808"/>
      <c r="H22" s="808"/>
      <c r="I22" s="825"/>
    </row>
    <row r="23" spans="1:9" ht="27.75" customHeight="1" x14ac:dyDescent="0.25">
      <c r="A23" s="992" t="s">
        <v>408</v>
      </c>
      <c r="B23" s="993"/>
      <c r="C23" s="993"/>
      <c r="D23" s="993"/>
      <c r="E23" s="993"/>
      <c r="F23" s="993"/>
      <c r="G23" s="994"/>
      <c r="H23" s="998" t="s">
        <v>391</v>
      </c>
      <c r="I23" s="999"/>
    </row>
    <row r="24" spans="1:9" ht="26.25" customHeight="1" thickBot="1" x14ac:dyDescent="0.3">
      <c r="A24" s="995"/>
      <c r="B24" s="996"/>
      <c r="C24" s="996"/>
      <c r="D24" s="996"/>
      <c r="E24" s="996"/>
      <c r="F24" s="996"/>
      <c r="G24" s="997"/>
      <c r="H24" s="1000">
        <f>IFERROR(H18/H21,0)</f>
        <v>0</v>
      </c>
      <c r="I24" s="1001"/>
    </row>
    <row r="25" spans="1:9" ht="15.75" thickBot="1" x14ac:dyDescent="0.3">
      <c r="A25" s="1002"/>
      <c r="B25" s="1003"/>
      <c r="C25" s="1003"/>
      <c r="D25" s="1003"/>
      <c r="E25" s="1003"/>
      <c r="F25" s="1003"/>
      <c r="G25" s="1003"/>
      <c r="H25" s="1003"/>
      <c r="I25" s="1004"/>
    </row>
    <row r="26" spans="1:9" ht="16.5" customHeight="1" x14ac:dyDescent="0.25">
      <c r="A26" s="973" t="s">
        <v>400</v>
      </c>
      <c r="B26" s="817"/>
      <c r="C26" s="817"/>
      <c r="D26" s="817"/>
      <c r="E26" s="817"/>
      <c r="F26" s="974"/>
      <c r="G26" s="451"/>
      <c r="H26" s="975" t="s">
        <v>401</v>
      </c>
      <c r="I26" s="976"/>
    </row>
    <row r="27" spans="1:9" ht="16.5" customHeight="1" thickBot="1" x14ac:dyDescent="0.3">
      <c r="A27" s="979" t="s">
        <v>399</v>
      </c>
      <c r="B27" s="820"/>
      <c r="C27" s="820"/>
      <c r="D27" s="820"/>
      <c r="E27" s="820"/>
      <c r="F27" s="980"/>
      <c r="G27" s="452"/>
      <c r="H27" s="977"/>
      <c r="I27" s="978"/>
    </row>
    <row r="28" spans="1:9" ht="16.5" customHeight="1" x14ac:dyDescent="0.25">
      <c r="A28" s="981" t="s">
        <v>398</v>
      </c>
      <c r="B28" s="982"/>
      <c r="C28" s="983"/>
      <c r="D28" s="982"/>
      <c r="E28" s="982"/>
      <c r="F28" s="982"/>
      <c r="G28" s="982"/>
      <c r="H28" s="982"/>
      <c r="I28" s="984"/>
    </row>
    <row r="29" spans="1:9" ht="16.5" customHeight="1" x14ac:dyDescent="0.25">
      <c r="A29" s="989"/>
      <c r="B29" s="985"/>
      <c r="C29" s="985"/>
      <c r="D29" s="985"/>
      <c r="E29" s="985"/>
      <c r="F29" s="985"/>
      <c r="G29" s="985"/>
      <c r="H29" s="985"/>
      <c r="I29" s="986"/>
    </row>
    <row r="30" spans="1:9" ht="16.5" customHeight="1" x14ac:dyDescent="0.25">
      <c r="A30" s="990"/>
      <c r="B30" s="985"/>
      <c r="C30" s="985"/>
      <c r="D30" s="985"/>
      <c r="E30" s="985"/>
      <c r="F30" s="985"/>
      <c r="G30" s="985"/>
      <c r="H30" s="985"/>
      <c r="I30" s="986"/>
    </row>
    <row r="31" spans="1:9" ht="16.5" customHeight="1" x14ac:dyDescent="0.25">
      <c r="A31" s="990"/>
      <c r="B31" s="985"/>
      <c r="C31" s="985"/>
      <c r="D31" s="985"/>
      <c r="E31" s="985"/>
      <c r="F31" s="985"/>
      <c r="G31" s="985"/>
      <c r="H31" s="985"/>
      <c r="I31" s="986"/>
    </row>
    <row r="32" spans="1:9" ht="16.5" customHeight="1" x14ac:dyDescent="0.25">
      <c r="A32" s="990"/>
      <c r="B32" s="985"/>
      <c r="C32" s="985"/>
      <c r="D32" s="985"/>
      <c r="E32" s="985"/>
      <c r="F32" s="985"/>
      <c r="G32" s="985"/>
      <c r="H32" s="985"/>
      <c r="I32" s="986"/>
    </row>
    <row r="33" spans="1:9" ht="16.5" customHeight="1" x14ac:dyDescent="0.25">
      <c r="A33" s="990"/>
      <c r="B33" s="985"/>
      <c r="C33" s="985"/>
      <c r="D33" s="985"/>
      <c r="E33" s="985"/>
      <c r="F33" s="985"/>
      <c r="G33" s="985"/>
      <c r="H33" s="985"/>
      <c r="I33" s="986"/>
    </row>
    <row r="34" spans="1:9" ht="16.5" customHeight="1" x14ac:dyDescent="0.25">
      <c r="A34" s="991"/>
      <c r="B34" s="987"/>
      <c r="C34" s="987"/>
      <c r="D34" s="987"/>
      <c r="E34" s="987"/>
      <c r="F34" s="987"/>
      <c r="G34" s="987"/>
      <c r="H34" s="987"/>
      <c r="I34" s="988"/>
    </row>
    <row r="35" spans="1:9" x14ac:dyDescent="0.25">
      <c r="A35" s="953" t="s">
        <v>392</v>
      </c>
      <c r="B35" s="954"/>
      <c r="C35" s="954"/>
      <c r="D35" s="955"/>
      <c r="E35" s="955"/>
      <c r="F35" s="955"/>
      <c r="G35" s="955"/>
      <c r="H35" s="955"/>
      <c r="I35" s="956"/>
    </row>
    <row r="36" spans="1:9" ht="15.75" thickBot="1" x14ac:dyDescent="0.3">
      <c r="A36" s="957" t="s">
        <v>115</v>
      </c>
      <c r="B36" s="958"/>
      <c r="C36" s="959"/>
      <c r="D36" s="960" t="s">
        <v>114</v>
      </c>
      <c r="E36" s="781"/>
      <c r="F36" s="781"/>
      <c r="G36" s="781"/>
      <c r="H36" s="781"/>
      <c r="I36" s="784"/>
    </row>
    <row r="37" spans="1:9" ht="18.75" customHeight="1" thickBot="1" x14ac:dyDescent="0.3">
      <c r="A37" s="961" t="s">
        <v>116</v>
      </c>
      <c r="B37" s="862"/>
      <c r="C37" s="269" t="str">
        <f ca="1">IFERROR("År " &amp;YEAR(TODAY())+INT(H18/(H15/(C15-A15))),"N/A")</f>
        <v>N/A</v>
      </c>
      <c r="D37" s="862" t="s">
        <v>24</v>
      </c>
      <c r="E37" s="962"/>
      <c r="F37" s="862"/>
      <c r="G37" s="862"/>
      <c r="H37" s="862" t="s">
        <v>21</v>
      </c>
      <c r="I37" s="963"/>
    </row>
    <row r="38" spans="1:9" ht="27" customHeight="1" x14ac:dyDescent="0.25">
      <c r="A38" s="964"/>
      <c r="B38" s="965"/>
      <c r="C38" s="966"/>
      <c r="D38" s="864"/>
      <c r="E38" s="864"/>
      <c r="F38" s="864"/>
      <c r="G38" s="864"/>
      <c r="H38" s="864"/>
      <c r="I38" s="866"/>
    </row>
    <row r="39" spans="1:9" ht="18.75" customHeight="1" x14ac:dyDescent="0.25">
      <c r="A39" s="967"/>
      <c r="B39" s="968"/>
      <c r="C39" s="966"/>
      <c r="D39" s="874" t="s">
        <v>25</v>
      </c>
      <c r="E39" s="962"/>
      <c r="F39" s="862"/>
      <c r="G39" s="862"/>
      <c r="H39" s="862" t="s">
        <v>371</v>
      </c>
      <c r="I39" s="972"/>
    </row>
    <row r="40" spans="1:9" ht="24.75" customHeight="1" thickBot="1" x14ac:dyDescent="0.3">
      <c r="A40" s="969"/>
      <c r="B40" s="970"/>
      <c r="C40" s="971"/>
      <c r="D40" s="875"/>
      <c r="E40" s="878"/>
      <c r="F40" s="878"/>
      <c r="G40" s="878"/>
      <c r="H40" s="878"/>
      <c r="I40" s="880"/>
    </row>
    <row r="41" spans="1:9" ht="15.75" thickBot="1" x14ac:dyDescent="0.3"/>
    <row r="42" spans="1:9" ht="16.149999999999999" customHeight="1" x14ac:dyDescent="0.25">
      <c r="A42" s="1044" t="s">
        <v>386</v>
      </c>
      <c r="B42" s="817"/>
      <c r="C42" s="817"/>
      <c r="D42" s="817"/>
      <c r="E42" s="817"/>
      <c r="F42" s="817"/>
      <c r="G42" s="817"/>
      <c r="H42" s="817"/>
      <c r="I42" s="818"/>
    </row>
    <row r="43" spans="1:9" ht="44.65" customHeight="1" x14ac:dyDescent="0.25">
      <c r="A43" s="445" t="s">
        <v>113</v>
      </c>
      <c r="B43" s="1045"/>
      <c r="C43" s="1045"/>
      <c r="D43" s="1045"/>
      <c r="E43" s="449" t="s">
        <v>588</v>
      </c>
      <c r="F43" s="1046"/>
      <c r="G43" s="1047"/>
      <c r="H43" s="1047"/>
      <c r="I43" s="1047"/>
    </row>
    <row r="44" spans="1:9" ht="25.15" customHeight="1" x14ac:dyDescent="0.25">
      <c r="A44" s="303" t="s">
        <v>0</v>
      </c>
      <c r="B44" s="945"/>
      <c r="C44" s="945"/>
      <c r="D44" s="945"/>
      <c r="E44" s="446" t="s">
        <v>37</v>
      </c>
      <c r="F44" s="1048"/>
      <c r="G44" s="1049"/>
      <c r="H44" s="447" t="s">
        <v>31</v>
      </c>
      <c r="I44" s="448"/>
    </row>
    <row r="45" spans="1:9" ht="25.15" customHeight="1" x14ac:dyDescent="0.25">
      <c r="A45" s="304" t="s">
        <v>30</v>
      </c>
      <c r="B45" s="936"/>
      <c r="C45" s="939"/>
      <c r="D45" s="939"/>
      <c r="E45" s="140" t="s">
        <v>32</v>
      </c>
      <c r="F45" s="938"/>
      <c r="G45" s="937"/>
      <c r="H45" s="217" t="s">
        <v>34</v>
      </c>
      <c r="I45" s="218"/>
    </row>
    <row r="46" spans="1:9" ht="25.15" customHeight="1" x14ac:dyDescent="0.25">
      <c r="A46" s="304" t="s">
        <v>1</v>
      </c>
      <c r="B46" s="939"/>
      <c r="C46" s="939"/>
      <c r="D46" s="939"/>
      <c r="E46" s="140" t="s">
        <v>33</v>
      </c>
      <c r="F46" s="939"/>
      <c r="G46" s="937"/>
      <c r="H46" s="217" t="s">
        <v>36</v>
      </c>
      <c r="I46" s="76"/>
    </row>
    <row r="47" spans="1:9" ht="25.15" customHeight="1" x14ac:dyDescent="0.25">
      <c r="A47" s="304" t="s">
        <v>406</v>
      </c>
      <c r="B47" s="940"/>
      <c r="C47" s="939"/>
      <c r="D47" s="939"/>
      <c r="E47" s="140" t="s">
        <v>35</v>
      </c>
      <c r="F47" s="939"/>
      <c r="G47" s="937"/>
      <c r="H47" s="1025"/>
      <c r="I47" s="1026"/>
    </row>
    <row r="48" spans="1:9" ht="25.15" customHeight="1" thickBot="1" x14ac:dyDescent="0.3">
      <c r="A48" s="305" t="s">
        <v>28</v>
      </c>
      <c r="B48" s="929"/>
      <c r="C48" s="929"/>
      <c r="D48" s="929"/>
      <c r="E48" s="141" t="s">
        <v>29</v>
      </c>
      <c r="F48" s="929"/>
      <c r="G48" s="930"/>
      <c r="H48" s="1027"/>
      <c r="I48" s="1028"/>
    </row>
    <row r="49" spans="1:9" ht="14.65" customHeight="1" thickBot="1" x14ac:dyDescent="0.3">
      <c r="A49" s="1029"/>
      <c r="B49" s="955"/>
      <c r="C49" s="955"/>
      <c r="D49" s="955"/>
      <c r="E49" s="817"/>
      <c r="F49" s="955"/>
      <c r="G49" s="955"/>
      <c r="H49" s="817"/>
      <c r="I49" s="818"/>
    </row>
    <row r="50" spans="1:9" ht="16.5" customHeight="1" x14ac:dyDescent="0.25">
      <c r="A50" s="992" t="s">
        <v>389</v>
      </c>
      <c r="B50" s="993"/>
      <c r="C50" s="993"/>
      <c r="D50" s="993"/>
      <c r="E50" s="1030" t="s">
        <v>177</v>
      </c>
      <c r="F50" s="1031"/>
      <c r="G50" s="1032"/>
      <c r="H50" s="1034" t="s">
        <v>387</v>
      </c>
      <c r="I50" s="1035"/>
    </row>
    <row r="51" spans="1:9" ht="14.65" customHeight="1" x14ac:dyDescent="0.25">
      <c r="A51" s="592" t="s">
        <v>324</v>
      </c>
      <c r="B51" s="955"/>
      <c r="C51" s="955"/>
      <c r="D51" s="1036"/>
      <c r="E51" s="1037"/>
      <c r="F51" s="1037"/>
      <c r="G51" s="1033"/>
      <c r="H51" s="1038"/>
      <c r="I51" s="1039"/>
    </row>
    <row r="52" spans="1:9" ht="14.65" customHeight="1" thickBot="1" x14ac:dyDescent="0.3">
      <c r="A52" s="979" t="s">
        <v>390</v>
      </c>
      <c r="B52" s="820"/>
      <c r="C52" s="820"/>
      <c r="D52" s="980"/>
      <c r="E52" s="1042"/>
      <c r="F52" s="1043"/>
      <c r="G52" s="1012"/>
      <c r="H52" s="1040"/>
      <c r="I52" s="1041"/>
    </row>
    <row r="53" spans="1:9" ht="14.65" customHeight="1" thickBot="1" x14ac:dyDescent="0.3">
      <c r="A53" s="1019"/>
      <c r="B53" s="808"/>
      <c r="C53" s="808"/>
      <c r="D53" s="808"/>
      <c r="E53" s="808"/>
      <c r="F53" s="808"/>
      <c r="G53" s="808"/>
      <c r="H53" s="808"/>
      <c r="I53" s="825"/>
    </row>
    <row r="54" spans="1:9" ht="14.65" customHeight="1" x14ac:dyDescent="0.25">
      <c r="A54" s="1020" t="s">
        <v>395</v>
      </c>
      <c r="B54" s="1021"/>
      <c r="C54" s="1021"/>
      <c r="D54" s="817"/>
      <c r="E54" s="817"/>
      <c r="F54" s="817"/>
      <c r="G54" s="817"/>
      <c r="H54" s="817"/>
      <c r="I54" s="818"/>
    </row>
    <row r="55" spans="1:9" ht="28.15" customHeight="1" x14ac:dyDescent="0.25">
      <c r="A55" s="1022" t="s">
        <v>393</v>
      </c>
      <c r="B55" s="1023"/>
      <c r="C55" s="1023" t="s">
        <v>394</v>
      </c>
      <c r="D55" s="1023"/>
      <c r="E55" s="273" t="s">
        <v>396</v>
      </c>
      <c r="F55" s="273" t="s">
        <v>397</v>
      </c>
      <c r="G55" s="274"/>
      <c r="H55" s="1023" t="s">
        <v>387</v>
      </c>
      <c r="I55" s="1024"/>
    </row>
    <row r="56" spans="1:9" ht="26.65" customHeight="1" thickBot="1" x14ac:dyDescent="0.3">
      <c r="A56" s="1015"/>
      <c r="B56" s="1016"/>
      <c r="C56" s="1017"/>
      <c r="D56" s="1016"/>
      <c r="E56" s="450"/>
      <c r="F56" s="450"/>
      <c r="G56" s="275"/>
      <c r="H56" s="1000">
        <f>IFERROR((C56-A56)*E56*F56,0)</f>
        <v>0</v>
      </c>
      <c r="I56" s="1018"/>
    </row>
    <row r="57" spans="1:9" ht="14.65" customHeight="1" thickBot="1" x14ac:dyDescent="0.3">
      <c r="A57" s="829"/>
      <c r="B57" s="808"/>
      <c r="C57" s="808"/>
      <c r="D57" s="808"/>
      <c r="E57" s="808"/>
      <c r="F57" s="808"/>
      <c r="G57" s="808"/>
      <c r="H57" s="808"/>
      <c r="I57" s="825"/>
    </row>
    <row r="58" spans="1:9" ht="28.15" customHeight="1" x14ac:dyDescent="0.25">
      <c r="A58" s="992" t="s">
        <v>388</v>
      </c>
      <c r="B58" s="993"/>
      <c r="C58" s="993"/>
      <c r="D58" s="993"/>
      <c r="E58" s="993"/>
      <c r="F58" s="993"/>
      <c r="G58" s="994"/>
      <c r="H58" s="998" t="s">
        <v>387</v>
      </c>
      <c r="I58" s="1014"/>
    </row>
    <row r="59" spans="1:9" ht="26.65" customHeight="1" thickBot="1" x14ac:dyDescent="0.3">
      <c r="A59" s="995"/>
      <c r="B59" s="996"/>
      <c r="C59" s="996"/>
      <c r="D59" s="996"/>
      <c r="E59" s="996"/>
      <c r="F59" s="996"/>
      <c r="G59" s="997"/>
      <c r="H59" s="1000">
        <f>IFERROR(H51-H56,0)</f>
        <v>0</v>
      </c>
      <c r="I59" s="1001"/>
    </row>
    <row r="60" spans="1:9" ht="14.65" customHeight="1" thickBot="1" x14ac:dyDescent="0.3">
      <c r="A60" s="829"/>
      <c r="B60" s="808"/>
      <c r="C60" s="808"/>
      <c r="D60" s="808"/>
      <c r="E60" s="808"/>
      <c r="F60" s="808"/>
      <c r="G60" s="808"/>
      <c r="H60" s="808"/>
      <c r="I60" s="825"/>
    </row>
    <row r="61" spans="1:9" ht="28.15" customHeight="1" x14ac:dyDescent="0.25">
      <c r="A61" s="1005" t="s">
        <v>407</v>
      </c>
      <c r="B61" s="1006"/>
      <c r="C61" s="1006"/>
      <c r="D61" s="1007"/>
      <c r="E61" s="276" t="s">
        <v>396</v>
      </c>
      <c r="F61" s="276" t="s">
        <v>397</v>
      </c>
      <c r="G61" s="1011"/>
      <c r="H61" s="1013" t="s">
        <v>387</v>
      </c>
      <c r="I61" s="1014"/>
    </row>
    <row r="62" spans="1:9" ht="26.65" customHeight="1" thickBot="1" x14ac:dyDescent="0.3">
      <c r="A62" s="1008"/>
      <c r="B62" s="1009"/>
      <c r="C62" s="1009"/>
      <c r="D62" s="1010"/>
      <c r="E62" s="450"/>
      <c r="F62" s="450"/>
      <c r="G62" s="1012"/>
      <c r="H62" s="1000">
        <f>IFERROR(E62*F62,0)</f>
        <v>0</v>
      </c>
      <c r="I62" s="1001"/>
    </row>
    <row r="63" spans="1:9" ht="14.65" customHeight="1" thickBot="1" x14ac:dyDescent="0.3">
      <c r="A63" s="807"/>
      <c r="B63" s="808"/>
      <c r="C63" s="808"/>
      <c r="D63" s="808"/>
      <c r="E63" s="808"/>
      <c r="F63" s="808"/>
      <c r="G63" s="808"/>
      <c r="H63" s="808"/>
      <c r="I63" s="825"/>
    </row>
    <row r="64" spans="1:9" ht="28.15" customHeight="1" x14ac:dyDescent="0.25">
      <c r="A64" s="992" t="s">
        <v>408</v>
      </c>
      <c r="B64" s="993"/>
      <c r="C64" s="993"/>
      <c r="D64" s="993"/>
      <c r="E64" s="993"/>
      <c r="F64" s="993"/>
      <c r="G64" s="994"/>
      <c r="H64" s="998" t="s">
        <v>391</v>
      </c>
      <c r="I64" s="999"/>
    </row>
    <row r="65" spans="1:9" ht="26.65" customHeight="1" thickBot="1" x14ac:dyDescent="0.3">
      <c r="A65" s="995"/>
      <c r="B65" s="996"/>
      <c r="C65" s="996"/>
      <c r="D65" s="996"/>
      <c r="E65" s="996"/>
      <c r="F65" s="996"/>
      <c r="G65" s="997"/>
      <c r="H65" s="1000">
        <f>IFERROR(H59/H62,0)</f>
        <v>0</v>
      </c>
      <c r="I65" s="1001"/>
    </row>
    <row r="66" spans="1:9" ht="14.65" customHeight="1" thickBot="1" x14ac:dyDescent="0.3">
      <c r="A66" s="1002"/>
      <c r="B66" s="1003"/>
      <c r="C66" s="1003"/>
      <c r="D66" s="1003"/>
      <c r="E66" s="1003"/>
      <c r="F66" s="1003"/>
      <c r="G66" s="1003"/>
      <c r="H66" s="1003"/>
      <c r="I66" s="1004"/>
    </row>
    <row r="67" spans="1:9" ht="16.5" customHeight="1" x14ac:dyDescent="0.25">
      <c r="A67" s="973" t="s">
        <v>400</v>
      </c>
      <c r="B67" s="817"/>
      <c r="C67" s="817"/>
      <c r="D67" s="817"/>
      <c r="E67" s="817"/>
      <c r="F67" s="974"/>
      <c r="G67" s="451"/>
      <c r="H67" s="975" t="s">
        <v>401</v>
      </c>
      <c r="I67" s="976"/>
    </row>
    <row r="68" spans="1:9" ht="16.5" customHeight="1" thickBot="1" x14ac:dyDescent="0.3">
      <c r="A68" s="979" t="s">
        <v>399</v>
      </c>
      <c r="B68" s="820"/>
      <c r="C68" s="820"/>
      <c r="D68" s="820"/>
      <c r="E68" s="820"/>
      <c r="F68" s="980"/>
      <c r="G68" s="452"/>
      <c r="H68" s="977"/>
      <c r="I68" s="978"/>
    </row>
    <row r="69" spans="1:9" ht="16.5" customHeight="1" x14ac:dyDescent="0.25">
      <c r="A69" s="981" t="s">
        <v>398</v>
      </c>
      <c r="B69" s="982"/>
      <c r="C69" s="983"/>
      <c r="D69" s="982"/>
      <c r="E69" s="982"/>
      <c r="F69" s="982"/>
      <c r="G69" s="982"/>
      <c r="H69" s="982"/>
      <c r="I69" s="984"/>
    </row>
    <row r="70" spans="1:9" ht="16.5" customHeight="1" x14ac:dyDescent="0.25">
      <c r="A70" s="989"/>
      <c r="B70" s="985"/>
      <c r="C70" s="985"/>
      <c r="D70" s="985"/>
      <c r="E70" s="985"/>
      <c r="F70" s="985"/>
      <c r="G70" s="985"/>
      <c r="H70" s="985"/>
      <c r="I70" s="986"/>
    </row>
    <row r="71" spans="1:9" ht="16.5" customHeight="1" x14ac:dyDescent="0.25">
      <c r="A71" s="990"/>
      <c r="B71" s="985"/>
      <c r="C71" s="985"/>
      <c r="D71" s="985"/>
      <c r="E71" s="985"/>
      <c r="F71" s="985"/>
      <c r="G71" s="985"/>
      <c r="H71" s="985"/>
      <c r="I71" s="986"/>
    </row>
    <row r="72" spans="1:9" ht="16.5" customHeight="1" x14ac:dyDescent="0.25">
      <c r="A72" s="990"/>
      <c r="B72" s="985"/>
      <c r="C72" s="985"/>
      <c r="D72" s="985"/>
      <c r="E72" s="985"/>
      <c r="F72" s="985"/>
      <c r="G72" s="985"/>
      <c r="H72" s="985"/>
      <c r="I72" s="986"/>
    </row>
    <row r="73" spans="1:9" ht="16.5" customHeight="1" x14ac:dyDescent="0.25">
      <c r="A73" s="990"/>
      <c r="B73" s="985"/>
      <c r="C73" s="985"/>
      <c r="D73" s="985"/>
      <c r="E73" s="985"/>
      <c r="F73" s="985"/>
      <c r="G73" s="985"/>
      <c r="H73" s="985"/>
      <c r="I73" s="986"/>
    </row>
    <row r="74" spans="1:9" ht="16.5" customHeight="1" x14ac:dyDescent="0.25">
      <c r="A74" s="990"/>
      <c r="B74" s="985"/>
      <c r="C74" s="985"/>
      <c r="D74" s="985"/>
      <c r="E74" s="985"/>
      <c r="F74" s="985"/>
      <c r="G74" s="985"/>
      <c r="H74" s="985"/>
      <c r="I74" s="986"/>
    </row>
    <row r="75" spans="1:9" ht="16.5" customHeight="1" x14ac:dyDescent="0.25">
      <c r="A75" s="991"/>
      <c r="B75" s="987"/>
      <c r="C75" s="987"/>
      <c r="D75" s="987"/>
      <c r="E75" s="987"/>
      <c r="F75" s="987"/>
      <c r="G75" s="987"/>
      <c r="H75" s="987"/>
      <c r="I75" s="988"/>
    </row>
    <row r="76" spans="1:9" ht="14.65" customHeight="1" x14ac:dyDescent="0.25">
      <c r="A76" s="953" t="s">
        <v>392</v>
      </c>
      <c r="B76" s="954"/>
      <c r="C76" s="954"/>
      <c r="D76" s="955"/>
      <c r="E76" s="955"/>
      <c r="F76" s="955"/>
      <c r="G76" s="955"/>
      <c r="H76" s="955"/>
      <c r="I76" s="956"/>
    </row>
    <row r="77" spans="1:9" ht="14.65" customHeight="1" thickBot="1" x14ac:dyDescent="0.3">
      <c r="A77" s="957" t="s">
        <v>115</v>
      </c>
      <c r="B77" s="958"/>
      <c r="C77" s="959"/>
      <c r="D77" s="960" t="s">
        <v>114</v>
      </c>
      <c r="E77" s="781"/>
      <c r="F77" s="781"/>
      <c r="G77" s="781"/>
      <c r="H77" s="781"/>
      <c r="I77" s="784"/>
    </row>
    <row r="78" spans="1:9" ht="19.149999999999999" customHeight="1" thickBot="1" x14ac:dyDescent="0.3">
      <c r="A78" s="961" t="s">
        <v>116</v>
      </c>
      <c r="B78" s="862"/>
      <c r="C78" s="269" t="str">
        <f ca="1">IFERROR("År " &amp;YEAR(TODAY())+INT(H59/(H56/(C56-A56))),"N/A")</f>
        <v>N/A</v>
      </c>
      <c r="D78" s="862" t="s">
        <v>24</v>
      </c>
      <c r="E78" s="962"/>
      <c r="F78" s="862"/>
      <c r="G78" s="862"/>
      <c r="H78" s="862" t="s">
        <v>21</v>
      </c>
      <c r="I78" s="963"/>
    </row>
    <row r="79" spans="1:9" ht="27" customHeight="1" x14ac:dyDescent="0.25">
      <c r="A79" s="964"/>
      <c r="B79" s="965"/>
      <c r="C79" s="966"/>
      <c r="D79" s="864"/>
      <c r="E79" s="864"/>
      <c r="F79" s="864"/>
      <c r="G79" s="864"/>
      <c r="H79" s="864"/>
      <c r="I79" s="866"/>
    </row>
    <row r="80" spans="1:9" ht="19.149999999999999" customHeight="1" x14ac:dyDescent="0.25">
      <c r="A80" s="967"/>
      <c r="B80" s="968"/>
      <c r="C80" s="966"/>
      <c r="D80" s="874" t="s">
        <v>25</v>
      </c>
      <c r="E80" s="962"/>
      <c r="F80" s="862"/>
      <c r="G80" s="862"/>
      <c r="H80" s="862" t="s">
        <v>371</v>
      </c>
      <c r="I80" s="972"/>
    </row>
    <row r="81" spans="1:9" ht="25.15" customHeight="1" thickBot="1" x14ac:dyDescent="0.3">
      <c r="A81" s="969"/>
      <c r="B81" s="970"/>
      <c r="C81" s="971"/>
      <c r="D81" s="875"/>
      <c r="E81" s="878"/>
      <c r="F81" s="878"/>
      <c r="G81" s="878"/>
      <c r="H81" s="878"/>
      <c r="I81" s="880"/>
    </row>
    <row r="82" spans="1:9" ht="14.65" customHeight="1" thickBot="1" x14ac:dyDescent="0.3"/>
    <row r="83" spans="1:9" ht="16.149999999999999" customHeight="1" x14ac:dyDescent="0.25">
      <c r="A83" s="1044" t="s">
        <v>386</v>
      </c>
      <c r="B83" s="817"/>
      <c r="C83" s="817"/>
      <c r="D83" s="817"/>
      <c r="E83" s="817"/>
      <c r="F83" s="817"/>
      <c r="G83" s="817"/>
      <c r="H83" s="817"/>
      <c r="I83" s="818"/>
    </row>
    <row r="84" spans="1:9" ht="44.65" customHeight="1" x14ac:dyDescent="0.25">
      <c r="A84" s="445" t="s">
        <v>113</v>
      </c>
      <c r="B84" s="1045"/>
      <c r="C84" s="1045"/>
      <c r="D84" s="1045"/>
      <c r="E84" s="449" t="s">
        <v>588</v>
      </c>
      <c r="F84" s="1046"/>
      <c r="G84" s="1047"/>
      <c r="H84" s="1047"/>
      <c r="I84" s="1047"/>
    </row>
    <row r="85" spans="1:9" ht="25.15" customHeight="1" x14ac:dyDescent="0.25">
      <c r="A85" s="303" t="s">
        <v>0</v>
      </c>
      <c r="B85" s="945"/>
      <c r="C85" s="945"/>
      <c r="D85" s="945"/>
      <c r="E85" s="446" t="s">
        <v>37</v>
      </c>
      <c r="F85" s="1048"/>
      <c r="G85" s="1049"/>
      <c r="H85" s="447" t="s">
        <v>31</v>
      </c>
      <c r="I85" s="448"/>
    </row>
    <row r="86" spans="1:9" ht="25.15" customHeight="1" x14ac:dyDescent="0.25">
      <c r="A86" s="304" t="s">
        <v>30</v>
      </c>
      <c r="B86" s="936"/>
      <c r="C86" s="939"/>
      <c r="D86" s="939"/>
      <c r="E86" s="140" t="s">
        <v>32</v>
      </c>
      <c r="F86" s="938"/>
      <c r="G86" s="937"/>
      <c r="H86" s="217" t="s">
        <v>34</v>
      </c>
      <c r="I86" s="218"/>
    </row>
    <row r="87" spans="1:9" ht="25.15" customHeight="1" x14ac:dyDescent="0.25">
      <c r="A87" s="304" t="s">
        <v>1</v>
      </c>
      <c r="B87" s="939"/>
      <c r="C87" s="939"/>
      <c r="D87" s="939"/>
      <c r="E87" s="140" t="s">
        <v>33</v>
      </c>
      <c r="F87" s="939"/>
      <c r="G87" s="937"/>
      <c r="H87" s="217" t="s">
        <v>36</v>
      </c>
      <c r="I87" s="76"/>
    </row>
    <row r="88" spans="1:9" ht="25.15" customHeight="1" x14ac:dyDescent="0.25">
      <c r="A88" s="304" t="s">
        <v>406</v>
      </c>
      <c r="B88" s="940"/>
      <c r="C88" s="939"/>
      <c r="D88" s="939"/>
      <c r="E88" s="140" t="s">
        <v>35</v>
      </c>
      <c r="F88" s="939"/>
      <c r="G88" s="937"/>
      <c r="H88" s="1025"/>
      <c r="I88" s="1026"/>
    </row>
    <row r="89" spans="1:9" ht="25.15" customHeight="1" thickBot="1" x14ac:dyDescent="0.3">
      <c r="A89" s="305" t="s">
        <v>28</v>
      </c>
      <c r="B89" s="929"/>
      <c r="C89" s="929"/>
      <c r="D89" s="929"/>
      <c r="E89" s="141" t="s">
        <v>29</v>
      </c>
      <c r="F89" s="929"/>
      <c r="G89" s="930"/>
      <c r="H89" s="1027"/>
      <c r="I89" s="1028"/>
    </row>
    <row r="90" spans="1:9" ht="14.65" customHeight="1" thickBot="1" x14ac:dyDescent="0.3">
      <c r="A90" s="1029"/>
      <c r="B90" s="955"/>
      <c r="C90" s="955"/>
      <c r="D90" s="955"/>
      <c r="E90" s="817"/>
      <c r="F90" s="955"/>
      <c r="G90" s="955"/>
      <c r="H90" s="817"/>
      <c r="I90" s="818"/>
    </row>
    <row r="91" spans="1:9" ht="16.5" customHeight="1" x14ac:dyDescent="0.25">
      <c r="A91" s="992" t="s">
        <v>389</v>
      </c>
      <c r="B91" s="993"/>
      <c r="C91" s="993"/>
      <c r="D91" s="993"/>
      <c r="E91" s="1030" t="s">
        <v>177</v>
      </c>
      <c r="F91" s="1031"/>
      <c r="G91" s="1032"/>
      <c r="H91" s="1034" t="s">
        <v>387</v>
      </c>
      <c r="I91" s="1035"/>
    </row>
    <row r="92" spans="1:9" ht="14.65" customHeight="1" x14ac:dyDescent="0.25">
      <c r="A92" s="592" t="s">
        <v>324</v>
      </c>
      <c r="B92" s="955"/>
      <c r="C92" s="955"/>
      <c r="D92" s="1036"/>
      <c r="E92" s="1037"/>
      <c r="F92" s="1037"/>
      <c r="G92" s="1033"/>
      <c r="H92" s="1038"/>
      <c r="I92" s="1039"/>
    </row>
    <row r="93" spans="1:9" ht="14.65" customHeight="1" thickBot="1" x14ac:dyDescent="0.3">
      <c r="A93" s="979" t="s">
        <v>390</v>
      </c>
      <c r="B93" s="820"/>
      <c r="C93" s="820"/>
      <c r="D93" s="980"/>
      <c r="E93" s="1042"/>
      <c r="F93" s="1043"/>
      <c r="G93" s="1012"/>
      <c r="H93" s="1040"/>
      <c r="I93" s="1041"/>
    </row>
    <row r="94" spans="1:9" ht="14.65" customHeight="1" thickBot="1" x14ac:dyDescent="0.3">
      <c r="A94" s="1019"/>
      <c r="B94" s="808"/>
      <c r="C94" s="808"/>
      <c r="D94" s="808"/>
      <c r="E94" s="808"/>
      <c r="F94" s="808"/>
      <c r="G94" s="808"/>
      <c r="H94" s="808"/>
      <c r="I94" s="825"/>
    </row>
    <row r="95" spans="1:9" ht="14.65" customHeight="1" x14ac:dyDescent="0.25">
      <c r="A95" s="1020" t="s">
        <v>395</v>
      </c>
      <c r="B95" s="1021"/>
      <c r="C95" s="1021"/>
      <c r="D95" s="817"/>
      <c r="E95" s="817"/>
      <c r="F95" s="817"/>
      <c r="G95" s="817"/>
      <c r="H95" s="817"/>
      <c r="I95" s="818"/>
    </row>
    <row r="96" spans="1:9" ht="28.15" customHeight="1" x14ac:dyDescent="0.25">
      <c r="A96" s="1022" t="s">
        <v>393</v>
      </c>
      <c r="B96" s="1023"/>
      <c r="C96" s="1023" t="s">
        <v>394</v>
      </c>
      <c r="D96" s="1023"/>
      <c r="E96" s="273" t="s">
        <v>396</v>
      </c>
      <c r="F96" s="273" t="s">
        <v>397</v>
      </c>
      <c r="G96" s="274"/>
      <c r="H96" s="1023" t="s">
        <v>387</v>
      </c>
      <c r="I96" s="1024"/>
    </row>
    <row r="97" spans="1:9" ht="26.65" customHeight="1" thickBot="1" x14ac:dyDescent="0.3">
      <c r="A97" s="1015"/>
      <c r="B97" s="1016"/>
      <c r="C97" s="1017"/>
      <c r="D97" s="1016"/>
      <c r="E97" s="450"/>
      <c r="F97" s="450"/>
      <c r="G97" s="275"/>
      <c r="H97" s="1000">
        <f>IFERROR((C97-A97)*E97*F97,0)</f>
        <v>0</v>
      </c>
      <c r="I97" s="1018"/>
    </row>
    <row r="98" spans="1:9" ht="14.65" customHeight="1" thickBot="1" x14ac:dyDescent="0.3">
      <c r="A98" s="829"/>
      <c r="B98" s="808"/>
      <c r="C98" s="808"/>
      <c r="D98" s="808"/>
      <c r="E98" s="808"/>
      <c r="F98" s="808"/>
      <c r="G98" s="808"/>
      <c r="H98" s="808"/>
      <c r="I98" s="825"/>
    </row>
    <row r="99" spans="1:9" ht="28.15" customHeight="1" x14ac:dyDescent="0.25">
      <c r="A99" s="992" t="s">
        <v>388</v>
      </c>
      <c r="B99" s="993"/>
      <c r="C99" s="993"/>
      <c r="D99" s="993"/>
      <c r="E99" s="993"/>
      <c r="F99" s="993"/>
      <c r="G99" s="994"/>
      <c r="H99" s="998" t="s">
        <v>387</v>
      </c>
      <c r="I99" s="1014"/>
    </row>
    <row r="100" spans="1:9" ht="26.65" customHeight="1" thickBot="1" x14ac:dyDescent="0.3">
      <c r="A100" s="995"/>
      <c r="B100" s="996"/>
      <c r="C100" s="996"/>
      <c r="D100" s="996"/>
      <c r="E100" s="996"/>
      <c r="F100" s="996"/>
      <c r="G100" s="997"/>
      <c r="H100" s="1000">
        <f>IFERROR(H92-H97,0)</f>
        <v>0</v>
      </c>
      <c r="I100" s="1001"/>
    </row>
    <row r="101" spans="1:9" ht="14.65" customHeight="1" thickBot="1" x14ac:dyDescent="0.3">
      <c r="A101" s="829"/>
      <c r="B101" s="808"/>
      <c r="C101" s="808"/>
      <c r="D101" s="808"/>
      <c r="E101" s="808"/>
      <c r="F101" s="808"/>
      <c r="G101" s="808"/>
      <c r="H101" s="808"/>
      <c r="I101" s="825"/>
    </row>
    <row r="102" spans="1:9" ht="28.15" customHeight="1" x14ac:dyDescent="0.25">
      <c r="A102" s="1005" t="s">
        <v>407</v>
      </c>
      <c r="B102" s="1006"/>
      <c r="C102" s="1006"/>
      <c r="D102" s="1007"/>
      <c r="E102" s="276" t="s">
        <v>396</v>
      </c>
      <c r="F102" s="276" t="s">
        <v>397</v>
      </c>
      <c r="G102" s="1011"/>
      <c r="H102" s="1013" t="s">
        <v>387</v>
      </c>
      <c r="I102" s="1014"/>
    </row>
    <row r="103" spans="1:9" ht="26.65" customHeight="1" thickBot="1" x14ac:dyDescent="0.3">
      <c r="A103" s="1008"/>
      <c r="B103" s="1009"/>
      <c r="C103" s="1009"/>
      <c r="D103" s="1010"/>
      <c r="E103" s="450"/>
      <c r="F103" s="450"/>
      <c r="G103" s="1012"/>
      <c r="H103" s="1000">
        <f>IFERROR(E103*F103,0)</f>
        <v>0</v>
      </c>
      <c r="I103" s="1001"/>
    </row>
    <row r="104" spans="1:9" ht="14.65" customHeight="1" thickBot="1" x14ac:dyDescent="0.3">
      <c r="A104" s="807"/>
      <c r="B104" s="808"/>
      <c r="C104" s="808"/>
      <c r="D104" s="808"/>
      <c r="E104" s="808"/>
      <c r="F104" s="808"/>
      <c r="G104" s="808"/>
      <c r="H104" s="808"/>
      <c r="I104" s="825"/>
    </row>
    <row r="105" spans="1:9" ht="28.15" customHeight="1" x14ac:dyDescent="0.25">
      <c r="A105" s="992" t="s">
        <v>408</v>
      </c>
      <c r="B105" s="993"/>
      <c r="C105" s="993"/>
      <c r="D105" s="993"/>
      <c r="E105" s="993"/>
      <c r="F105" s="993"/>
      <c r="G105" s="994"/>
      <c r="H105" s="998" t="s">
        <v>391</v>
      </c>
      <c r="I105" s="999"/>
    </row>
    <row r="106" spans="1:9" ht="26.65" customHeight="1" thickBot="1" x14ac:dyDescent="0.3">
      <c r="A106" s="995"/>
      <c r="B106" s="996"/>
      <c r="C106" s="996"/>
      <c r="D106" s="996"/>
      <c r="E106" s="996"/>
      <c r="F106" s="996"/>
      <c r="G106" s="997"/>
      <c r="H106" s="1000">
        <f>IFERROR(H100/H103,0)</f>
        <v>0</v>
      </c>
      <c r="I106" s="1001"/>
    </row>
    <row r="107" spans="1:9" ht="14.65" customHeight="1" thickBot="1" x14ac:dyDescent="0.3">
      <c r="A107" s="1002"/>
      <c r="B107" s="1003"/>
      <c r="C107" s="1003"/>
      <c r="D107" s="1003"/>
      <c r="E107" s="1003"/>
      <c r="F107" s="1003"/>
      <c r="G107" s="1003"/>
      <c r="H107" s="1003"/>
      <c r="I107" s="1004"/>
    </row>
    <row r="108" spans="1:9" ht="16.5" customHeight="1" x14ac:dyDescent="0.25">
      <c r="A108" s="973" t="s">
        <v>400</v>
      </c>
      <c r="B108" s="817"/>
      <c r="C108" s="817"/>
      <c r="D108" s="817"/>
      <c r="E108" s="817"/>
      <c r="F108" s="974"/>
      <c r="G108" s="451"/>
      <c r="H108" s="975" t="s">
        <v>401</v>
      </c>
      <c r="I108" s="976"/>
    </row>
    <row r="109" spans="1:9" ht="16.5" customHeight="1" thickBot="1" x14ac:dyDescent="0.3">
      <c r="A109" s="979" t="s">
        <v>399</v>
      </c>
      <c r="B109" s="820"/>
      <c r="C109" s="820"/>
      <c r="D109" s="820"/>
      <c r="E109" s="820"/>
      <c r="F109" s="980"/>
      <c r="G109" s="452"/>
      <c r="H109" s="977"/>
      <c r="I109" s="978"/>
    </row>
    <row r="110" spans="1:9" ht="16.5" customHeight="1" x14ac:dyDescent="0.25">
      <c r="A110" s="981" t="s">
        <v>398</v>
      </c>
      <c r="B110" s="982"/>
      <c r="C110" s="983"/>
      <c r="D110" s="982"/>
      <c r="E110" s="982"/>
      <c r="F110" s="982"/>
      <c r="G110" s="982"/>
      <c r="H110" s="982"/>
      <c r="I110" s="984"/>
    </row>
    <row r="111" spans="1:9" ht="16.5" customHeight="1" x14ac:dyDescent="0.25">
      <c r="A111" s="989"/>
      <c r="B111" s="985"/>
      <c r="C111" s="985"/>
      <c r="D111" s="985"/>
      <c r="E111" s="985"/>
      <c r="F111" s="985"/>
      <c r="G111" s="985"/>
      <c r="H111" s="985"/>
      <c r="I111" s="986"/>
    </row>
    <row r="112" spans="1:9" ht="16.5" customHeight="1" x14ac:dyDescent="0.25">
      <c r="A112" s="990"/>
      <c r="B112" s="985"/>
      <c r="C112" s="985"/>
      <c r="D112" s="985"/>
      <c r="E112" s="985"/>
      <c r="F112" s="985"/>
      <c r="G112" s="985"/>
      <c r="H112" s="985"/>
      <c r="I112" s="986"/>
    </row>
    <row r="113" spans="1:9" ht="16.5" customHeight="1" x14ac:dyDescent="0.25">
      <c r="A113" s="990"/>
      <c r="B113" s="985"/>
      <c r="C113" s="985"/>
      <c r="D113" s="985"/>
      <c r="E113" s="985"/>
      <c r="F113" s="985"/>
      <c r="G113" s="985"/>
      <c r="H113" s="985"/>
      <c r="I113" s="986"/>
    </row>
    <row r="114" spans="1:9" ht="16.5" customHeight="1" x14ac:dyDescent="0.25">
      <c r="A114" s="990"/>
      <c r="B114" s="985"/>
      <c r="C114" s="985"/>
      <c r="D114" s="985"/>
      <c r="E114" s="985"/>
      <c r="F114" s="985"/>
      <c r="G114" s="985"/>
      <c r="H114" s="985"/>
      <c r="I114" s="986"/>
    </row>
    <row r="115" spans="1:9" ht="16.5" customHeight="1" x14ac:dyDescent="0.25">
      <c r="A115" s="990"/>
      <c r="B115" s="985"/>
      <c r="C115" s="985"/>
      <c r="D115" s="985"/>
      <c r="E115" s="985"/>
      <c r="F115" s="985"/>
      <c r="G115" s="985"/>
      <c r="H115" s="985"/>
      <c r="I115" s="986"/>
    </row>
    <row r="116" spans="1:9" ht="16.5" customHeight="1" x14ac:dyDescent="0.25">
      <c r="A116" s="991"/>
      <c r="B116" s="987"/>
      <c r="C116" s="987"/>
      <c r="D116" s="987"/>
      <c r="E116" s="987"/>
      <c r="F116" s="987"/>
      <c r="G116" s="987"/>
      <c r="H116" s="987"/>
      <c r="I116" s="988"/>
    </row>
    <row r="117" spans="1:9" ht="14.65" customHeight="1" x14ac:dyDescent="0.25">
      <c r="A117" s="953" t="s">
        <v>392</v>
      </c>
      <c r="B117" s="954"/>
      <c r="C117" s="954"/>
      <c r="D117" s="955"/>
      <c r="E117" s="955"/>
      <c r="F117" s="955"/>
      <c r="G117" s="955"/>
      <c r="H117" s="955"/>
      <c r="I117" s="956"/>
    </row>
    <row r="118" spans="1:9" ht="14.65" customHeight="1" thickBot="1" x14ac:dyDescent="0.3">
      <c r="A118" s="957" t="s">
        <v>115</v>
      </c>
      <c r="B118" s="958"/>
      <c r="C118" s="959"/>
      <c r="D118" s="960" t="s">
        <v>114</v>
      </c>
      <c r="E118" s="781"/>
      <c r="F118" s="781"/>
      <c r="G118" s="781"/>
      <c r="H118" s="781"/>
      <c r="I118" s="784"/>
    </row>
    <row r="119" spans="1:9" ht="19.149999999999999" customHeight="1" thickBot="1" x14ac:dyDescent="0.3">
      <c r="A119" s="961" t="s">
        <v>116</v>
      </c>
      <c r="B119" s="862"/>
      <c r="C119" s="269" t="str">
        <f ca="1">IFERROR("År " &amp;YEAR(TODAY())+INT(H100/(H97/(C97-A97))),"N/A")</f>
        <v>N/A</v>
      </c>
      <c r="D119" s="862" t="s">
        <v>24</v>
      </c>
      <c r="E119" s="962"/>
      <c r="F119" s="862"/>
      <c r="G119" s="862"/>
      <c r="H119" s="862" t="s">
        <v>21</v>
      </c>
      <c r="I119" s="963"/>
    </row>
    <row r="120" spans="1:9" ht="27" customHeight="1" x14ac:dyDescent="0.25">
      <c r="A120" s="964"/>
      <c r="B120" s="965"/>
      <c r="C120" s="966"/>
      <c r="D120" s="864"/>
      <c r="E120" s="864"/>
      <c r="F120" s="864"/>
      <c r="G120" s="864"/>
      <c r="H120" s="864"/>
      <c r="I120" s="866"/>
    </row>
    <row r="121" spans="1:9" ht="19.149999999999999" customHeight="1" x14ac:dyDescent="0.25">
      <c r="A121" s="967"/>
      <c r="B121" s="968"/>
      <c r="C121" s="966"/>
      <c r="D121" s="874" t="s">
        <v>25</v>
      </c>
      <c r="E121" s="962"/>
      <c r="F121" s="862"/>
      <c r="G121" s="862"/>
      <c r="H121" s="862" t="s">
        <v>371</v>
      </c>
      <c r="I121" s="972"/>
    </row>
    <row r="122" spans="1:9" ht="25.15" customHeight="1" thickBot="1" x14ac:dyDescent="0.3">
      <c r="A122" s="969"/>
      <c r="B122" s="970"/>
      <c r="C122" s="971"/>
      <c r="D122" s="875"/>
      <c r="E122" s="878"/>
      <c r="F122" s="878"/>
      <c r="G122" s="878"/>
      <c r="H122" s="878"/>
      <c r="I122" s="880"/>
    </row>
    <row r="123" spans="1:9" ht="14.65" customHeight="1" thickBot="1" x14ac:dyDescent="0.3"/>
    <row r="124" spans="1:9" ht="16.149999999999999" customHeight="1" x14ac:dyDescent="0.25">
      <c r="A124" s="1044" t="s">
        <v>386</v>
      </c>
      <c r="B124" s="817"/>
      <c r="C124" s="817"/>
      <c r="D124" s="817"/>
      <c r="E124" s="817"/>
      <c r="F124" s="817"/>
      <c r="G124" s="817"/>
      <c r="H124" s="817"/>
      <c r="I124" s="818"/>
    </row>
    <row r="125" spans="1:9" ht="44.65" customHeight="1" x14ac:dyDescent="0.25">
      <c r="A125" s="445" t="s">
        <v>113</v>
      </c>
      <c r="B125" s="1045"/>
      <c r="C125" s="1045"/>
      <c r="D125" s="1045"/>
      <c r="E125" s="449" t="s">
        <v>588</v>
      </c>
      <c r="F125" s="1046"/>
      <c r="G125" s="1047"/>
      <c r="H125" s="1047"/>
      <c r="I125" s="1047"/>
    </row>
    <row r="126" spans="1:9" ht="25.15" customHeight="1" x14ac:dyDescent="0.25">
      <c r="A126" s="303" t="s">
        <v>0</v>
      </c>
      <c r="B126" s="945"/>
      <c r="C126" s="945"/>
      <c r="D126" s="945"/>
      <c r="E126" s="446" t="s">
        <v>37</v>
      </c>
      <c r="F126" s="1048"/>
      <c r="G126" s="1049"/>
      <c r="H126" s="447" t="s">
        <v>31</v>
      </c>
      <c r="I126" s="448"/>
    </row>
    <row r="127" spans="1:9" ht="25.15" customHeight="1" x14ac:dyDescent="0.25">
      <c r="A127" s="304" t="s">
        <v>30</v>
      </c>
      <c r="B127" s="936"/>
      <c r="C127" s="939"/>
      <c r="D127" s="939"/>
      <c r="E127" s="140" t="s">
        <v>32</v>
      </c>
      <c r="F127" s="938"/>
      <c r="G127" s="937"/>
      <c r="H127" s="217" t="s">
        <v>34</v>
      </c>
      <c r="I127" s="218"/>
    </row>
    <row r="128" spans="1:9" ht="25.15" customHeight="1" x14ac:dyDescent="0.25">
      <c r="A128" s="304" t="s">
        <v>1</v>
      </c>
      <c r="B128" s="939"/>
      <c r="C128" s="939"/>
      <c r="D128" s="939"/>
      <c r="E128" s="140" t="s">
        <v>33</v>
      </c>
      <c r="F128" s="939"/>
      <c r="G128" s="937"/>
      <c r="H128" s="217" t="s">
        <v>36</v>
      </c>
      <c r="I128" s="76"/>
    </row>
    <row r="129" spans="1:9" ht="25.15" customHeight="1" x14ac:dyDescent="0.25">
      <c r="A129" s="304" t="s">
        <v>406</v>
      </c>
      <c r="B129" s="940"/>
      <c r="C129" s="939"/>
      <c r="D129" s="939"/>
      <c r="E129" s="140" t="s">
        <v>35</v>
      </c>
      <c r="F129" s="939"/>
      <c r="G129" s="937"/>
      <c r="H129" s="1025"/>
      <c r="I129" s="1026"/>
    </row>
    <row r="130" spans="1:9" ht="25.15" customHeight="1" thickBot="1" x14ac:dyDescent="0.3">
      <c r="A130" s="305" t="s">
        <v>28</v>
      </c>
      <c r="B130" s="929"/>
      <c r="C130" s="929"/>
      <c r="D130" s="929"/>
      <c r="E130" s="141" t="s">
        <v>29</v>
      </c>
      <c r="F130" s="929"/>
      <c r="G130" s="930"/>
      <c r="H130" s="1027"/>
      <c r="I130" s="1028"/>
    </row>
    <row r="131" spans="1:9" ht="14.65" customHeight="1" thickBot="1" x14ac:dyDescent="0.3">
      <c r="A131" s="1029"/>
      <c r="B131" s="955"/>
      <c r="C131" s="955"/>
      <c r="D131" s="955"/>
      <c r="E131" s="817"/>
      <c r="F131" s="955"/>
      <c r="G131" s="955"/>
      <c r="H131" s="817"/>
      <c r="I131" s="818"/>
    </row>
    <row r="132" spans="1:9" ht="16.5" customHeight="1" x14ac:dyDescent="0.25">
      <c r="A132" s="992" t="s">
        <v>389</v>
      </c>
      <c r="B132" s="993"/>
      <c r="C132" s="993"/>
      <c r="D132" s="993"/>
      <c r="E132" s="1030" t="s">
        <v>177</v>
      </c>
      <c r="F132" s="1031"/>
      <c r="G132" s="1032"/>
      <c r="H132" s="1034" t="s">
        <v>387</v>
      </c>
      <c r="I132" s="1035"/>
    </row>
    <row r="133" spans="1:9" ht="14.65" customHeight="1" x14ac:dyDescent="0.25">
      <c r="A133" s="592" t="s">
        <v>324</v>
      </c>
      <c r="B133" s="955"/>
      <c r="C133" s="955"/>
      <c r="D133" s="1036"/>
      <c r="E133" s="1037"/>
      <c r="F133" s="1037"/>
      <c r="G133" s="1033"/>
      <c r="H133" s="1038"/>
      <c r="I133" s="1039"/>
    </row>
    <row r="134" spans="1:9" ht="14.65" customHeight="1" thickBot="1" x14ac:dyDescent="0.3">
      <c r="A134" s="979" t="s">
        <v>390</v>
      </c>
      <c r="B134" s="820"/>
      <c r="C134" s="820"/>
      <c r="D134" s="980"/>
      <c r="E134" s="1042"/>
      <c r="F134" s="1043"/>
      <c r="G134" s="1012"/>
      <c r="H134" s="1040"/>
      <c r="I134" s="1041"/>
    </row>
    <row r="135" spans="1:9" ht="14.65" customHeight="1" thickBot="1" x14ac:dyDescent="0.3">
      <c r="A135" s="1019"/>
      <c r="B135" s="808"/>
      <c r="C135" s="808"/>
      <c r="D135" s="808"/>
      <c r="E135" s="808"/>
      <c r="F135" s="808"/>
      <c r="G135" s="808"/>
      <c r="H135" s="808"/>
      <c r="I135" s="825"/>
    </row>
    <row r="136" spans="1:9" ht="14.65" customHeight="1" x14ac:dyDescent="0.25">
      <c r="A136" s="1020" t="s">
        <v>395</v>
      </c>
      <c r="B136" s="1021"/>
      <c r="C136" s="1021"/>
      <c r="D136" s="817"/>
      <c r="E136" s="817"/>
      <c r="F136" s="817"/>
      <c r="G136" s="817"/>
      <c r="H136" s="817"/>
      <c r="I136" s="818"/>
    </row>
    <row r="137" spans="1:9" ht="28.15" customHeight="1" x14ac:dyDescent="0.25">
      <c r="A137" s="1022" t="s">
        <v>393</v>
      </c>
      <c r="B137" s="1023"/>
      <c r="C137" s="1023" t="s">
        <v>394</v>
      </c>
      <c r="D137" s="1023"/>
      <c r="E137" s="273" t="s">
        <v>396</v>
      </c>
      <c r="F137" s="273" t="s">
        <v>397</v>
      </c>
      <c r="G137" s="274"/>
      <c r="H137" s="1023" t="s">
        <v>387</v>
      </c>
      <c r="I137" s="1024"/>
    </row>
    <row r="138" spans="1:9" ht="26.65" customHeight="1" thickBot="1" x14ac:dyDescent="0.3">
      <c r="A138" s="1015"/>
      <c r="B138" s="1016"/>
      <c r="C138" s="1017"/>
      <c r="D138" s="1016"/>
      <c r="E138" s="450"/>
      <c r="F138" s="450"/>
      <c r="G138" s="275"/>
      <c r="H138" s="1000">
        <f>IFERROR((C138-A138)*E138*F138,0)</f>
        <v>0</v>
      </c>
      <c r="I138" s="1018"/>
    </row>
    <row r="139" spans="1:9" ht="14.65" customHeight="1" thickBot="1" x14ac:dyDescent="0.3">
      <c r="A139" s="829"/>
      <c r="B139" s="808"/>
      <c r="C139" s="808"/>
      <c r="D139" s="808"/>
      <c r="E139" s="808"/>
      <c r="F139" s="808"/>
      <c r="G139" s="808"/>
      <c r="H139" s="808"/>
      <c r="I139" s="825"/>
    </row>
    <row r="140" spans="1:9" ht="28.15" customHeight="1" x14ac:dyDescent="0.25">
      <c r="A140" s="992" t="s">
        <v>388</v>
      </c>
      <c r="B140" s="993"/>
      <c r="C140" s="993"/>
      <c r="D140" s="993"/>
      <c r="E140" s="993"/>
      <c r="F140" s="993"/>
      <c r="G140" s="994"/>
      <c r="H140" s="998" t="s">
        <v>387</v>
      </c>
      <c r="I140" s="1014"/>
    </row>
    <row r="141" spans="1:9" ht="26.65" customHeight="1" thickBot="1" x14ac:dyDescent="0.3">
      <c r="A141" s="995"/>
      <c r="B141" s="996"/>
      <c r="C141" s="996"/>
      <c r="D141" s="996"/>
      <c r="E141" s="996"/>
      <c r="F141" s="996"/>
      <c r="G141" s="997"/>
      <c r="H141" s="1000">
        <f>IFERROR(H133-H138,0)</f>
        <v>0</v>
      </c>
      <c r="I141" s="1001"/>
    </row>
    <row r="142" spans="1:9" ht="14.65" customHeight="1" thickBot="1" x14ac:dyDescent="0.3">
      <c r="A142" s="829"/>
      <c r="B142" s="808"/>
      <c r="C142" s="808"/>
      <c r="D142" s="808"/>
      <c r="E142" s="808"/>
      <c r="F142" s="808"/>
      <c r="G142" s="808"/>
      <c r="H142" s="808"/>
      <c r="I142" s="825"/>
    </row>
    <row r="143" spans="1:9" ht="28.15" customHeight="1" x14ac:dyDescent="0.25">
      <c r="A143" s="1005" t="s">
        <v>407</v>
      </c>
      <c r="B143" s="1006"/>
      <c r="C143" s="1006"/>
      <c r="D143" s="1007"/>
      <c r="E143" s="276" t="s">
        <v>396</v>
      </c>
      <c r="F143" s="276" t="s">
        <v>397</v>
      </c>
      <c r="G143" s="1011"/>
      <c r="H143" s="1013" t="s">
        <v>387</v>
      </c>
      <c r="I143" s="1014"/>
    </row>
    <row r="144" spans="1:9" ht="26.65" customHeight="1" thickBot="1" x14ac:dyDescent="0.3">
      <c r="A144" s="1008"/>
      <c r="B144" s="1009"/>
      <c r="C144" s="1009"/>
      <c r="D144" s="1010"/>
      <c r="E144" s="450"/>
      <c r="F144" s="450"/>
      <c r="G144" s="1012"/>
      <c r="H144" s="1000">
        <f>IFERROR(E144*F144,0)</f>
        <v>0</v>
      </c>
      <c r="I144" s="1001"/>
    </row>
    <row r="145" spans="1:9" ht="14.65" customHeight="1" thickBot="1" x14ac:dyDescent="0.3">
      <c r="A145" s="807"/>
      <c r="B145" s="808"/>
      <c r="C145" s="808"/>
      <c r="D145" s="808"/>
      <c r="E145" s="808"/>
      <c r="F145" s="808"/>
      <c r="G145" s="808"/>
      <c r="H145" s="808"/>
      <c r="I145" s="825"/>
    </row>
    <row r="146" spans="1:9" ht="28.15" customHeight="1" x14ac:dyDescent="0.25">
      <c r="A146" s="992" t="s">
        <v>408</v>
      </c>
      <c r="B146" s="993"/>
      <c r="C146" s="993"/>
      <c r="D146" s="993"/>
      <c r="E146" s="993"/>
      <c r="F146" s="993"/>
      <c r="G146" s="994"/>
      <c r="H146" s="998" t="s">
        <v>391</v>
      </c>
      <c r="I146" s="999"/>
    </row>
    <row r="147" spans="1:9" ht="26.65" customHeight="1" thickBot="1" x14ac:dyDescent="0.3">
      <c r="A147" s="995"/>
      <c r="B147" s="996"/>
      <c r="C147" s="996"/>
      <c r="D147" s="996"/>
      <c r="E147" s="996"/>
      <c r="F147" s="996"/>
      <c r="G147" s="997"/>
      <c r="H147" s="1000">
        <f>IFERROR(H141/H144,0)</f>
        <v>0</v>
      </c>
      <c r="I147" s="1001"/>
    </row>
    <row r="148" spans="1:9" ht="14.65" customHeight="1" thickBot="1" x14ac:dyDescent="0.3">
      <c r="A148" s="1002"/>
      <c r="B148" s="1003"/>
      <c r="C148" s="1003"/>
      <c r="D148" s="1003"/>
      <c r="E148" s="1003"/>
      <c r="F148" s="1003"/>
      <c r="G148" s="1003"/>
      <c r="H148" s="1003"/>
      <c r="I148" s="1004"/>
    </row>
    <row r="149" spans="1:9" ht="16.5" customHeight="1" x14ac:dyDescent="0.25">
      <c r="A149" s="973" t="s">
        <v>400</v>
      </c>
      <c r="B149" s="817"/>
      <c r="C149" s="817"/>
      <c r="D149" s="817"/>
      <c r="E149" s="817"/>
      <c r="F149" s="974"/>
      <c r="G149" s="451"/>
      <c r="H149" s="975" t="s">
        <v>401</v>
      </c>
      <c r="I149" s="976"/>
    </row>
    <row r="150" spans="1:9" ht="16.5" customHeight="1" thickBot="1" x14ac:dyDescent="0.3">
      <c r="A150" s="979" t="s">
        <v>399</v>
      </c>
      <c r="B150" s="820"/>
      <c r="C150" s="820"/>
      <c r="D150" s="820"/>
      <c r="E150" s="820"/>
      <c r="F150" s="980"/>
      <c r="G150" s="452"/>
      <c r="H150" s="977"/>
      <c r="I150" s="978"/>
    </row>
    <row r="151" spans="1:9" ht="16.5" customHeight="1" x14ac:dyDescent="0.25">
      <c r="A151" s="981" t="s">
        <v>398</v>
      </c>
      <c r="B151" s="982"/>
      <c r="C151" s="983"/>
      <c r="D151" s="982"/>
      <c r="E151" s="982"/>
      <c r="F151" s="982"/>
      <c r="G151" s="982"/>
      <c r="H151" s="982"/>
      <c r="I151" s="984"/>
    </row>
    <row r="152" spans="1:9" ht="16.5" customHeight="1" x14ac:dyDescent="0.25">
      <c r="A152" s="989"/>
      <c r="B152" s="985"/>
      <c r="C152" s="985"/>
      <c r="D152" s="985"/>
      <c r="E152" s="985"/>
      <c r="F152" s="985"/>
      <c r="G152" s="985"/>
      <c r="H152" s="985"/>
      <c r="I152" s="986"/>
    </row>
    <row r="153" spans="1:9" ht="16.5" customHeight="1" x14ac:dyDescent="0.25">
      <c r="A153" s="990"/>
      <c r="B153" s="985"/>
      <c r="C153" s="985"/>
      <c r="D153" s="985"/>
      <c r="E153" s="985"/>
      <c r="F153" s="985"/>
      <c r="G153" s="985"/>
      <c r="H153" s="985"/>
      <c r="I153" s="986"/>
    </row>
    <row r="154" spans="1:9" ht="16.5" customHeight="1" x14ac:dyDescent="0.25">
      <c r="A154" s="990"/>
      <c r="B154" s="985"/>
      <c r="C154" s="985"/>
      <c r="D154" s="985"/>
      <c r="E154" s="985"/>
      <c r="F154" s="985"/>
      <c r="G154" s="985"/>
      <c r="H154" s="985"/>
      <c r="I154" s="986"/>
    </row>
    <row r="155" spans="1:9" ht="16.5" customHeight="1" x14ac:dyDescent="0.25">
      <c r="A155" s="990"/>
      <c r="B155" s="985"/>
      <c r="C155" s="985"/>
      <c r="D155" s="985"/>
      <c r="E155" s="985"/>
      <c r="F155" s="985"/>
      <c r="G155" s="985"/>
      <c r="H155" s="985"/>
      <c r="I155" s="986"/>
    </row>
    <row r="156" spans="1:9" ht="16.5" customHeight="1" x14ac:dyDescent="0.25">
      <c r="A156" s="990"/>
      <c r="B156" s="985"/>
      <c r="C156" s="985"/>
      <c r="D156" s="985"/>
      <c r="E156" s="985"/>
      <c r="F156" s="985"/>
      <c r="G156" s="985"/>
      <c r="H156" s="985"/>
      <c r="I156" s="986"/>
    </row>
    <row r="157" spans="1:9" ht="16.5" customHeight="1" x14ac:dyDescent="0.25">
      <c r="A157" s="991"/>
      <c r="B157" s="987"/>
      <c r="C157" s="987"/>
      <c r="D157" s="987"/>
      <c r="E157" s="987"/>
      <c r="F157" s="987"/>
      <c r="G157" s="987"/>
      <c r="H157" s="987"/>
      <c r="I157" s="988"/>
    </row>
    <row r="158" spans="1:9" ht="14.65" customHeight="1" x14ac:dyDescent="0.25">
      <c r="A158" s="953" t="s">
        <v>392</v>
      </c>
      <c r="B158" s="954"/>
      <c r="C158" s="954"/>
      <c r="D158" s="955"/>
      <c r="E158" s="955"/>
      <c r="F158" s="955"/>
      <c r="G158" s="955"/>
      <c r="H158" s="955"/>
      <c r="I158" s="956"/>
    </row>
    <row r="159" spans="1:9" ht="14.65" customHeight="1" thickBot="1" x14ac:dyDescent="0.3">
      <c r="A159" s="957" t="s">
        <v>115</v>
      </c>
      <c r="B159" s="958"/>
      <c r="C159" s="959"/>
      <c r="D159" s="960" t="s">
        <v>114</v>
      </c>
      <c r="E159" s="781"/>
      <c r="F159" s="781"/>
      <c r="G159" s="781"/>
      <c r="H159" s="781"/>
      <c r="I159" s="784"/>
    </row>
    <row r="160" spans="1:9" ht="19.149999999999999" customHeight="1" thickBot="1" x14ac:dyDescent="0.3">
      <c r="A160" s="961" t="s">
        <v>116</v>
      </c>
      <c r="B160" s="862"/>
      <c r="C160" s="269" t="str">
        <f ca="1">IFERROR("År " &amp;YEAR(TODAY())+INT(H141/(H138/(C138-A138))),"N/A")</f>
        <v>N/A</v>
      </c>
      <c r="D160" s="862" t="s">
        <v>24</v>
      </c>
      <c r="E160" s="962"/>
      <c r="F160" s="862"/>
      <c r="G160" s="862"/>
      <c r="H160" s="862" t="s">
        <v>21</v>
      </c>
      <c r="I160" s="963"/>
    </row>
    <row r="161" spans="1:9" ht="27" customHeight="1" x14ac:dyDescent="0.25">
      <c r="A161" s="964"/>
      <c r="B161" s="965"/>
      <c r="C161" s="966"/>
      <c r="D161" s="864"/>
      <c r="E161" s="864"/>
      <c r="F161" s="864"/>
      <c r="G161" s="864"/>
      <c r="H161" s="864"/>
      <c r="I161" s="866"/>
    </row>
    <row r="162" spans="1:9" ht="19.149999999999999" customHeight="1" x14ac:dyDescent="0.25">
      <c r="A162" s="967"/>
      <c r="B162" s="968"/>
      <c r="C162" s="966"/>
      <c r="D162" s="874" t="s">
        <v>25</v>
      </c>
      <c r="E162" s="962"/>
      <c r="F162" s="862"/>
      <c r="G162" s="862"/>
      <c r="H162" s="862" t="s">
        <v>371</v>
      </c>
      <c r="I162" s="972"/>
    </row>
    <row r="163" spans="1:9" ht="25.15" customHeight="1" thickBot="1" x14ac:dyDescent="0.3">
      <c r="A163" s="969"/>
      <c r="B163" s="970"/>
      <c r="C163" s="971"/>
      <c r="D163" s="875"/>
      <c r="E163" s="878"/>
      <c r="F163" s="878"/>
      <c r="G163" s="878"/>
      <c r="H163" s="878"/>
      <c r="I163" s="880"/>
    </row>
    <row r="164" spans="1:9" ht="14.65" customHeight="1" thickBot="1" x14ac:dyDescent="0.3"/>
    <row r="165" spans="1:9" ht="16.149999999999999" customHeight="1" x14ac:dyDescent="0.25">
      <c r="A165" s="1044" t="s">
        <v>386</v>
      </c>
      <c r="B165" s="817"/>
      <c r="C165" s="817"/>
      <c r="D165" s="817"/>
      <c r="E165" s="817"/>
      <c r="F165" s="817"/>
      <c r="G165" s="817"/>
      <c r="H165" s="817"/>
      <c r="I165" s="818"/>
    </row>
    <row r="166" spans="1:9" ht="44.65" customHeight="1" x14ac:dyDescent="0.25">
      <c r="A166" s="445" t="s">
        <v>113</v>
      </c>
      <c r="B166" s="1045"/>
      <c r="C166" s="1045"/>
      <c r="D166" s="1045"/>
      <c r="E166" s="449" t="s">
        <v>588</v>
      </c>
      <c r="F166" s="1046"/>
      <c r="G166" s="1047"/>
      <c r="H166" s="1047"/>
      <c r="I166" s="1047"/>
    </row>
    <row r="167" spans="1:9" ht="25.15" customHeight="1" x14ac:dyDescent="0.25">
      <c r="A167" s="303" t="s">
        <v>0</v>
      </c>
      <c r="B167" s="945"/>
      <c r="C167" s="945"/>
      <c r="D167" s="945"/>
      <c r="E167" s="446" t="s">
        <v>37</v>
      </c>
      <c r="F167" s="1048"/>
      <c r="G167" s="1049"/>
      <c r="H167" s="447" t="s">
        <v>31</v>
      </c>
      <c r="I167" s="448"/>
    </row>
    <row r="168" spans="1:9" ht="25.15" customHeight="1" x14ac:dyDescent="0.25">
      <c r="A168" s="304" t="s">
        <v>30</v>
      </c>
      <c r="B168" s="936"/>
      <c r="C168" s="939"/>
      <c r="D168" s="939"/>
      <c r="E168" s="140" t="s">
        <v>32</v>
      </c>
      <c r="F168" s="938"/>
      <c r="G168" s="937"/>
      <c r="H168" s="217" t="s">
        <v>34</v>
      </c>
      <c r="I168" s="218"/>
    </row>
    <row r="169" spans="1:9" ht="25.15" customHeight="1" x14ac:dyDescent="0.25">
      <c r="A169" s="304" t="s">
        <v>1</v>
      </c>
      <c r="B169" s="939"/>
      <c r="C169" s="939"/>
      <c r="D169" s="939"/>
      <c r="E169" s="140" t="s">
        <v>33</v>
      </c>
      <c r="F169" s="939"/>
      <c r="G169" s="937"/>
      <c r="H169" s="217" t="s">
        <v>36</v>
      </c>
      <c r="I169" s="76"/>
    </row>
    <row r="170" spans="1:9" ht="25.15" customHeight="1" x14ac:dyDescent="0.25">
      <c r="A170" s="304" t="s">
        <v>406</v>
      </c>
      <c r="B170" s="940"/>
      <c r="C170" s="939"/>
      <c r="D170" s="939"/>
      <c r="E170" s="140" t="s">
        <v>35</v>
      </c>
      <c r="F170" s="939"/>
      <c r="G170" s="937"/>
      <c r="H170" s="1025"/>
      <c r="I170" s="1026"/>
    </row>
    <row r="171" spans="1:9" ht="25.15" customHeight="1" thickBot="1" x14ac:dyDescent="0.3">
      <c r="A171" s="305" t="s">
        <v>28</v>
      </c>
      <c r="B171" s="929"/>
      <c r="C171" s="929"/>
      <c r="D171" s="929"/>
      <c r="E171" s="141" t="s">
        <v>29</v>
      </c>
      <c r="F171" s="929"/>
      <c r="G171" s="930"/>
      <c r="H171" s="1027"/>
      <c r="I171" s="1028"/>
    </row>
    <row r="172" spans="1:9" ht="14.65" customHeight="1" thickBot="1" x14ac:dyDescent="0.3">
      <c r="A172" s="1029"/>
      <c r="B172" s="955"/>
      <c r="C172" s="955"/>
      <c r="D172" s="955"/>
      <c r="E172" s="817"/>
      <c r="F172" s="955"/>
      <c r="G172" s="955"/>
      <c r="H172" s="817"/>
      <c r="I172" s="818"/>
    </row>
    <row r="173" spans="1:9" ht="16.5" customHeight="1" x14ac:dyDescent="0.25">
      <c r="A173" s="992" t="s">
        <v>389</v>
      </c>
      <c r="B173" s="993"/>
      <c r="C173" s="993"/>
      <c r="D173" s="993"/>
      <c r="E173" s="1030" t="s">
        <v>177</v>
      </c>
      <c r="F173" s="1031"/>
      <c r="G173" s="1032"/>
      <c r="H173" s="1034" t="s">
        <v>387</v>
      </c>
      <c r="I173" s="1035"/>
    </row>
    <row r="174" spans="1:9" ht="14.65" customHeight="1" x14ac:dyDescent="0.25">
      <c r="A174" s="592" t="s">
        <v>324</v>
      </c>
      <c r="B174" s="955"/>
      <c r="C174" s="955"/>
      <c r="D174" s="1036"/>
      <c r="E174" s="1037"/>
      <c r="F174" s="1037"/>
      <c r="G174" s="1033"/>
      <c r="H174" s="1038"/>
      <c r="I174" s="1039"/>
    </row>
    <row r="175" spans="1:9" ht="14.65" customHeight="1" thickBot="1" x14ac:dyDescent="0.3">
      <c r="A175" s="979" t="s">
        <v>390</v>
      </c>
      <c r="B175" s="820"/>
      <c r="C175" s="820"/>
      <c r="D175" s="980"/>
      <c r="E175" s="1042"/>
      <c r="F175" s="1043"/>
      <c r="G175" s="1012"/>
      <c r="H175" s="1040"/>
      <c r="I175" s="1041"/>
    </row>
    <row r="176" spans="1:9" ht="14.65" customHeight="1" thickBot="1" x14ac:dyDescent="0.3">
      <c r="A176" s="1019"/>
      <c r="B176" s="808"/>
      <c r="C176" s="808"/>
      <c r="D176" s="808"/>
      <c r="E176" s="808"/>
      <c r="F176" s="808"/>
      <c r="G176" s="808"/>
      <c r="H176" s="808"/>
      <c r="I176" s="825"/>
    </row>
    <row r="177" spans="1:9" ht="14.65" customHeight="1" x14ac:dyDescent="0.25">
      <c r="A177" s="1020" t="s">
        <v>395</v>
      </c>
      <c r="B177" s="1021"/>
      <c r="C177" s="1021"/>
      <c r="D177" s="817"/>
      <c r="E177" s="817"/>
      <c r="F177" s="817"/>
      <c r="G177" s="817"/>
      <c r="H177" s="817"/>
      <c r="I177" s="818"/>
    </row>
    <row r="178" spans="1:9" ht="28.15" customHeight="1" x14ac:dyDescent="0.25">
      <c r="A178" s="1022" t="s">
        <v>393</v>
      </c>
      <c r="B178" s="1023"/>
      <c r="C178" s="1023" t="s">
        <v>394</v>
      </c>
      <c r="D178" s="1023"/>
      <c r="E178" s="273" t="s">
        <v>396</v>
      </c>
      <c r="F178" s="273" t="s">
        <v>397</v>
      </c>
      <c r="G178" s="274"/>
      <c r="H178" s="1023" t="s">
        <v>387</v>
      </c>
      <c r="I178" s="1024"/>
    </row>
    <row r="179" spans="1:9" ht="26.65" customHeight="1" thickBot="1" x14ac:dyDescent="0.3">
      <c r="A179" s="1015"/>
      <c r="B179" s="1016"/>
      <c r="C179" s="1017"/>
      <c r="D179" s="1016"/>
      <c r="E179" s="450"/>
      <c r="F179" s="450"/>
      <c r="G179" s="275"/>
      <c r="H179" s="1000">
        <f>IFERROR((C179-A179)*E179*F179,0)</f>
        <v>0</v>
      </c>
      <c r="I179" s="1018"/>
    </row>
    <row r="180" spans="1:9" ht="14.65" customHeight="1" thickBot="1" x14ac:dyDescent="0.3">
      <c r="A180" s="829"/>
      <c r="B180" s="808"/>
      <c r="C180" s="808"/>
      <c r="D180" s="808"/>
      <c r="E180" s="808"/>
      <c r="F180" s="808"/>
      <c r="G180" s="808"/>
      <c r="H180" s="808"/>
      <c r="I180" s="825"/>
    </row>
    <row r="181" spans="1:9" ht="28.15" customHeight="1" x14ac:dyDescent="0.25">
      <c r="A181" s="992" t="s">
        <v>388</v>
      </c>
      <c r="B181" s="993"/>
      <c r="C181" s="993"/>
      <c r="D181" s="993"/>
      <c r="E181" s="993"/>
      <c r="F181" s="993"/>
      <c r="G181" s="994"/>
      <c r="H181" s="998" t="s">
        <v>387</v>
      </c>
      <c r="I181" s="1014"/>
    </row>
    <row r="182" spans="1:9" ht="26.65" customHeight="1" thickBot="1" x14ac:dyDescent="0.3">
      <c r="A182" s="995"/>
      <c r="B182" s="996"/>
      <c r="C182" s="996"/>
      <c r="D182" s="996"/>
      <c r="E182" s="996"/>
      <c r="F182" s="996"/>
      <c r="G182" s="997"/>
      <c r="H182" s="1000">
        <f>IFERROR(H174-H179,0)</f>
        <v>0</v>
      </c>
      <c r="I182" s="1001"/>
    </row>
    <row r="183" spans="1:9" ht="14.65" customHeight="1" thickBot="1" x14ac:dyDescent="0.3">
      <c r="A183" s="829"/>
      <c r="B183" s="808"/>
      <c r="C183" s="808"/>
      <c r="D183" s="808"/>
      <c r="E183" s="808"/>
      <c r="F183" s="808"/>
      <c r="G183" s="808"/>
      <c r="H183" s="808"/>
      <c r="I183" s="825"/>
    </row>
    <row r="184" spans="1:9" ht="28.15" customHeight="1" x14ac:dyDescent="0.25">
      <c r="A184" s="1005" t="s">
        <v>407</v>
      </c>
      <c r="B184" s="1006"/>
      <c r="C184" s="1006"/>
      <c r="D184" s="1007"/>
      <c r="E184" s="276" t="s">
        <v>396</v>
      </c>
      <c r="F184" s="276" t="s">
        <v>397</v>
      </c>
      <c r="G184" s="1011"/>
      <c r="H184" s="1013" t="s">
        <v>387</v>
      </c>
      <c r="I184" s="1014"/>
    </row>
    <row r="185" spans="1:9" ht="26.65" customHeight="1" thickBot="1" x14ac:dyDescent="0.3">
      <c r="A185" s="1008"/>
      <c r="B185" s="1009"/>
      <c r="C185" s="1009"/>
      <c r="D185" s="1010"/>
      <c r="E185" s="450"/>
      <c r="F185" s="450"/>
      <c r="G185" s="1012"/>
      <c r="H185" s="1000">
        <f>IFERROR(E185*F185,0)</f>
        <v>0</v>
      </c>
      <c r="I185" s="1001"/>
    </row>
    <row r="186" spans="1:9" ht="14.65" customHeight="1" thickBot="1" x14ac:dyDescent="0.3">
      <c r="A186" s="807"/>
      <c r="B186" s="808"/>
      <c r="C186" s="808"/>
      <c r="D186" s="808"/>
      <c r="E186" s="808"/>
      <c r="F186" s="808"/>
      <c r="G186" s="808"/>
      <c r="H186" s="808"/>
      <c r="I186" s="825"/>
    </row>
    <row r="187" spans="1:9" ht="28.15" customHeight="1" x14ac:dyDescent="0.25">
      <c r="A187" s="992" t="s">
        <v>408</v>
      </c>
      <c r="B187" s="993"/>
      <c r="C187" s="993"/>
      <c r="D187" s="993"/>
      <c r="E187" s="993"/>
      <c r="F187" s="993"/>
      <c r="G187" s="994"/>
      <c r="H187" s="998" t="s">
        <v>391</v>
      </c>
      <c r="I187" s="999"/>
    </row>
    <row r="188" spans="1:9" ht="26.65" customHeight="1" thickBot="1" x14ac:dyDescent="0.3">
      <c r="A188" s="995"/>
      <c r="B188" s="996"/>
      <c r="C188" s="996"/>
      <c r="D188" s="996"/>
      <c r="E188" s="996"/>
      <c r="F188" s="996"/>
      <c r="G188" s="997"/>
      <c r="H188" s="1000">
        <f>IFERROR(H182/H185,0)</f>
        <v>0</v>
      </c>
      <c r="I188" s="1001"/>
    </row>
    <row r="189" spans="1:9" ht="14.65" customHeight="1" thickBot="1" x14ac:dyDescent="0.3">
      <c r="A189" s="1002"/>
      <c r="B189" s="1003"/>
      <c r="C189" s="1003"/>
      <c r="D189" s="1003"/>
      <c r="E189" s="1003"/>
      <c r="F189" s="1003"/>
      <c r="G189" s="1003"/>
      <c r="H189" s="1003"/>
      <c r="I189" s="1004"/>
    </row>
    <row r="190" spans="1:9" ht="16.5" customHeight="1" x14ac:dyDescent="0.25">
      <c r="A190" s="973" t="s">
        <v>400</v>
      </c>
      <c r="B190" s="817"/>
      <c r="C190" s="817"/>
      <c r="D190" s="817"/>
      <c r="E190" s="817"/>
      <c r="F190" s="974"/>
      <c r="G190" s="451"/>
      <c r="H190" s="975" t="s">
        <v>401</v>
      </c>
      <c r="I190" s="976"/>
    </row>
    <row r="191" spans="1:9" ht="16.5" customHeight="1" thickBot="1" x14ac:dyDescent="0.3">
      <c r="A191" s="979" t="s">
        <v>399</v>
      </c>
      <c r="B191" s="820"/>
      <c r="C191" s="820"/>
      <c r="D191" s="820"/>
      <c r="E191" s="820"/>
      <c r="F191" s="980"/>
      <c r="G191" s="452"/>
      <c r="H191" s="977"/>
      <c r="I191" s="978"/>
    </row>
    <row r="192" spans="1:9" ht="16.5" customHeight="1" x14ac:dyDescent="0.25">
      <c r="A192" s="981" t="s">
        <v>398</v>
      </c>
      <c r="B192" s="982"/>
      <c r="C192" s="983"/>
      <c r="D192" s="982"/>
      <c r="E192" s="982"/>
      <c r="F192" s="982"/>
      <c r="G192" s="982"/>
      <c r="H192" s="982"/>
      <c r="I192" s="984"/>
    </row>
    <row r="193" spans="1:9" ht="16.5" customHeight="1" x14ac:dyDescent="0.25">
      <c r="A193" s="989"/>
      <c r="B193" s="985"/>
      <c r="C193" s="985"/>
      <c r="D193" s="985"/>
      <c r="E193" s="985"/>
      <c r="F193" s="985"/>
      <c r="G193" s="985"/>
      <c r="H193" s="985"/>
      <c r="I193" s="986"/>
    </row>
    <row r="194" spans="1:9" ht="16.5" customHeight="1" x14ac:dyDescent="0.25">
      <c r="A194" s="990"/>
      <c r="B194" s="985"/>
      <c r="C194" s="985"/>
      <c r="D194" s="985"/>
      <c r="E194" s="985"/>
      <c r="F194" s="985"/>
      <c r="G194" s="985"/>
      <c r="H194" s="985"/>
      <c r="I194" s="986"/>
    </row>
    <row r="195" spans="1:9" ht="16.5" customHeight="1" x14ac:dyDescent="0.25">
      <c r="A195" s="990"/>
      <c r="B195" s="985"/>
      <c r="C195" s="985"/>
      <c r="D195" s="985"/>
      <c r="E195" s="985"/>
      <c r="F195" s="985"/>
      <c r="G195" s="985"/>
      <c r="H195" s="985"/>
      <c r="I195" s="986"/>
    </row>
    <row r="196" spans="1:9" ht="16.5" customHeight="1" x14ac:dyDescent="0.25">
      <c r="A196" s="990"/>
      <c r="B196" s="985"/>
      <c r="C196" s="985"/>
      <c r="D196" s="985"/>
      <c r="E196" s="985"/>
      <c r="F196" s="985"/>
      <c r="G196" s="985"/>
      <c r="H196" s="985"/>
      <c r="I196" s="986"/>
    </row>
    <row r="197" spans="1:9" ht="16.5" customHeight="1" x14ac:dyDescent="0.25">
      <c r="A197" s="990"/>
      <c r="B197" s="985"/>
      <c r="C197" s="985"/>
      <c r="D197" s="985"/>
      <c r="E197" s="985"/>
      <c r="F197" s="985"/>
      <c r="G197" s="985"/>
      <c r="H197" s="985"/>
      <c r="I197" s="986"/>
    </row>
    <row r="198" spans="1:9" ht="16.5" customHeight="1" x14ac:dyDescent="0.25">
      <c r="A198" s="991"/>
      <c r="B198" s="987"/>
      <c r="C198" s="987"/>
      <c r="D198" s="987"/>
      <c r="E198" s="987"/>
      <c r="F198" s="987"/>
      <c r="G198" s="987"/>
      <c r="H198" s="987"/>
      <c r="I198" s="988"/>
    </row>
    <row r="199" spans="1:9" ht="14.65" customHeight="1" x14ac:dyDescent="0.25">
      <c r="A199" s="953" t="s">
        <v>392</v>
      </c>
      <c r="B199" s="954"/>
      <c r="C199" s="954"/>
      <c r="D199" s="955"/>
      <c r="E199" s="955"/>
      <c r="F199" s="955"/>
      <c r="G199" s="955"/>
      <c r="H199" s="955"/>
      <c r="I199" s="956"/>
    </row>
    <row r="200" spans="1:9" ht="14.65" customHeight="1" thickBot="1" x14ac:dyDescent="0.3">
      <c r="A200" s="957" t="s">
        <v>115</v>
      </c>
      <c r="B200" s="958"/>
      <c r="C200" s="959"/>
      <c r="D200" s="960" t="s">
        <v>114</v>
      </c>
      <c r="E200" s="781"/>
      <c r="F200" s="781"/>
      <c r="G200" s="781"/>
      <c r="H200" s="781"/>
      <c r="I200" s="784"/>
    </row>
    <row r="201" spans="1:9" ht="19.149999999999999" customHeight="1" thickBot="1" x14ac:dyDescent="0.3">
      <c r="A201" s="961" t="s">
        <v>116</v>
      </c>
      <c r="B201" s="862"/>
      <c r="C201" s="269" t="str">
        <f ca="1">IFERROR("År " &amp;YEAR(TODAY())+INT(H182/(H179/(C179-A179))),"N/A")</f>
        <v>N/A</v>
      </c>
      <c r="D201" s="862" t="s">
        <v>24</v>
      </c>
      <c r="E201" s="962"/>
      <c r="F201" s="862"/>
      <c r="G201" s="862"/>
      <c r="H201" s="862" t="s">
        <v>21</v>
      </c>
      <c r="I201" s="963"/>
    </row>
    <row r="202" spans="1:9" ht="27" customHeight="1" x14ac:dyDescent="0.25">
      <c r="A202" s="964"/>
      <c r="B202" s="965"/>
      <c r="C202" s="966"/>
      <c r="D202" s="864"/>
      <c r="E202" s="864"/>
      <c r="F202" s="864"/>
      <c r="G202" s="864"/>
      <c r="H202" s="864"/>
      <c r="I202" s="866"/>
    </row>
    <row r="203" spans="1:9" ht="19.149999999999999" customHeight="1" x14ac:dyDescent="0.25">
      <c r="A203" s="967"/>
      <c r="B203" s="968"/>
      <c r="C203" s="966"/>
      <c r="D203" s="874" t="s">
        <v>25</v>
      </c>
      <c r="E203" s="962"/>
      <c r="F203" s="862"/>
      <c r="G203" s="862"/>
      <c r="H203" s="862" t="s">
        <v>371</v>
      </c>
      <c r="I203" s="972"/>
    </row>
    <row r="204" spans="1:9" ht="25.15" customHeight="1" thickBot="1" x14ac:dyDescent="0.3">
      <c r="A204" s="969"/>
      <c r="B204" s="970"/>
      <c r="C204" s="971"/>
      <c r="D204" s="875"/>
      <c r="E204" s="878"/>
      <c r="F204" s="878"/>
      <c r="G204" s="878"/>
      <c r="H204" s="878"/>
      <c r="I204" s="880"/>
    </row>
    <row r="205" spans="1:9" ht="14.65" customHeight="1" thickBot="1" x14ac:dyDescent="0.3"/>
    <row r="206" spans="1:9" ht="16.149999999999999" customHeight="1" x14ac:dyDescent="0.25">
      <c r="A206" s="1044" t="s">
        <v>386</v>
      </c>
      <c r="B206" s="817"/>
      <c r="C206" s="817"/>
      <c r="D206" s="817"/>
      <c r="E206" s="817"/>
      <c r="F206" s="817"/>
      <c r="G206" s="817"/>
      <c r="H206" s="817"/>
      <c r="I206" s="818"/>
    </row>
    <row r="207" spans="1:9" ht="44.65" customHeight="1" x14ac:dyDescent="0.25">
      <c r="A207" s="445" t="s">
        <v>113</v>
      </c>
      <c r="B207" s="1045"/>
      <c r="C207" s="1045"/>
      <c r="D207" s="1045"/>
      <c r="E207" s="449" t="s">
        <v>588</v>
      </c>
      <c r="F207" s="1046" t="s">
        <v>431</v>
      </c>
      <c r="G207" s="1047"/>
      <c r="H207" s="1047"/>
      <c r="I207" s="1047"/>
    </row>
    <row r="208" spans="1:9" ht="25.15" customHeight="1" x14ac:dyDescent="0.25">
      <c r="A208" s="303" t="s">
        <v>0</v>
      </c>
      <c r="B208" s="945"/>
      <c r="C208" s="945"/>
      <c r="D208" s="945"/>
      <c r="E208" s="446" t="s">
        <v>37</v>
      </c>
      <c r="F208" s="1048"/>
      <c r="G208" s="1049"/>
      <c r="H208" s="447" t="s">
        <v>31</v>
      </c>
      <c r="I208" s="448"/>
    </row>
    <row r="209" spans="1:9" ht="25.15" customHeight="1" x14ac:dyDescent="0.25">
      <c r="A209" s="304" t="s">
        <v>30</v>
      </c>
      <c r="B209" s="936"/>
      <c r="C209" s="939"/>
      <c r="D209" s="939"/>
      <c r="E209" s="140" t="s">
        <v>32</v>
      </c>
      <c r="F209" s="938"/>
      <c r="G209" s="937"/>
      <c r="H209" s="217" t="s">
        <v>34</v>
      </c>
      <c r="I209" s="218"/>
    </row>
    <row r="210" spans="1:9" ht="25.15" customHeight="1" x14ac:dyDescent="0.25">
      <c r="A210" s="304" t="s">
        <v>1</v>
      </c>
      <c r="B210" s="939"/>
      <c r="C210" s="939"/>
      <c r="D210" s="939"/>
      <c r="E210" s="140" t="s">
        <v>33</v>
      </c>
      <c r="F210" s="939"/>
      <c r="G210" s="937"/>
      <c r="H210" s="217" t="s">
        <v>36</v>
      </c>
      <c r="I210" s="76"/>
    </row>
    <row r="211" spans="1:9" ht="25.15" customHeight="1" x14ac:dyDescent="0.25">
      <c r="A211" s="304" t="s">
        <v>406</v>
      </c>
      <c r="B211" s="940"/>
      <c r="C211" s="939"/>
      <c r="D211" s="939"/>
      <c r="E211" s="140" t="s">
        <v>35</v>
      </c>
      <c r="F211" s="939"/>
      <c r="G211" s="937"/>
      <c r="H211" s="1025"/>
      <c r="I211" s="1026"/>
    </row>
    <row r="212" spans="1:9" ht="25.15" customHeight="1" thickBot="1" x14ac:dyDescent="0.3">
      <c r="A212" s="305" t="s">
        <v>28</v>
      </c>
      <c r="B212" s="929"/>
      <c r="C212" s="929"/>
      <c r="D212" s="929"/>
      <c r="E212" s="141" t="s">
        <v>29</v>
      </c>
      <c r="F212" s="929"/>
      <c r="G212" s="930"/>
      <c r="H212" s="1027"/>
      <c r="I212" s="1028"/>
    </row>
    <row r="213" spans="1:9" ht="14.65" customHeight="1" thickBot="1" x14ac:dyDescent="0.3">
      <c r="A213" s="1029"/>
      <c r="B213" s="955"/>
      <c r="C213" s="955"/>
      <c r="D213" s="955"/>
      <c r="E213" s="817"/>
      <c r="F213" s="955"/>
      <c r="G213" s="955"/>
      <c r="H213" s="817"/>
      <c r="I213" s="818"/>
    </row>
    <row r="214" spans="1:9" ht="16.5" customHeight="1" x14ac:dyDescent="0.25">
      <c r="A214" s="992" t="s">
        <v>389</v>
      </c>
      <c r="B214" s="993"/>
      <c r="C214" s="993"/>
      <c r="D214" s="993"/>
      <c r="E214" s="1030" t="s">
        <v>177</v>
      </c>
      <c r="F214" s="1031"/>
      <c r="G214" s="1032"/>
      <c r="H214" s="1034" t="s">
        <v>387</v>
      </c>
      <c r="I214" s="1035"/>
    </row>
    <row r="215" spans="1:9" ht="14.65" customHeight="1" x14ac:dyDescent="0.25">
      <c r="A215" s="592" t="s">
        <v>324</v>
      </c>
      <c r="B215" s="955"/>
      <c r="C215" s="955"/>
      <c r="D215" s="1036"/>
      <c r="E215" s="1037"/>
      <c r="F215" s="1037"/>
      <c r="G215" s="1033"/>
      <c r="H215" s="1038"/>
      <c r="I215" s="1039"/>
    </row>
    <row r="216" spans="1:9" ht="14.65" customHeight="1" thickBot="1" x14ac:dyDescent="0.3">
      <c r="A216" s="979" t="s">
        <v>390</v>
      </c>
      <c r="B216" s="820"/>
      <c r="C216" s="820"/>
      <c r="D216" s="980"/>
      <c r="E216" s="1042"/>
      <c r="F216" s="1043"/>
      <c r="G216" s="1012"/>
      <c r="H216" s="1040"/>
      <c r="I216" s="1041"/>
    </row>
    <row r="217" spans="1:9" ht="14.65" customHeight="1" thickBot="1" x14ac:dyDescent="0.3">
      <c r="A217" s="1019"/>
      <c r="B217" s="808"/>
      <c r="C217" s="808"/>
      <c r="D217" s="808"/>
      <c r="E217" s="808"/>
      <c r="F217" s="808"/>
      <c r="G217" s="808"/>
      <c r="H217" s="808"/>
      <c r="I217" s="825"/>
    </row>
    <row r="218" spans="1:9" ht="14.65" customHeight="1" x14ac:dyDescent="0.25">
      <c r="A218" s="1020" t="s">
        <v>395</v>
      </c>
      <c r="B218" s="1021"/>
      <c r="C218" s="1021"/>
      <c r="D218" s="817"/>
      <c r="E218" s="817"/>
      <c r="F218" s="817"/>
      <c r="G218" s="817"/>
      <c r="H218" s="817"/>
      <c r="I218" s="818"/>
    </row>
    <row r="219" spans="1:9" ht="28.15" customHeight="1" x14ac:dyDescent="0.25">
      <c r="A219" s="1022" t="s">
        <v>393</v>
      </c>
      <c r="B219" s="1023"/>
      <c r="C219" s="1023" t="s">
        <v>394</v>
      </c>
      <c r="D219" s="1023"/>
      <c r="E219" s="273" t="s">
        <v>396</v>
      </c>
      <c r="F219" s="273" t="s">
        <v>397</v>
      </c>
      <c r="G219" s="274"/>
      <c r="H219" s="1023" t="s">
        <v>387</v>
      </c>
      <c r="I219" s="1024"/>
    </row>
    <row r="220" spans="1:9" ht="26.65" customHeight="1" thickBot="1" x14ac:dyDescent="0.3">
      <c r="A220" s="1015"/>
      <c r="B220" s="1016"/>
      <c r="C220" s="1017"/>
      <c r="D220" s="1016"/>
      <c r="E220" s="450"/>
      <c r="F220" s="450"/>
      <c r="G220" s="275"/>
      <c r="H220" s="1000">
        <f>IFERROR((C220-A220)*E220*F220,0)</f>
        <v>0</v>
      </c>
      <c r="I220" s="1018"/>
    </row>
    <row r="221" spans="1:9" ht="14.65" customHeight="1" thickBot="1" x14ac:dyDescent="0.3">
      <c r="A221" s="829"/>
      <c r="B221" s="808"/>
      <c r="C221" s="808"/>
      <c r="D221" s="808"/>
      <c r="E221" s="808"/>
      <c r="F221" s="808"/>
      <c r="G221" s="808"/>
      <c r="H221" s="808"/>
      <c r="I221" s="825"/>
    </row>
    <row r="222" spans="1:9" ht="28.15" customHeight="1" x14ac:dyDescent="0.25">
      <c r="A222" s="992" t="s">
        <v>388</v>
      </c>
      <c r="B222" s="993"/>
      <c r="C222" s="993"/>
      <c r="D222" s="993"/>
      <c r="E222" s="993"/>
      <c r="F222" s="993"/>
      <c r="G222" s="994"/>
      <c r="H222" s="998" t="s">
        <v>387</v>
      </c>
      <c r="I222" s="1014"/>
    </row>
    <row r="223" spans="1:9" ht="26.65" customHeight="1" thickBot="1" x14ac:dyDescent="0.3">
      <c r="A223" s="995"/>
      <c r="B223" s="996"/>
      <c r="C223" s="996"/>
      <c r="D223" s="996"/>
      <c r="E223" s="996"/>
      <c r="F223" s="996"/>
      <c r="G223" s="997"/>
      <c r="H223" s="1000">
        <f>IFERROR(H215-H220,0)</f>
        <v>0</v>
      </c>
      <c r="I223" s="1001"/>
    </row>
    <row r="224" spans="1:9" ht="14.65" customHeight="1" thickBot="1" x14ac:dyDescent="0.3">
      <c r="A224" s="829"/>
      <c r="B224" s="808"/>
      <c r="C224" s="808"/>
      <c r="D224" s="808"/>
      <c r="E224" s="808"/>
      <c r="F224" s="808"/>
      <c r="G224" s="808"/>
      <c r="H224" s="808"/>
      <c r="I224" s="825"/>
    </row>
    <row r="225" spans="1:9" ht="28.15" customHeight="1" x14ac:dyDescent="0.25">
      <c r="A225" s="1005" t="s">
        <v>407</v>
      </c>
      <c r="B225" s="1006"/>
      <c r="C225" s="1006"/>
      <c r="D225" s="1007"/>
      <c r="E225" s="276" t="s">
        <v>396</v>
      </c>
      <c r="F225" s="276" t="s">
        <v>397</v>
      </c>
      <c r="G225" s="1011"/>
      <c r="H225" s="1013" t="s">
        <v>387</v>
      </c>
      <c r="I225" s="1014"/>
    </row>
    <row r="226" spans="1:9" ht="26.65" customHeight="1" thickBot="1" x14ac:dyDescent="0.3">
      <c r="A226" s="1008"/>
      <c r="B226" s="1009"/>
      <c r="C226" s="1009"/>
      <c r="D226" s="1010"/>
      <c r="E226" s="450"/>
      <c r="F226" s="450"/>
      <c r="G226" s="1012"/>
      <c r="H226" s="1000">
        <f>IFERROR(E226*F226,0)</f>
        <v>0</v>
      </c>
      <c r="I226" s="1001"/>
    </row>
    <row r="227" spans="1:9" ht="14.65" customHeight="1" thickBot="1" x14ac:dyDescent="0.3">
      <c r="A227" s="807"/>
      <c r="B227" s="808"/>
      <c r="C227" s="808"/>
      <c r="D227" s="808"/>
      <c r="E227" s="808"/>
      <c r="F227" s="808"/>
      <c r="G227" s="808"/>
      <c r="H227" s="808"/>
      <c r="I227" s="825"/>
    </row>
    <row r="228" spans="1:9" ht="28.15" customHeight="1" x14ac:dyDescent="0.25">
      <c r="A228" s="992" t="s">
        <v>408</v>
      </c>
      <c r="B228" s="993"/>
      <c r="C228" s="993"/>
      <c r="D228" s="993"/>
      <c r="E228" s="993"/>
      <c r="F228" s="993"/>
      <c r="G228" s="994"/>
      <c r="H228" s="998" t="s">
        <v>391</v>
      </c>
      <c r="I228" s="999"/>
    </row>
    <row r="229" spans="1:9" ht="26.65" customHeight="1" thickBot="1" x14ac:dyDescent="0.3">
      <c r="A229" s="995"/>
      <c r="B229" s="996"/>
      <c r="C229" s="996"/>
      <c r="D229" s="996"/>
      <c r="E229" s="996"/>
      <c r="F229" s="996"/>
      <c r="G229" s="997"/>
      <c r="H229" s="1000">
        <f>IFERROR(H223/H226,0)</f>
        <v>0</v>
      </c>
      <c r="I229" s="1001"/>
    </row>
    <row r="230" spans="1:9" ht="14.65" customHeight="1" thickBot="1" x14ac:dyDescent="0.3">
      <c r="A230" s="1002"/>
      <c r="B230" s="1003"/>
      <c r="C230" s="1003"/>
      <c r="D230" s="1003"/>
      <c r="E230" s="1003"/>
      <c r="F230" s="1003"/>
      <c r="G230" s="1003"/>
      <c r="H230" s="1003"/>
      <c r="I230" s="1004"/>
    </row>
    <row r="231" spans="1:9" ht="16.5" customHeight="1" x14ac:dyDescent="0.25">
      <c r="A231" s="973" t="s">
        <v>400</v>
      </c>
      <c r="B231" s="817"/>
      <c r="C231" s="817"/>
      <c r="D231" s="817"/>
      <c r="E231" s="817"/>
      <c r="F231" s="974"/>
      <c r="G231" s="451"/>
      <c r="H231" s="975" t="s">
        <v>401</v>
      </c>
      <c r="I231" s="976"/>
    </row>
    <row r="232" spans="1:9" ht="16.5" customHeight="1" thickBot="1" x14ac:dyDescent="0.3">
      <c r="A232" s="979" t="s">
        <v>399</v>
      </c>
      <c r="B232" s="820"/>
      <c r="C232" s="820"/>
      <c r="D232" s="820"/>
      <c r="E232" s="820"/>
      <c r="F232" s="980"/>
      <c r="G232" s="452"/>
      <c r="H232" s="977"/>
      <c r="I232" s="978"/>
    </row>
    <row r="233" spans="1:9" ht="16.5" customHeight="1" x14ac:dyDescent="0.25">
      <c r="A233" s="981" t="s">
        <v>398</v>
      </c>
      <c r="B233" s="982"/>
      <c r="C233" s="983"/>
      <c r="D233" s="982"/>
      <c r="E233" s="982"/>
      <c r="F233" s="982"/>
      <c r="G233" s="982"/>
      <c r="H233" s="982"/>
      <c r="I233" s="984"/>
    </row>
    <row r="234" spans="1:9" ht="16.5" customHeight="1" x14ac:dyDescent="0.25">
      <c r="A234" s="989"/>
      <c r="B234" s="985"/>
      <c r="C234" s="985"/>
      <c r="D234" s="985"/>
      <c r="E234" s="985"/>
      <c r="F234" s="985"/>
      <c r="G234" s="985"/>
      <c r="H234" s="985"/>
      <c r="I234" s="986"/>
    </row>
    <row r="235" spans="1:9" ht="16.5" customHeight="1" x14ac:dyDescent="0.25">
      <c r="A235" s="990"/>
      <c r="B235" s="985"/>
      <c r="C235" s="985"/>
      <c r="D235" s="985"/>
      <c r="E235" s="985"/>
      <c r="F235" s="985"/>
      <c r="G235" s="985"/>
      <c r="H235" s="985"/>
      <c r="I235" s="986"/>
    </row>
    <row r="236" spans="1:9" ht="16.5" customHeight="1" x14ac:dyDescent="0.25">
      <c r="A236" s="990"/>
      <c r="B236" s="985"/>
      <c r="C236" s="985"/>
      <c r="D236" s="985"/>
      <c r="E236" s="985"/>
      <c r="F236" s="985"/>
      <c r="G236" s="985"/>
      <c r="H236" s="985"/>
      <c r="I236" s="986"/>
    </row>
    <row r="237" spans="1:9" ht="16.5" customHeight="1" x14ac:dyDescent="0.25">
      <c r="A237" s="990"/>
      <c r="B237" s="985"/>
      <c r="C237" s="985"/>
      <c r="D237" s="985"/>
      <c r="E237" s="985"/>
      <c r="F237" s="985"/>
      <c r="G237" s="985"/>
      <c r="H237" s="985"/>
      <c r="I237" s="986"/>
    </row>
    <row r="238" spans="1:9" ht="16.5" customHeight="1" x14ac:dyDescent="0.25">
      <c r="A238" s="990"/>
      <c r="B238" s="985"/>
      <c r="C238" s="985"/>
      <c r="D238" s="985"/>
      <c r="E238" s="985"/>
      <c r="F238" s="985"/>
      <c r="G238" s="985"/>
      <c r="H238" s="985"/>
      <c r="I238" s="986"/>
    </row>
    <row r="239" spans="1:9" ht="16.5" customHeight="1" x14ac:dyDescent="0.25">
      <c r="A239" s="991"/>
      <c r="B239" s="987"/>
      <c r="C239" s="987"/>
      <c r="D239" s="987"/>
      <c r="E239" s="987"/>
      <c r="F239" s="987"/>
      <c r="G239" s="987"/>
      <c r="H239" s="987"/>
      <c r="I239" s="988"/>
    </row>
    <row r="240" spans="1:9" ht="14.65" customHeight="1" x14ac:dyDescent="0.25">
      <c r="A240" s="953" t="s">
        <v>392</v>
      </c>
      <c r="B240" s="954"/>
      <c r="C240" s="954"/>
      <c r="D240" s="955"/>
      <c r="E240" s="955"/>
      <c r="F240" s="955"/>
      <c r="G240" s="955"/>
      <c r="H240" s="955"/>
      <c r="I240" s="956"/>
    </row>
    <row r="241" spans="1:9" ht="14.65" customHeight="1" thickBot="1" x14ac:dyDescent="0.3">
      <c r="A241" s="957" t="s">
        <v>115</v>
      </c>
      <c r="B241" s="958"/>
      <c r="C241" s="959"/>
      <c r="D241" s="960" t="s">
        <v>114</v>
      </c>
      <c r="E241" s="781"/>
      <c r="F241" s="781"/>
      <c r="G241" s="781"/>
      <c r="H241" s="781"/>
      <c r="I241" s="784"/>
    </row>
    <row r="242" spans="1:9" ht="19.149999999999999" customHeight="1" thickBot="1" x14ac:dyDescent="0.3">
      <c r="A242" s="961" t="s">
        <v>116</v>
      </c>
      <c r="B242" s="862"/>
      <c r="C242" s="269" t="str">
        <f ca="1">IFERROR("År " &amp;YEAR(TODAY())+INT(H223/(H220/(C220-A220))),"N/A")</f>
        <v>N/A</v>
      </c>
      <c r="D242" s="862" t="s">
        <v>24</v>
      </c>
      <c r="E242" s="962"/>
      <c r="F242" s="862"/>
      <c r="G242" s="862"/>
      <c r="H242" s="862" t="s">
        <v>21</v>
      </c>
      <c r="I242" s="963"/>
    </row>
    <row r="243" spans="1:9" ht="27" customHeight="1" x14ac:dyDescent="0.25">
      <c r="A243" s="964"/>
      <c r="B243" s="965"/>
      <c r="C243" s="966"/>
      <c r="D243" s="864"/>
      <c r="E243" s="864"/>
      <c r="F243" s="864"/>
      <c r="G243" s="864"/>
      <c r="H243" s="864"/>
      <c r="I243" s="866"/>
    </row>
    <row r="244" spans="1:9" ht="19.149999999999999" customHeight="1" x14ac:dyDescent="0.25">
      <c r="A244" s="967"/>
      <c r="B244" s="968"/>
      <c r="C244" s="966"/>
      <c r="D244" s="874" t="s">
        <v>25</v>
      </c>
      <c r="E244" s="962"/>
      <c r="F244" s="862"/>
      <c r="G244" s="862"/>
      <c r="H244" s="862" t="s">
        <v>371</v>
      </c>
      <c r="I244" s="972"/>
    </row>
    <row r="245" spans="1:9" ht="25.15" customHeight="1" thickBot="1" x14ac:dyDescent="0.3">
      <c r="A245" s="969"/>
      <c r="B245" s="970"/>
      <c r="C245" s="971"/>
      <c r="D245" s="875"/>
      <c r="E245" s="878"/>
      <c r="F245" s="878"/>
      <c r="G245" s="878"/>
      <c r="H245" s="878"/>
      <c r="I245" s="880"/>
    </row>
    <row r="246" spans="1:9" ht="14.65" customHeight="1" thickBot="1" x14ac:dyDescent="0.3"/>
    <row r="247" spans="1:9" ht="16.149999999999999" customHeight="1" x14ac:dyDescent="0.25">
      <c r="A247" s="1044" t="s">
        <v>386</v>
      </c>
      <c r="B247" s="817"/>
      <c r="C247" s="817"/>
      <c r="D247" s="817"/>
      <c r="E247" s="817"/>
      <c r="F247" s="817"/>
      <c r="G247" s="817"/>
      <c r="H247" s="817"/>
      <c r="I247" s="818"/>
    </row>
    <row r="248" spans="1:9" ht="44.65" customHeight="1" x14ac:dyDescent="0.25">
      <c r="A248" s="445" t="s">
        <v>113</v>
      </c>
      <c r="B248" s="1045"/>
      <c r="C248" s="1045"/>
      <c r="D248" s="1045"/>
      <c r="E248" s="449" t="s">
        <v>588</v>
      </c>
      <c r="F248" s="1046" t="s">
        <v>431</v>
      </c>
      <c r="G248" s="1047"/>
      <c r="H248" s="1047"/>
      <c r="I248" s="1047"/>
    </row>
    <row r="249" spans="1:9" ht="25.15" customHeight="1" x14ac:dyDescent="0.25">
      <c r="A249" s="303" t="s">
        <v>0</v>
      </c>
      <c r="B249" s="945"/>
      <c r="C249" s="945"/>
      <c r="D249" s="945"/>
      <c r="E249" s="446" t="s">
        <v>37</v>
      </c>
      <c r="F249" s="1048"/>
      <c r="G249" s="1049"/>
      <c r="H249" s="447" t="s">
        <v>31</v>
      </c>
      <c r="I249" s="448"/>
    </row>
    <row r="250" spans="1:9" ht="25.15" customHeight="1" x14ac:dyDescent="0.25">
      <c r="A250" s="304" t="s">
        <v>30</v>
      </c>
      <c r="B250" s="936"/>
      <c r="C250" s="939"/>
      <c r="D250" s="939"/>
      <c r="E250" s="140" t="s">
        <v>32</v>
      </c>
      <c r="F250" s="938"/>
      <c r="G250" s="937"/>
      <c r="H250" s="217" t="s">
        <v>34</v>
      </c>
      <c r="I250" s="218"/>
    </row>
    <row r="251" spans="1:9" ht="25.15" customHeight="1" x14ac:dyDescent="0.25">
      <c r="A251" s="304" t="s">
        <v>1</v>
      </c>
      <c r="B251" s="939"/>
      <c r="C251" s="939"/>
      <c r="D251" s="939"/>
      <c r="E251" s="140" t="s">
        <v>33</v>
      </c>
      <c r="F251" s="939"/>
      <c r="G251" s="937"/>
      <c r="H251" s="217" t="s">
        <v>36</v>
      </c>
      <c r="I251" s="76"/>
    </row>
    <row r="252" spans="1:9" ht="25.15" customHeight="1" x14ac:dyDescent="0.25">
      <c r="A252" s="304" t="s">
        <v>406</v>
      </c>
      <c r="B252" s="940"/>
      <c r="C252" s="939"/>
      <c r="D252" s="939"/>
      <c r="E252" s="140" t="s">
        <v>35</v>
      </c>
      <c r="F252" s="939"/>
      <c r="G252" s="937"/>
      <c r="H252" s="1025"/>
      <c r="I252" s="1026"/>
    </row>
    <row r="253" spans="1:9" ht="25.15" customHeight="1" thickBot="1" x14ac:dyDescent="0.3">
      <c r="A253" s="305" t="s">
        <v>28</v>
      </c>
      <c r="B253" s="929"/>
      <c r="C253" s="929"/>
      <c r="D253" s="929"/>
      <c r="E253" s="141" t="s">
        <v>29</v>
      </c>
      <c r="F253" s="929"/>
      <c r="G253" s="930"/>
      <c r="H253" s="1027"/>
      <c r="I253" s="1028"/>
    </row>
    <row r="254" spans="1:9" ht="14.65" customHeight="1" thickBot="1" x14ac:dyDescent="0.3">
      <c r="A254" s="1029"/>
      <c r="B254" s="955"/>
      <c r="C254" s="955"/>
      <c r="D254" s="955"/>
      <c r="E254" s="817"/>
      <c r="F254" s="955"/>
      <c r="G254" s="955"/>
      <c r="H254" s="817"/>
      <c r="I254" s="818"/>
    </row>
    <row r="255" spans="1:9" ht="16.5" customHeight="1" x14ac:dyDescent="0.25">
      <c r="A255" s="992" t="s">
        <v>389</v>
      </c>
      <c r="B255" s="993"/>
      <c r="C255" s="993"/>
      <c r="D255" s="993"/>
      <c r="E255" s="1030" t="s">
        <v>177</v>
      </c>
      <c r="F255" s="1031"/>
      <c r="G255" s="1032"/>
      <c r="H255" s="1034" t="s">
        <v>387</v>
      </c>
      <c r="I255" s="1035"/>
    </row>
    <row r="256" spans="1:9" ht="14.65" customHeight="1" x14ac:dyDescent="0.25">
      <c r="A256" s="592" t="s">
        <v>324</v>
      </c>
      <c r="B256" s="955"/>
      <c r="C256" s="955"/>
      <c r="D256" s="1036"/>
      <c r="E256" s="1037"/>
      <c r="F256" s="1037"/>
      <c r="G256" s="1033"/>
      <c r="H256" s="1038"/>
      <c r="I256" s="1039"/>
    </row>
    <row r="257" spans="1:9" ht="14.65" customHeight="1" thickBot="1" x14ac:dyDescent="0.3">
      <c r="A257" s="979" t="s">
        <v>390</v>
      </c>
      <c r="B257" s="820"/>
      <c r="C257" s="820"/>
      <c r="D257" s="980"/>
      <c r="E257" s="1042"/>
      <c r="F257" s="1043"/>
      <c r="G257" s="1012"/>
      <c r="H257" s="1040"/>
      <c r="I257" s="1041"/>
    </row>
    <row r="258" spans="1:9" ht="14.65" customHeight="1" thickBot="1" x14ac:dyDescent="0.3">
      <c r="A258" s="1019"/>
      <c r="B258" s="808"/>
      <c r="C258" s="808"/>
      <c r="D258" s="808"/>
      <c r="E258" s="808"/>
      <c r="F258" s="808"/>
      <c r="G258" s="808"/>
      <c r="H258" s="808"/>
      <c r="I258" s="825"/>
    </row>
    <row r="259" spans="1:9" ht="14.65" customHeight="1" x14ac:dyDescent="0.25">
      <c r="A259" s="1020" t="s">
        <v>395</v>
      </c>
      <c r="B259" s="1021"/>
      <c r="C259" s="1021"/>
      <c r="D259" s="817"/>
      <c r="E259" s="817"/>
      <c r="F259" s="817"/>
      <c r="G259" s="817"/>
      <c r="H259" s="817"/>
      <c r="I259" s="818"/>
    </row>
    <row r="260" spans="1:9" ht="28.15" customHeight="1" x14ac:dyDescent="0.25">
      <c r="A260" s="1022" t="s">
        <v>393</v>
      </c>
      <c r="B260" s="1023"/>
      <c r="C260" s="1023" t="s">
        <v>394</v>
      </c>
      <c r="D260" s="1023"/>
      <c r="E260" s="273" t="s">
        <v>396</v>
      </c>
      <c r="F260" s="273" t="s">
        <v>397</v>
      </c>
      <c r="G260" s="274"/>
      <c r="H260" s="1023" t="s">
        <v>387</v>
      </c>
      <c r="I260" s="1024"/>
    </row>
    <row r="261" spans="1:9" ht="26.65" customHeight="1" thickBot="1" x14ac:dyDescent="0.3">
      <c r="A261" s="1015"/>
      <c r="B261" s="1016"/>
      <c r="C261" s="1017"/>
      <c r="D261" s="1016"/>
      <c r="E261" s="450"/>
      <c r="F261" s="450"/>
      <c r="G261" s="275"/>
      <c r="H261" s="1000">
        <f>IFERROR((C261-A261)*E261*F261,0)</f>
        <v>0</v>
      </c>
      <c r="I261" s="1018"/>
    </row>
    <row r="262" spans="1:9" ht="14.65" customHeight="1" thickBot="1" x14ac:dyDescent="0.3">
      <c r="A262" s="829"/>
      <c r="B262" s="808"/>
      <c r="C262" s="808"/>
      <c r="D262" s="808"/>
      <c r="E262" s="808"/>
      <c r="F262" s="808"/>
      <c r="G262" s="808"/>
      <c r="H262" s="808"/>
      <c r="I262" s="825"/>
    </row>
    <row r="263" spans="1:9" ht="28.15" customHeight="1" x14ac:dyDescent="0.25">
      <c r="A263" s="992" t="s">
        <v>388</v>
      </c>
      <c r="B263" s="993"/>
      <c r="C263" s="993"/>
      <c r="D263" s="993"/>
      <c r="E263" s="993"/>
      <c r="F263" s="993"/>
      <c r="G263" s="994"/>
      <c r="H263" s="998" t="s">
        <v>387</v>
      </c>
      <c r="I263" s="1014"/>
    </row>
    <row r="264" spans="1:9" ht="26.65" customHeight="1" thickBot="1" x14ac:dyDescent="0.3">
      <c r="A264" s="995"/>
      <c r="B264" s="996"/>
      <c r="C264" s="996"/>
      <c r="D264" s="996"/>
      <c r="E264" s="996"/>
      <c r="F264" s="996"/>
      <c r="G264" s="997"/>
      <c r="H264" s="1000">
        <f>IFERROR(H256-H261,0)</f>
        <v>0</v>
      </c>
      <c r="I264" s="1001"/>
    </row>
    <row r="265" spans="1:9" ht="14.65" customHeight="1" thickBot="1" x14ac:dyDescent="0.3">
      <c r="A265" s="829"/>
      <c r="B265" s="808"/>
      <c r="C265" s="808"/>
      <c r="D265" s="808"/>
      <c r="E265" s="808"/>
      <c r="F265" s="808"/>
      <c r="G265" s="808"/>
      <c r="H265" s="808"/>
      <c r="I265" s="825"/>
    </row>
    <row r="266" spans="1:9" ht="28.15" customHeight="1" x14ac:dyDescent="0.25">
      <c r="A266" s="1005" t="s">
        <v>407</v>
      </c>
      <c r="B266" s="1006"/>
      <c r="C266" s="1006"/>
      <c r="D266" s="1007"/>
      <c r="E266" s="276" t="s">
        <v>396</v>
      </c>
      <c r="F266" s="276" t="s">
        <v>397</v>
      </c>
      <c r="G266" s="1011"/>
      <c r="H266" s="1013" t="s">
        <v>387</v>
      </c>
      <c r="I266" s="1014"/>
    </row>
    <row r="267" spans="1:9" ht="26.65" customHeight="1" thickBot="1" x14ac:dyDescent="0.3">
      <c r="A267" s="1008"/>
      <c r="B267" s="1009"/>
      <c r="C267" s="1009"/>
      <c r="D267" s="1010"/>
      <c r="E267" s="450"/>
      <c r="F267" s="450"/>
      <c r="G267" s="1012"/>
      <c r="H267" s="1000">
        <f>IFERROR(E267*F267,0)</f>
        <v>0</v>
      </c>
      <c r="I267" s="1001"/>
    </row>
    <row r="268" spans="1:9" ht="14.65" customHeight="1" thickBot="1" x14ac:dyDescent="0.3">
      <c r="A268" s="807"/>
      <c r="B268" s="808"/>
      <c r="C268" s="808"/>
      <c r="D268" s="808"/>
      <c r="E268" s="808"/>
      <c r="F268" s="808"/>
      <c r="G268" s="808"/>
      <c r="H268" s="808"/>
      <c r="I268" s="825"/>
    </row>
    <row r="269" spans="1:9" ht="28.15" customHeight="1" x14ac:dyDescent="0.25">
      <c r="A269" s="992" t="s">
        <v>408</v>
      </c>
      <c r="B269" s="993"/>
      <c r="C269" s="993"/>
      <c r="D269" s="993"/>
      <c r="E269" s="993"/>
      <c r="F269" s="993"/>
      <c r="G269" s="994"/>
      <c r="H269" s="998" t="s">
        <v>391</v>
      </c>
      <c r="I269" s="999"/>
    </row>
    <row r="270" spans="1:9" ht="26.65" customHeight="1" thickBot="1" x14ac:dyDescent="0.3">
      <c r="A270" s="995"/>
      <c r="B270" s="996"/>
      <c r="C270" s="996"/>
      <c r="D270" s="996"/>
      <c r="E270" s="996"/>
      <c r="F270" s="996"/>
      <c r="G270" s="997"/>
      <c r="H270" s="1000">
        <f>IFERROR(H264/H267,0)</f>
        <v>0</v>
      </c>
      <c r="I270" s="1001"/>
    </row>
    <row r="271" spans="1:9" ht="14.65" customHeight="1" thickBot="1" x14ac:dyDescent="0.3">
      <c r="A271" s="1002"/>
      <c r="B271" s="1003"/>
      <c r="C271" s="1003"/>
      <c r="D271" s="1003"/>
      <c r="E271" s="1003"/>
      <c r="F271" s="1003"/>
      <c r="G271" s="1003"/>
      <c r="H271" s="1003"/>
      <c r="I271" s="1004"/>
    </row>
    <row r="272" spans="1:9" ht="16.5" customHeight="1" x14ac:dyDescent="0.25">
      <c r="A272" s="973" t="s">
        <v>400</v>
      </c>
      <c r="B272" s="817"/>
      <c r="C272" s="817"/>
      <c r="D272" s="817"/>
      <c r="E272" s="817"/>
      <c r="F272" s="974"/>
      <c r="G272" s="451"/>
      <c r="H272" s="975" t="s">
        <v>401</v>
      </c>
      <c r="I272" s="976"/>
    </row>
    <row r="273" spans="1:9" ht="16.5" customHeight="1" thickBot="1" x14ac:dyDescent="0.3">
      <c r="A273" s="979" t="s">
        <v>399</v>
      </c>
      <c r="B273" s="820"/>
      <c r="C273" s="820"/>
      <c r="D273" s="820"/>
      <c r="E273" s="820"/>
      <c r="F273" s="980"/>
      <c r="G273" s="452"/>
      <c r="H273" s="977"/>
      <c r="I273" s="978"/>
    </row>
    <row r="274" spans="1:9" ht="16.5" customHeight="1" x14ac:dyDescent="0.25">
      <c r="A274" s="981" t="s">
        <v>398</v>
      </c>
      <c r="B274" s="982"/>
      <c r="C274" s="983"/>
      <c r="D274" s="982"/>
      <c r="E274" s="982"/>
      <c r="F274" s="982"/>
      <c r="G274" s="982"/>
      <c r="H274" s="982"/>
      <c r="I274" s="984"/>
    </row>
    <row r="275" spans="1:9" ht="16.5" customHeight="1" x14ac:dyDescent="0.25">
      <c r="A275" s="989"/>
      <c r="B275" s="985"/>
      <c r="C275" s="985"/>
      <c r="D275" s="985"/>
      <c r="E275" s="985"/>
      <c r="F275" s="985"/>
      <c r="G275" s="985"/>
      <c r="H275" s="985"/>
      <c r="I275" s="986"/>
    </row>
    <row r="276" spans="1:9" ht="16.5" customHeight="1" x14ac:dyDescent="0.25">
      <c r="A276" s="990"/>
      <c r="B276" s="985"/>
      <c r="C276" s="985"/>
      <c r="D276" s="985"/>
      <c r="E276" s="985"/>
      <c r="F276" s="985"/>
      <c r="G276" s="985"/>
      <c r="H276" s="985"/>
      <c r="I276" s="986"/>
    </row>
    <row r="277" spans="1:9" ht="16.5" customHeight="1" x14ac:dyDescent="0.25">
      <c r="A277" s="990"/>
      <c r="B277" s="985"/>
      <c r="C277" s="985"/>
      <c r="D277" s="985"/>
      <c r="E277" s="985"/>
      <c r="F277" s="985"/>
      <c r="G277" s="985"/>
      <c r="H277" s="985"/>
      <c r="I277" s="986"/>
    </row>
    <row r="278" spans="1:9" ht="16.5" customHeight="1" x14ac:dyDescent="0.25">
      <c r="A278" s="990"/>
      <c r="B278" s="985"/>
      <c r="C278" s="985"/>
      <c r="D278" s="985"/>
      <c r="E278" s="985"/>
      <c r="F278" s="985"/>
      <c r="G278" s="985"/>
      <c r="H278" s="985"/>
      <c r="I278" s="986"/>
    </row>
    <row r="279" spans="1:9" ht="16.5" customHeight="1" x14ac:dyDescent="0.25">
      <c r="A279" s="990"/>
      <c r="B279" s="985"/>
      <c r="C279" s="985"/>
      <c r="D279" s="985"/>
      <c r="E279" s="985"/>
      <c r="F279" s="985"/>
      <c r="G279" s="985"/>
      <c r="H279" s="985"/>
      <c r="I279" s="986"/>
    </row>
    <row r="280" spans="1:9" ht="16.5" customHeight="1" x14ac:dyDescent="0.25">
      <c r="A280" s="991"/>
      <c r="B280" s="987"/>
      <c r="C280" s="987"/>
      <c r="D280" s="987"/>
      <c r="E280" s="987"/>
      <c r="F280" s="987"/>
      <c r="G280" s="987"/>
      <c r="H280" s="987"/>
      <c r="I280" s="988"/>
    </row>
    <row r="281" spans="1:9" ht="14.65" customHeight="1" x14ac:dyDescent="0.25">
      <c r="A281" s="953" t="s">
        <v>392</v>
      </c>
      <c r="B281" s="954"/>
      <c r="C281" s="954"/>
      <c r="D281" s="955"/>
      <c r="E281" s="955"/>
      <c r="F281" s="955"/>
      <c r="G281" s="955"/>
      <c r="H281" s="955"/>
      <c r="I281" s="956"/>
    </row>
    <row r="282" spans="1:9" ht="14.65" customHeight="1" thickBot="1" x14ac:dyDescent="0.3">
      <c r="A282" s="957" t="s">
        <v>115</v>
      </c>
      <c r="B282" s="958"/>
      <c r="C282" s="959"/>
      <c r="D282" s="960" t="s">
        <v>114</v>
      </c>
      <c r="E282" s="781"/>
      <c r="F282" s="781"/>
      <c r="G282" s="781"/>
      <c r="H282" s="781"/>
      <c r="I282" s="784"/>
    </row>
    <row r="283" spans="1:9" ht="19.149999999999999" customHeight="1" thickBot="1" x14ac:dyDescent="0.3">
      <c r="A283" s="961" t="s">
        <v>116</v>
      </c>
      <c r="B283" s="862"/>
      <c r="C283" s="269" t="str">
        <f ca="1">IFERROR("År " &amp;YEAR(TODAY())+INT(H264/(H261/(C261-A261))),"N/A")</f>
        <v>N/A</v>
      </c>
      <c r="D283" s="862" t="s">
        <v>24</v>
      </c>
      <c r="E283" s="962"/>
      <c r="F283" s="862"/>
      <c r="G283" s="862"/>
      <c r="H283" s="862" t="s">
        <v>21</v>
      </c>
      <c r="I283" s="963"/>
    </row>
    <row r="284" spans="1:9" ht="27" customHeight="1" x14ac:dyDescent="0.25">
      <c r="A284" s="964"/>
      <c r="B284" s="965"/>
      <c r="C284" s="966"/>
      <c r="D284" s="864"/>
      <c r="E284" s="864"/>
      <c r="F284" s="864"/>
      <c r="G284" s="864"/>
      <c r="H284" s="864"/>
      <c r="I284" s="866"/>
    </row>
    <row r="285" spans="1:9" ht="19.149999999999999" customHeight="1" x14ac:dyDescent="0.25">
      <c r="A285" s="967"/>
      <c r="B285" s="968"/>
      <c r="C285" s="966"/>
      <c r="D285" s="874" t="s">
        <v>25</v>
      </c>
      <c r="E285" s="962"/>
      <c r="F285" s="862"/>
      <c r="G285" s="862"/>
      <c r="H285" s="862" t="s">
        <v>371</v>
      </c>
      <c r="I285" s="972"/>
    </row>
    <row r="286" spans="1:9" ht="25.15" customHeight="1" thickBot="1" x14ac:dyDescent="0.3">
      <c r="A286" s="969"/>
      <c r="B286" s="970"/>
      <c r="C286" s="971"/>
      <c r="D286" s="875"/>
      <c r="E286" s="878"/>
      <c r="F286" s="878"/>
      <c r="G286" s="878"/>
      <c r="H286" s="878"/>
      <c r="I286" s="880"/>
    </row>
    <row r="287" spans="1:9" ht="14.65" customHeight="1" thickBot="1" x14ac:dyDescent="0.3"/>
    <row r="288" spans="1:9" ht="16.149999999999999" customHeight="1" x14ac:dyDescent="0.25">
      <c r="A288" s="1044" t="s">
        <v>386</v>
      </c>
      <c r="B288" s="817"/>
      <c r="C288" s="817"/>
      <c r="D288" s="817"/>
      <c r="E288" s="817"/>
      <c r="F288" s="817"/>
      <c r="G288" s="817"/>
      <c r="H288" s="817"/>
      <c r="I288" s="818"/>
    </row>
    <row r="289" spans="1:9" ht="44.65" customHeight="1" x14ac:dyDescent="0.25">
      <c r="A289" s="445" t="s">
        <v>113</v>
      </c>
      <c r="B289" s="1045"/>
      <c r="C289" s="1045"/>
      <c r="D289" s="1045"/>
      <c r="E289" s="449" t="s">
        <v>588</v>
      </c>
      <c r="F289" s="1046"/>
      <c r="G289" s="1047"/>
      <c r="H289" s="1047"/>
      <c r="I289" s="1047"/>
    </row>
    <row r="290" spans="1:9" ht="25.15" customHeight="1" x14ac:dyDescent="0.25">
      <c r="A290" s="303" t="s">
        <v>0</v>
      </c>
      <c r="B290" s="945"/>
      <c r="C290" s="945"/>
      <c r="D290" s="945"/>
      <c r="E290" s="446" t="s">
        <v>37</v>
      </c>
      <c r="F290" s="1048"/>
      <c r="G290" s="1049"/>
      <c r="H290" s="447" t="s">
        <v>31</v>
      </c>
      <c r="I290" s="448"/>
    </row>
    <row r="291" spans="1:9" ht="25.15" customHeight="1" x14ac:dyDescent="0.25">
      <c r="A291" s="304" t="s">
        <v>30</v>
      </c>
      <c r="B291" s="936"/>
      <c r="C291" s="939"/>
      <c r="D291" s="939"/>
      <c r="E291" s="140" t="s">
        <v>32</v>
      </c>
      <c r="F291" s="938"/>
      <c r="G291" s="937"/>
      <c r="H291" s="217" t="s">
        <v>34</v>
      </c>
      <c r="I291" s="218"/>
    </row>
    <row r="292" spans="1:9" ht="25.15" customHeight="1" x14ac:dyDescent="0.25">
      <c r="A292" s="304" t="s">
        <v>1</v>
      </c>
      <c r="B292" s="939"/>
      <c r="C292" s="939"/>
      <c r="D292" s="939"/>
      <c r="E292" s="140" t="s">
        <v>33</v>
      </c>
      <c r="F292" s="939"/>
      <c r="G292" s="937"/>
      <c r="H292" s="217" t="s">
        <v>36</v>
      </c>
      <c r="I292" s="76"/>
    </row>
    <row r="293" spans="1:9" ht="25.15" customHeight="1" x14ac:dyDescent="0.25">
      <c r="A293" s="304" t="s">
        <v>406</v>
      </c>
      <c r="B293" s="940"/>
      <c r="C293" s="939"/>
      <c r="D293" s="939"/>
      <c r="E293" s="140" t="s">
        <v>35</v>
      </c>
      <c r="F293" s="939"/>
      <c r="G293" s="937"/>
      <c r="H293" s="1025"/>
      <c r="I293" s="1026"/>
    </row>
    <row r="294" spans="1:9" ht="25.15" customHeight="1" thickBot="1" x14ac:dyDescent="0.3">
      <c r="A294" s="305" t="s">
        <v>28</v>
      </c>
      <c r="B294" s="929"/>
      <c r="C294" s="929"/>
      <c r="D294" s="929"/>
      <c r="E294" s="141" t="s">
        <v>29</v>
      </c>
      <c r="F294" s="929"/>
      <c r="G294" s="930"/>
      <c r="H294" s="1027"/>
      <c r="I294" s="1028"/>
    </row>
    <row r="295" spans="1:9" ht="14.65" customHeight="1" thickBot="1" x14ac:dyDescent="0.3">
      <c r="A295" s="1029"/>
      <c r="B295" s="955"/>
      <c r="C295" s="955"/>
      <c r="D295" s="955"/>
      <c r="E295" s="817"/>
      <c r="F295" s="955"/>
      <c r="G295" s="955"/>
      <c r="H295" s="817"/>
      <c r="I295" s="818"/>
    </row>
    <row r="296" spans="1:9" ht="16.5" customHeight="1" x14ac:dyDescent="0.25">
      <c r="A296" s="992" t="s">
        <v>389</v>
      </c>
      <c r="B296" s="993"/>
      <c r="C296" s="993"/>
      <c r="D296" s="993"/>
      <c r="E296" s="1030" t="s">
        <v>177</v>
      </c>
      <c r="F296" s="1031"/>
      <c r="G296" s="1032"/>
      <c r="H296" s="1034" t="s">
        <v>387</v>
      </c>
      <c r="I296" s="1035"/>
    </row>
    <row r="297" spans="1:9" ht="14.65" customHeight="1" x14ac:dyDescent="0.25">
      <c r="A297" s="592" t="s">
        <v>324</v>
      </c>
      <c r="B297" s="955"/>
      <c r="C297" s="955"/>
      <c r="D297" s="1036"/>
      <c r="E297" s="1037"/>
      <c r="F297" s="1037"/>
      <c r="G297" s="1033"/>
      <c r="H297" s="1038"/>
      <c r="I297" s="1039"/>
    </row>
    <row r="298" spans="1:9" ht="14.65" customHeight="1" thickBot="1" x14ac:dyDescent="0.3">
      <c r="A298" s="979" t="s">
        <v>390</v>
      </c>
      <c r="B298" s="820"/>
      <c r="C298" s="820"/>
      <c r="D298" s="980"/>
      <c r="E298" s="1042"/>
      <c r="F298" s="1043"/>
      <c r="G298" s="1012"/>
      <c r="H298" s="1040"/>
      <c r="I298" s="1041"/>
    </row>
    <row r="299" spans="1:9" ht="14.65" customHeight="1" thickBot="1" x14ac:dyDescent="0.3">
      <c r="A299" s="1019"/>
      <c r="B299" s="808"/>
      <c r="C299" s="808"/>
      <c r="D299" s="808"/>
      <c r="E299" s="808"/>
      <c r="F299" s="808"/>
      <c r="G299" s="808"/>
      <c r="H299" s="808"/>
      <c r="I299" s="825"/>
    </row>
    <row r="300" spans="1:9" ht="14.65" customHeight="1" x14ac:dyDescent="0.25">
      <c r="A300" s="1020" t="s">
        <v>395</v>
      </c>
      <c r="B300" s="1021"/>
      <c r="C300" s="1021"/>
      <c r="D300" s="817"/>
      <c r="E300" s="817"/>
      <c r="F300" s="817"/>
      <c r="G300" s="817"/>
      <c r="H300" s="817"/>
      <c r="I300" s="818"/>
    </row>
    <row r="301" spans="1:9" ht="28.15" customHeight="1" x14ac:dyDescent="0.25">
      <c r="A301" s="1022" t="s">
        <v>393</v>
      </c>
      <c r="B301" s="1023"/>
      <c r="C301" s="1023" t="s">
        <v>394</v>
      </c>
      <c r="D301" s="1023"/>
      <c r="E301" s="273" t="s">
        <v>396</v>
      </c>
      <c r="F301" s="273" t="s">
        <v>397</v>
      </c>
      <c r="G301" s="274"/>
      <c r="H301" s="1023" t="s">
        <v>387</v>
      </c>
      <c r="I301" s="1024"/>
    </row>
    <row r="302" spans="1:9" ht="26.65" customHeight="1" thickBot="1" x14ac:dyDescent="0.3">
      <c r="A302" s="1015"/>
      <c r="B302" s="1016"/>
      <c r="C302" s="1017"/>
      <c r="D302" s="1016"/>
      <c r="E302" s="450"/>
      <c r="F302" s="450"/>
      <c r="G302" s="275"/>
      <c r="H302" s="1000">
        <f>IFERROR((C302-A302)*E302*F302,0)</f>
        <v>0</v>
      </c>
      <c r="I302" s="1018"/>
    </row>
    <row r="303" spans="1:9" ht="14.65" customHeight="1" thickBot="1" x14ac:dyDescent="0.3">
      <c r="A303" s="829"/>
      <c r="B303" s="808"/>
      <c r="C303" s="808"/>
      <c r="D303" s="808"/>
      <c r="E303" s="808"/>
      <c r="F303" s="808"/>
      <c r="G303" s="808"/>
      <c r="H303" s="808"/>
      <c r="I303" s="825"/>
    </row>
    <row r="304" spans="1:9" ht="28.15" customHeight="1" x14ac:dyDescent="0.25">
      <c r="A304" s="992" t="s">
        <v>388</v>
      </c>
      <c r="B304" s="993"/>
      <c r="C304" s="993"/>
      <c r="D304" s="993"/>
      <c r="E304" s="993"/>
      <c r="F304" s="993"/>
      <c r="G304" s="994"/>
      <c r="H304" s="998" t="s">
        <v>387</v>
      </c>
      <c r="I304" s="1014"/>
    </row>
    <row r="305" spans="1:9" ht="26.65" customHeight="1" thickBot="1" x14ac:dyDescent="0.3">
      <c r="A305" s="995"/>
      <c r="B305" s="996"/>
      <c r="C305" s="996"/>
      <c r="D305" s="996"/>
      <c r="E305" s="996"/>
      <c r="F305" s="996"/>
      <c r="G305" s="997"/>
      <c r="H305" s="1000">
        <f>IFERROR(H297-H302,0)</f>
        <v>0</v>
      </c>
      <c r="I305" s="1001"/>
    </row>
    <row r="306" spans="1:9" ht="14.65" customHeight="1" thickBot="1" x14ac:dyDescent="0.3">
      <c r="A306" s="829"/>
      <c r="B306" s="808"/>
      <c r="C306" s="808"/>
      <c r="D306" s="808"/>
      <c r="E306" s="808"/>
      <c r="F306" s="808"/>
      <c r="G306" s="808"/>
      <c r="H306" s="808"/>
      <c r="I306" s="825"/>
    </row>
    <row r="307" spans="1:9" ht="28.15" customHeight="1" x14ac:dyDescent="0.25">
      <c r="A307" s="1005" t="s">
        <v>407</v>
      </c>
      <c r="B307" s="1006"/>
      <c r="C307" s="1006"/>
      <c r="D307" s="1007"/>
      <c r="E307" s="276" t="s">
        <v>396</v>
      </c>
      <c r="F307" s="276" t="s">
        <v>397</v>
      </c>
      <c r="G307" s="1011"/>
      <c r="H307" s="1013" t="s">
        <v>387</v>
      </c>
      <c r="I307" s="1014"/>
    </row>
    <row r="308" spans="1:9" ht="26.65" customHeight="1" thickBot="1" x14ac:dyDescent="0.3">
      <c r="A308" s="1008"/>
      <c r="B308" s="1009"/>
      <c r="C308" s="1009"/>
      <c r="D308" s="1010"/>
      <c r="E308" s="450"/>
      <c r="F308" s="450"/>
      <c r="G308" s="1012"/>
      <c r="H308" s="1000">
        <f>IFERROR(E308*F308,0)</f>
        <v>0</v>
      </c>
      <c r="I308" s="1001"/>
    </row>
    <row r="309" spans="1:9" ht="14.65" customHeight="1" thickBot="1" x14ac:dyDescent="0.3">
      <c r="A309" s="807"/>
      <c r="B309" s="808"/>
      <c r="C309" s="808"/>
      <c r="D309" s="808"/>
      <c r="E309" s="808"/>
      <c r="F309" s="808"/>
      <c r="G309" s="808"/>
      <c r="H309" s="808"/>
      <c r="I309" s="825"/>
    </row>
    <row r="310" spans="1:9" ht="28.15" customHeight="1" x14ac:dyDescent="0.25">
      <c r="A310" s="992" t="s">
        <v>408</v>
      </c>
      <c r="B310" s="993"/>
      <c r="C310" s="993"/>
      <c r="D310" s="993"/>
      <c r="E310" s="993"/>
      <c r="F310" s="993"/>
      <c r="G310" s="994"/>
      <c r="H310" s="998" t="s">
        <v>391</v>
      </c>
      <c r="I310" s="999"/>
    </row>
    <row r="311" spans="1:9" ht="26.65" customHeight="1" thickBot="1" x14ac:dyDescent="0.3">
      <c r="A311" s="995"/>
      <c r="B311" s="996"/>
      <c r="C311" s="996"/>
      <c r="D311" s="996"/>
      <c r="E311" s="996"/>
      <c r="F311" s="996"/>
      <c r="G311" s="997"/>
      <c r="H311" s="1000">
        <f>IFERROR(H305/H308,0)</f>
        <v>0</v>
      </c>
      <c r="I311" s="1001"/>
    </row>
    <row r="312" spans="1:9" ht="14.65" customHeight="1" thickBot="1" x14ac:dyDescent="0.3">
      <c r="A312" s="1002"/>
      <c r="B312" s="1003"/>
      <c r="C312" s="1003"/>
      <c r="D312" s="1003"/>
      <c r="E312" s="1003"/>
      <c r="F312" s="1003"/>
      <c r="G312" s="1003"/>
      <c r="H312" s="1003"/>
      <c r="I312" s="1004"/>
    </row>
    <row r="313" spans="1:9" ht="16.5" customHeight="1" x14ac:dyDescent="0.25">
      <c r="A313" s="973" t="s">
        <v>400</v>
      </c>
      <c r="B313" s="817"/>
      <c r="C313" s="817"/>
      <c r="D313" s="817"/>
      <c r="E313" s="817"/>
      <c r="F313" s="974"/>
      <c r="G313" s="451"/>
      <c r="H313" s="975" t="s">
        <v>401</v>
      </c>
      <c r="I313" s="976"/>
    </row>
    <row r="314" spans="1:9" ht="16.5" customHeight="1" thickBot="1" x14ac:dyDescent="0.3">
      <c r="A314" s="979" t="s">
        <v>399</v>
      </c>
      <c r="B314" s="820"/>
      <c r="C314" s="820"/>
      <c r="D314" s="820"/>
      <c r="E314" s="820"/>
      <c r="F314" s="980"/>
      <c r="G314" s="452"/>
      <c r="H314" s="977"/>
      <c r="I314" s="978"/>
    </row>
    <row r="315" spans="1:9" ht="16.5" customHeight="1" x14ac:dyDescent="0.25">
      <c r="A315" s="981" t="s">
        <v>398</v>
      </c>
      <c r="B315" s="982"/>
      <c r="C315" s="983"/>
      <c r="D315" s="982"/>
      <c r="E315" s="982"/>
      <c r="F315" s="982"/>
      <c r="G315" s="982"/>
      <c r="H315" s="982"/>
      <c r="I315" s="984"/>
    </row>
    <row r="316" spans="1:9" ht="16.5" customHeight="1" x14ac:dyDescent="0.25">
      <c r="A316" s="989"/>
      <c r="B316" s="985"/>
      <c r="C316" s="985"/>
      <c r="D316" s="985"/>
      <c r="E316" s="985"/>
      <c r="F316" s="985"/>
      <c r="G316" s="985"/>
      <c r="H316" s="985"/>
      <c r="I316" s="986"/>
    </row>
    <row r="317" spans="1:9" ht="16.5" customHeight="1" x14ac:dyDescent="0.25">
      <c r="A317" s="990"/>
      <c r="B317" s="985"/>
      <c r="C317" s="985"/>
      <c r="D317" s="985"/>
      <c r="E317" s="985"/>
      <c r="F317" s="985"/>
      <c r="G317" s="985"/>
      <c r="H317" s="985"/>
      <c r="I317" s="986"/>
    </row>
    <row r="318" spans="1:9" ht="16.5" customHeight="1" x14ac:dyDescent="0.25">
      <c r="A318" s="990"/>
      <c r="B318" s="985"/>
      <c r="C318" s="985"/>
      <c r="D318" s="985"/>
      <c r="E318" s="985"/>
      <c r="F318" s="985"/>
      <c r="G318" s="985"/>
      <c r="H318" s="985"/>
      <c r="I318" s="986"/>
    </row>
    <row r="319" spans="1:9" ht="16.5" customHeight="1" x14ac:dyDescent="0.25">
      <c r="A319" s="990"/>
      <c r="B319" s="985"/>
      <c r="C319" s="985"/>
      <c r="D319" s="985"/>
      <c r="E319" s="985"/>
      <c r="F319" s="985"/>
      <c r="G319" s="985"/>
      <c r="H319" s="985"/>
      <c r="I319" s="986"/>
    </row>
    <row r="320" spans="1:9" ht="16.5" customHeight="1" x14ac:dyDescent="0.25">
      <c r="A320" s="990"/>
      <c r="B320" s="985"/>
      <c r="C320" s="985"/>
      <c r="D320" s="985"/>
      <c r="E320" s="985"/>
      <c r="F320" s="985"/>
      <c r="G320" s="985"/>
      <c r="H320" s="985"/>
      <c r="I320" s="986"/>
    </row>
    <row r="321" spans="1:9" ht="16.5" customHeight="1" x14ac:dyDescent="0.25">
      <c r="A321" s="991"/>
      <c r="B321" s="987"/>
      <c r="C321" s="987"/>
      <c r="D321" s="987"/>
      <c r="E321" s="987"/>
      <c r="F321" s="987"/>
      <c r="G321" s="987"/>
      <c r="H321" s="987"/>
      <c r="I321" s="988"/>
    </row>
    <row r="322" spans="1:9" ht="14.65" customHeight="1" x14ac:dyDescent="0.25">
      <c r="A322" s="953" t="s">
        <v>392</v>
      </c>
      <c r="B322" s="954"/>
      <c r="C322" s="954"/>
      <c r="D322" s="955"/>
      <c r="E322" s="955"/>
      <c r="F322" s="955"/>
      <c r="G322" s="955"/>
      <c r="H322" s="955"/>
      <c r="I322" s="956"/>
    </row>
    <row r="323" spans="1:9" ht="14.65" customHeight="1" thickBot="1" x14ac:dyDescent="0.3">
      <c r="A323" s="957" t="s">
        <v>115</v>
      </c>
      <c r="B323" s="958"/>
      <c r="C323" s="959"/>
      <c r="D323" s="960" t="s">
        <v>114</v>
      </c>
      <c r="E323" s="781"/>
      <c r="F323" s="781"/>
      <c r="G323" s="781"/>
      <c r="H323" s="781"/>
      <c r="I323" s="784"/>
    </row>
    <row r="324" spans="1:9" ht="19.149999999999999" customHeight="1" thickBot="1" x14ac:dyDescent="0.3">
      <c r="A324" s="961" t="s">
        <v>116</v>
      </c>
      <c r="B324" s="862"/>
      <c r="C324" s="269" t="str">
        <f ca="1">IFERROR("År " &amp;YEAR(TODAY())+INT(H305/(H302/(C302-A302))),"N/A")</f>
        <v>N/A</v>
      </c>
      <c r="D324" s="862" t="s">
        <v>24</v>
      </c>
      <c r="E324" s="962"/>
      <c r="F324" s="862"/>
      <c r="G324" s="862"/>
      <c r="H324" s="862" t="s">
        <v>21</v>
      </c>
      <c r="I324" s="963"/>
    </row>
    <row r="325" spans="1:9" ht="27" customHeight="1" x14ac:dyDescent="0.25">
      <c r="A325" s="964"/>
      <c r="B325" s="965"/>
      <c r="C325" s="966"/>
      <c r="D325" s="864"/>
      <c r="E325" s="864"/>
      <c r="F325" s="864"/>
      <c r="G325" s="864"/>
      <c r="H325" s="864"/>
      <c r="I325" s="866"/>
    </row>
    <row r="326" spans="1:9" ht="19.149999999999999" customHeight="1" x14ac:dyDescent="0.25">
      <c r="A326" s="967"/>
      <c r="B326" s="968"/>
      <c r="C326" s="966"/>
      <c r="D326" s="874" t="s">
        <v>25</v>
      </c>
      <c r="E326" s="962"/>
      <c r="F326" s="862"/>
      <c r="G326" s="862"/>
      <c r="H326" s="862" t="s">
        <v>371</v>
      </c>
      <c r="I326" s="972"/>
    </row>
    <row r="327" spans="1:9" ht="25.15" customHeight="1" thickBot="1" x14ac:dyDescent="0.3">
      <c r="A327" s="969"/>
      <c r="B327" s="970"/>
      <c r="C327" s="971"/>
      <c r="D327" s="875"/>
      <c r="E327" s="878"/>
      <c r="F327" s="878"/>
      <c r="G327" s="878"/>
      <c r="H327" s="878"/>
      <c r="I327" s="880"/>
    </row>
    <row r="328" spans="1:9" ht="14.65" customHeight="1" thickBot="1" x14ac:dyDescent="0.3"/>
    <row r="329" spans="1:9" ht="16.149999999999999" customHeight="1" x14ac:dyDescent="0.25">
      <c r="A329" s="1044" t="s">
        <v>386</v>
      </c>
      <c r="B329" s="817"/>
      <c r="C329" s="817"/>
      <c r="D329" s="817"/>
      <c r="E329" s="817"/>
      <c r="F329" s="817"/>
      <c r="G329" s="817"/>
      <c r="H329" s="817"/>
      <c r="I329" s="818"/>
    </row>
    <row r="330" spans="1:9" ht="44.65" customHeight="1" x14ac:dyDescent="0.25">
      <c r="A330" s="445" t="s">
        <v>113</v>
      </c>
      <c r="B330" s="1045"/>
      <c r="C330" s="1045"/>
      <c r="D330" s="1045"/>
      <c r="E330" s="449" t="s">
        <v>588</v>
      </c>
      <c r="F330" s="1046"/>
      <c r="G330" s="1047"/>
      <c r="H330" s="1047"/>
      <c r="I330" s="1047"/>
    </row>
    <row r="331" spans="1:9" ht="25.15" customHeight="1" x14ac:dyDescent="0.25">
      <c r="A331" s="303" t="s">
        <v>0</v>
      </c>
      <c r="B331" s="945"/>
      <c r="C331" s="945"/>
      <c r="D331" s="945"/>
      <c r="E331" s="446" t="s">
        <v>37</v>
      </c>
      <c r="F331" s="1048"/>
      <c r="G331" s="1049"/>
      <c r="H331" s="447" t="s">
        <v>31</v>
      </c>
      <c r="I331" s="448"/>
    </row>
    <row r="332" spans="1:9" ht="25.15" customHeight="1" x14ac:dyDescent="0.25">
      <c r="A332" s="304" t="s">
        <v>30</v>
      </c>
      <c r="B332" s="936"/>
      <c r="C332" s="939"/>
      <c r="D332" s="939"/>
      <c r="E332" s="140" t="s">
        <v>32</v>
      </c>
      <c r="F332" s="938"/>
      <c r="G332" s="937"/>
      <c r="H332" s="217" t="s">
        <v>34</v>
      </c>
      <c r="I332" s="218"/>
    </row>
    <row r="333" spans="1:9" ht="25.15" customHeight="1" x14ac:dyDescent="0.25">
      <c r="A333" s="304" t="s">
        <v>1</v>
      </c>
      <c r="B333" s="939"/>
      <c r="C333" s="939"/>
      <c r="D333" s="939"/>
      <c r="E333" s="140" t="s">
        <v>33</v>
      </c>
      <c r="F333" s="939"/>
      <c r="G333" s="937"/>
      <c r="H333" s="217" t="s">
        <v>36</v>
      </c>
      <c r="I333" s="76"/>
    </row>
    <row r="334" spans="1:9" ht="25.15" customHeight="1" x14ac:dyDescent="0.25">
      <c r="A334" s="304" t="s">
        <v>406</v>
      </c>
      <c r="B334" s="940"/>
      <c r="C334" s="939"/>
      <c r="D334" s="939"/>
      <c r="E334" s="140" t="s">
        <v>35</v>
      </c>
      <c r="F334" s="939"/>
      <c r="G334" s="937"/>
      <c r="H334" s="1025"/>
      <c r="I334" s="1026"/>
    </row>
    <row r="335" spans="1:9" ht="25.15" customHeight="1" thickBot="1" x14ac:dyDescent="0.3">
      <c r="A335" s="305" t="s">
        <v>28</v>
      </c>
      <c r="B335" s="929"/>
      <c r="C335" s="929"/>
      <c r="D335" s="929"/>
      <c r="E335" s="141" t="s">
        <v>29</v>
      </c>
      <c r="F335" s="929"/>
      <c r="G335" s="930"/>
      <c r="H335" s="1027"/>
      <c r="I335" s="1028"/>
    </row>
    <row r="336" spans="1:9" ht="14.65" customHeight="1" thickBot="1" x14ac:dyDescent="0.3">
      <c r="A336" s="1029"/>
      <c r="B336" s="955"/>
      <c r="C336" s="955"/>
      <c r="D336" s="955"/>
      <c r="E336" s="817"/>
      <c r="F336" s="955"/>
      <c r="G336" s="955"/>
      <c r="H336" s="817"/>
      <c r="I336" s="818"/>
    </row>
    <row r="337" spans="1:9" ht="16.5" customHeight="1" x14ac:dyDescent="0.25">
      <c r="A337" s="992" t="s">
        <v>389</v>
      </c>
      <c r="B337" s="993"/>
      <c r="C337" s="993"/>
      <c r="D337" s="993"/>
      <c r="E337" s="1030" t="s">
        <v>177</v>
      </c>
      <c r="F337" s="1031"/>
      <c r="G337" s="1032"/>
      <c r="H337" s="1034" t="s">
        <v>387</v>
      </c>
      <c r="I337" s="1035"/>
    </row>
    <row r="338" spans="1:9" ht="14.65" customHeight="1" x14ac:dyDescent="0.25">
      <c r="A338" s="592" t="s">
        <v>324</v>
      </c>
      <c r="B338" s="955"/>
      <c r="C338" s="955"/>
      <c r="D338" s="1036"/>
      <c r="E338" s="1037"/>
      <c r="F338" s="1037"/>
      <c r="G338" s="1033"/>
      <c r="H338" s="1038"/>
      <c r="I338" s="1039"/>
    </row>
    <row r="339" spans="1:9" ht="14.65" customHeight="1" thickBot="1" x14ac:dyDescent="0.3">
      <c r="A339" s="979" t="s">
        <v>390</v>
      </c>
      <c r="B339" s="820"/>
      <c r="C339" s="820"/>
      <c r="D339" s="980"/>
      <c r="E339" s="1042"/>
      <c r="F339" s="1043"/>
      <c r="G339" s="1012"/>
      <c r="H339" s="1040"/>
      <c r="I339" s="1041"/>
    </row>
    <row r="340" spans="1:9" ht="14.65" customHeight="1" thickBot="1" x14ac:dyDescent="0.3">
      <c r="A340" s="1019"/>
      <c r="B340" s="808"/>
      <c r="C340" s="808"/>
      <c r="D340" s="808"/>
      <c r="E340" s="808"/>
      <c r="F340" s="808"/>
      <c r="G340" s="808"/>
      <c r="H340" s="808"/>
      <c r="I340" s="825"/>
    </row>
    <row r="341" spans="1:9" ht="14.65" customHeight="1" x14ac:dyDescent="0.25">
      <c r="A341" s="1020" t="s">
        <v>395</v>
      </c>
      <c r="B341" s="1021"/>
      <c r="C341" s="1021"/>
      <c r="D341" s="817"/>
      <c r="E341" s="817"/>
      <c r="F341" s="817"/>
      <c r="G341" s="817"/>
      <c r="H341" s="817"/>
      <c r="I341" s="818"/>
    </row>
    <row r="342" spans="1:9" ht="28.15" customHeight="1" x14ac:dyDescent="0.25">
      <c r="A342" s="1022" t="s">
        <v>393</v>
      </c>
      <c r="B342" s="1023"/>
      <c r="C342" s="1023" t="s">
        <v>394</v>
      </c>
      <c r="D342" s="1023"/>
      <c r="E342" s="273" t="s">
        <v>396</v>
      </c>
      <c r="F342" s="273" t="s">
        <v>397</v>
      </c>
      <c r="G342" s="274"/>
      <c r="H342" s="1023" t="s">
        <v>387</v>
      </c>
      <c r="I342" s="1024"/>
    </row>
    <row r="343" spans="1:9" ht="26.65" customHeight="1" thickBot="1" x14ac:dyDescent="0.3">
      <c r="A343" s="1015"/>
      <c r="B343" s="1016"/>
      <c r="C343" s="1017"/>
      <c r="D343" s="1016"/>
      <c r="E343" s="450"/>
      <c r="F343" s="450"/>
      <c r="G343" s="275"/>
      <c r="H343" s="1000">
        <f>IFERROR((C343-A343)*E343*F343,0)</f>
        <v>0</v>
      </c>
      <c r="I343" s="1018"/>
    </row>
    <row r="344" spans="1:9" ht="14.65" customHeight="1" thickBot="1" x14ac:dyDescent="0.3">
      <c r="A344" s="829"/>
      <c r="B344" s="808"/>
      <c r="C344" s="808"/>
      <c r="D344" s="808"/>
      <c r="E344" s="808"/>
      <c r="F344" s="808"/>
      <c r="G344" s="808"/>
      <c r="H344" s="808"/>
      <c r="I344" s="825"/>
    </row>
    <row r="345" spans="1:9" ht="28.15" customHeight="1" x14ac:dyDescent="0.25">
      <c r="A345" s="992" t="s">
        <v>388</v>
      </c>
      <c r="B345" s="993"/>
      <c r="C345" s="993"/>
      <c r="D345" s="993"/>
      <c r="E345" s="993"/>
      <c r="F345" s="993"/>
      <c r="G345" s="994"/>
      <c r="H345" s="998" t="s">
        <v>387</v>
      </c>
      <c r="I345" s="1014"/>
    </row>
    <row r="346" spans="1:9" ht="26.65" customHeight="1" thickBot="1" x14ac:dyDescent="0.3">
      <c r="A346" s="995"/>
      <c r="B346" s="996"/>
      <c r="C346" s="996"/>
      <c r="D346" s="996"/>
      <c r="E346" s="996"/>
      <c r="F346" s="996"/>
      <c r="G346" s="997"/>
      <c r="H346" s="1000">
        <f>IFERROR(H338-H343,0)</f>
        <v>0</v>
      </c>
      <c r="I346" s="1001"/>
    </row>
    <row r="347" spans="1:9" ht="14.65" customHeight="1" thickBot="1" x14ac:dyDescent="0.3">
      <c r="A347" s="829"/>
      <c r="B347" s="808"/>
      <c r="C347" s="808"/>
      <c r="D347" s="808"/>
      <c r="E347" s="808"/>
      <c r="F347" s="808"/>
      <c r="G347" s="808"/>
      <c r="H347" s="808"/>
      <c r="I347" s="825"/>
    </row>
    <row r="348" spans="1:9" ht="28.15" customHeight="1" x14ac:dyDescent="0.25">
      <c r="A348" s="1005" t="s">
        <v>407</v>
      </c>
      <c r="B348" s="1006"/>
      <c r="C348" s="1006"/>
      <c r="D348" s="1007"/>
      <c r="E348" s="276" t="s">
        <v>396</v>
      </c>
      <c r="F348" s="276" t="s">
        <v>397</v>
      </c>
      <c r="G348" s="1011"/>
      <c r="H348" s="1013" t="s">
        <v>387</v>
      </c>
      <c r="I348" s="1014"/>
    </row>
    <row r="349" spans="1:9" ht="26.65" customHeight="1" thickBot="1" x14ac:dyDescent="0.3">
      <c r="A349" s="1008"/>
      <c r="B349" s="1009"/>
      <c r="C349" s="1009"/>
      <c r="D349" s="1010"/>
      <c r="E349" s="450"/>
      <c r="F349" s="450"/>
      <c r="G349" s="1012"/>
      <c r="H349" s="1000">
        <f>IFERROR(E349*F349,0)</f>
        <v>0</v>
      </c>
      <c r="I349" s="1001"/>
    </row>
    <row r="350" spans="1:9" ht="14.65" customHeight="1" thickBot="1" x14ac:dyDescent="0.3">
      <c r="A350" s="807"/>
      <c r="B350" s="808"/>
      <c r="C350" s="808"/>
      <c r="D350" s="808"/>
      <c r="E350" s="808"/>
      <c r="F350" s="808"/>
      <c r="G350" s="808"/>
      <c r="H350" s="808"/>
      <c r="I350" s="825"/>
    </row>
    <row r="351" spans="1:9" ht="28.15" customHeight="1" x14ac:dyDescent="0.25">
      <c r="A351" s="992" t="s">
        <v>408</v>
      </c>
      <c r="B351" s="993"/>
      <c r="C351" s="993"/>
      <c r="D351" s="993"/>
      <c r="E351" s="993"/>
      <c r="F351" s="993"/>
      <c r="G351" s="994"/>
      <c r="H351" s="998" t="s">
        <v>391</v>
      </c>
      <c r="I351" s="999"/>
    </row>
    <row r="352" spans="1:9" ht="26.65" customHeight="1" thickBot="1" x14ac:dyDescent="0.3">
      <c r="A352" s="995"/>
      <c r="B352" s="996"/>
      <c r="C352" s="996"/>
      <c r="D352" s="996"/>
      <c r="E352" s="996"/>
      <c r="F352" s="996"/>
      <c r="G352" s="997"/>
      <c r="H352" s="1000">
        <f>IFERROR(H346/H349,0)</f>
        <v>0</v>
      </c>
      <c r="I352" s="1001"/>
    </row>
    <row r="353" spans="1:9" ht="14.65" customHeight="1" thickBot="1" x14ac:dyDescent="0.3">
      <c r="A353" s="1002"/>
      <c r="B353" s="1003"/>
      <c r="C353" s="1003"/>
      <c r="D353" s="1003"/>
      <c r="E353" s="1003"/>
      <c r="F353" s="1003"/>
      <c r="G353" s="1003"/>
      <c r="H353" s="1003"/>
      <c r="I353" s="1004"/>
    </row>
    <row r="354" spans="1:9" ht="16.5" customHeight="1" x14ac:dyDescent="0.25">
      <c r="A354" s="973" t="s">
        <v>400</v>
      </c>
      <c r="B354" s="817"/>
      <c r="C354" s="817"/>
      <c r="D354" s="817"/>
      <c r="E354" s="817"/>
      <c r="F354" s="974"/>
      <c r="G354" s="451"/>
      <c r="H354" s="975" t="s">
        <v>401</v>
      </c>
      <c r="I354" s="976"/>
    </row>
    <row r="355" spans="1:9" ht="16.5" customHeight="1" thickBot="1" x14ac:dyDescent="0.3">
      <c r="A355" s="979" t="s">
        <v>399</v>
      </c>
      <c r="B355" s="820"/>
      <c r="C355" s="820"/>
      <c r="D355" s="820"/>
      <c r="E355" s="820"/>
      <c r="F355" s="980"/>
      <c r="G355" s="452"/>
      <c r="H355" s="977"/>
      <c r="I355" s="978"/>
    </row>
    <row r="356" spans="1:9" ht="16.5" customHeight="1" x14ac:dyDescent="0.25">
      <c r="A356" s="981" t="s">
        <v>398</v>
      </c>
      <c r="B356" s="982"/>
      <c r="C356" s="983"/>
      <c r="D356" s="982"/>
      <c r="E356" s="982"/>
      <c r="F356" s="982"/>
      <c r="G356" s="982"/>
      <c r="H356" s="982"/>
      <c r="I356" s="984"/>
    </row>
    <row r="357" spans="1:9" ht="16.5" customHeight="1" x14ac:dyDescent="0.25">
      <c r="A357" s="989"/>
      <c r="B357" s="985"/>
      <c r="C357" s="985"/>
      <c r="D357" s="985"/>
      <c r="E357" s="985"/>
      <c r="F357" s="985"/>
      <c r="G357" s="985"/>
      <c r="H357" s="985"/>
      <c r="I357" s="986"/>
    </row>
    <row r="358" spans="1:9" ht="16.5" customHeight="1" x14ac:dyDescent="0.25">
      <c r="A358" s="990"/>
      <c r="B358" s="985"/>
      <c r="C358" s="985"/>
      <c r="D358" s="985"/>
      <c r="E358" s="985"/>
      <c r="F358" s="985"/>
      <c r="G358" s="985"/>
      <c r="H358" s="985"/>
      <c r="I358" s="986"/>
    </row>
    <row r="359" spans="1:9" ht="16.5" customHeight="1" x14ac:dyDescent="0.25">
      <c r="A359" s="990"/>
      <c r="B359" s="985"/>
      <c r="C359" s="985"/>
      <c r="D359" s="985"/>
      <c r="E359" s="985"/>
      <c r="F359" s="985"/>
      <c r="G359" s="985"/>
      <c r="H359" s="985"/>
      <c r="I359" s="986"/>
    </row>
    <row r="360" spans="1:9" ht="16.5" customHeight="1" x14ac:dyDescent="0.25">
      <c r="A360" s="990"/>
      <c r="B360" s="985"/>
      <c r="C360" s="985"/>
      <c r="D360" s="985"/>
      <c r="E360" s="985"/>
      <c r="F360" s="985"/>
      <c r="G360" s="985"/>
      <c r="H360" s="985"/>
      <c r="I360" s="986"/>
    </row>
    <row r="361" spans="1:9" ht="16.5" customHeight="1" x14ac:dyDescent="0.25">
      <c r="A361" s="990"/>
      <c r="B361" s="985"/>
      <c r="C361" s="985"/>
      <c r="D361" s="985"/>
      <c r="E361" s="985"/>
      <c r="F361" s="985"/>
      <c r="G361" s="985"/>
      <c r="H361" s="985"/>
      <c r="I361" s="986"/>
    </row>
    <row r="362" spans="1:9" ht="16.5" customHeight="1" x14ac:dyDescent="0.25">
      <c r="A362" s="991"/>
      <c r="B362" s="987"/>
      <c r="C362" s="987"/>
      <c r="D362" s="987"/>
      <c r="E362" s="987"/>
      <c r="F362" s="987"/>
      <c r="G362" s="987"/>
      <c r="H362" s="987"/>
      <c r="I362" s="988"/>
    </row>
    <row r="363" spans="1:9" ht="14.65" customHeight="1" x14ac:dyDescent="0.25">
      <c r="A363" s="953" t="s">
        <v>392</v>
      </c>
      <c r="B363" s="954"/>
      <c r="C363" s="954"/>
      <c r="D363" s="955"/>
      <c r="E363" s="955"/>
      <c r="F363" s="955"/>
      <c r="G363" s="955"/>
      <c r="H363" s="955"/>
      <c r="I363" s="956"/>
    </row>
    <row r="364" spans="1:9" ht="14.65" customHeight="1" thickBot="1" x14ac:dyDescent="0.3">
      <c r="A364" s="957" t="s">
        <v>115</v>
      </c>
      <c r="B364" s="958"/>
      <c r="C364" s="959"/>
      <c r="D364" s="960" t="s">
        <v>114</v>
      </c>
      <c r="E364" s="781"/>
      <c r="F364" s="781"/>
      <c r="G364" s="781"/>
      <c r="H364" s="781"/>
      <c r="I364" s="784"/>
    </row>
    <row r="365" spans="1:9" ht="19.149999999999999" customHeight="1" thickBot="1" x14ac:dyDescent="0.3">
      <c r="A365" s="961" t="s">
        <v>116</v>
      </c>
      <c r="B365" s="862"/>
      <c r="C365" s="269" t="str">
        <f ca="1">IFERROR("År " &amp;YEAR(TODAY())+INT(H346/(H343/(C343-A343))),"N/A")</f>
        <v>N/A</v>
      </c>
      <c r="D365" s="862" t="s">
        <v>24</v>
      </c>
      <c r="E365" s="962"/>
      <c r="F365" s="862"/>
      <c r="G365" s="862"/>
      <c r="H365" s="862" t="s">
        <v>21</v>
      </c>
      <c r="I365" s="963"/>
    </row>
    <row r="366" spans="1:9" ht="27" customHeight="1" x14ac:dyDescent="0.25">
      <c r="A366" s="964"/>
      <c r="B366" s="965"/>
      <c r="C366" s="966"/>
      <c r="D366" s="864"/>
      <c r="E366" s="864"/>
      <c r="F366" s="864"/>
      <c r="G366" s="864"/>
      <c r="H366" s="864"/>
      <c r="I366" s="866"/>
    </row>
    <row r="367" spans="1:9" ht="19.149999999999999" customHeight="1" x14ac:dyDescent="0.25">
      <c r="A367" s="967"/>
      <c r="B367" s="968"/>
      <c r="C367" s="966"/>
      <c r="D367" s="874" t="s">
        <v>25</v>
      </c>
      <c r="E367" s="962"/>
      <c r="F367" s="862"/>
      <c r="G367" s="862"/>
      <c r="H367" s="862" t="s">
        <v>371</v>
      </c>
      <c r="I367" s="972"/>
    </row>
    <row r="368" spans="1:9" ht="25.15" customHeight="1" thickBot="1" x14ac:dyDescent="0.3">
      <c r="A368" s="969"/>
      <c r="B368" s="970"/>
      <c r="C368" s="971"/>
      <c r="D368" s="875"/>
      <c r="E368" s="878"/>
      <c r="F368" s="878"/>
      <c r="G368" s="878"/>
      <c r="H368" s="878"/>
      <c r="I368" s="880"/>
    </row>
    <row r="369" spans="1:9" ht="14.65" customHeight="1" thickBot="1" x14ac:dyDescent="0.3"/>
    <row r="370" spans="1:9" ht="16.149999999999999" customHeight="1" x14ac:dyDescent="0.25">
      <c r="A370" s="1044" t="s">
        <v>386</v>
      </c>
      <c r="B370" s="817"/>
      <c r="C370" s="817"/>
      <c r="D370" s="817"/>
      <c r="E370" s="817"/>
      <c r="F370" s="817"/>
      <c r="G370" s="817"/>
      <c r="H370" s="817"/>
      <c r="I370" s="818"/>
    </row>
    <row r="371" spans="1:9" ht="44.65" customHeight="1" x14ac:dyDescent="0.25">
      <c r="A371" s="445" t="s">
        <v>113</v>
      </c>
      <c r="B371" s="1045"/>
      <c r="C371" s="1045"/>
      <c r="D371" s="1045"/>
      <c r="E371" s="449" t="s">
        <v>588</v>
      </c>
      <c r="F371" s="1046"/>
      <c r="G371" s="1047"/>
      <c r="H371" s="1047"/>
      <c r="I371" s="1047"/>
    </row>
    <row r="372" spans="1:9" ht="25.15" customHeight="1" x14ac:dyDescent="0.25">
      <c r="A372" s="303" t="s">
        <v>0</v>
      </c>
      <c r="B372" s="945"/>
      <c r="C372" s="945"/>
      <c r="D372" s="945"/>
      <c r="E372" s="446" t="s">
        <v>37</v>
      </c>
      <c r="F372" s="1048"/>
      <c r="G372" s="1049"/>
      <c r="H372" s="447" t="s">
        <v>31</v>
      </c>
      <c r="I372" s="448"/>
    </row>
    <row r="373" spans="1:9" ht="25.15" customHeight="1" x14ac:dyDescent="0.25">
      <c r="A373" s="304" t="s">
        <v>30</v>
      </c>
      <c r="B373" s="936"/>
      <c r="C373" s="939"/>
      <c r="D373" s="939"/>
      <c r="E373" s="140" t="s">
        <v>32</v>
      </c>
      <c r="F373" s="938"/>
      <c r="G373" s="937"/>
      <c r="H373" s="217" t="s">
        <v>34</v>
      </c>
      <c r="I373" s="218"/>
    </row>
    <row r="374" spans="1:9" ht="25.15" customHeight="1" x14ac:dyDescent="0.25">
      <c r="A374" s="304" t="s">
        <v>1</v>
      </c>
      <c r="B374" s="939"/>
      <c r="C374" s="939"/>
      <c r="D374" s="939"/>
      <c r="E374" s="140" t="s">
        <v>33</v>
      </c>
      <c r="F374" s="939"/>
      <c r="G374" s="937"/>
      <c r="H374" s="217" t="s">
        <v>36</v>
      </c>
      <c r="I374" s="76"/>
    </row>
    <row r="375" spans="1:9" ht="25.15" customHeight="1" x14ac:dyDescent="0.25">
      <c r="A375" s="304" t="s">
        <v>406</v>
      </c>
      <c r="B375" s="940"/>
      <c r="C375" s="939"/>
      <c r="D375" s="939"/>
      <c r="E375" s="140" t="s">
        <v>35</v>
      </c>
      <c r="F375" s="939"/>
      <c r="G375" s="937"/>
      <c r="H375" s="1025"/>
      <c r="I375" s="1026"/>
    </row>
    <row r="376" spans="1:9" ht="25.15" customHeight="1" thickBot="1" x14ac:dyDescent="0.3">
      <c r="A376" s="305" t="s">
        <v>28</v>
      </c>
      <c r="B376" s="929"/>
      <c r="C376" s="929"/>
      <c r="D376" s="929"/>
      <c r="E376" s="141" t="s">
        <v>29</v>
      </c>
      <c r="F376" s="929"/>
      <c r="G376" s="930"/>
      <c r="H376" s="1027"/>
      <c r="I376" s="1028"/>
    </row>
    <row r="377" spans="1:9" ht="14.65" customHeight="1" thickBot="1" x14ac:dyDescent="0.3">
      <c r="A377" s="1029"/>
      <c r="B377" s="955"/>
      <c r="C377" s="955"/>
      <c r="D377" s="955"/>
      <c r="E377" s="817"/>
      <c r="F377" s="955"/>
      <c r="G377" s="955"/>
      <c r="H377" s="817"/>
      <c r="I377" s="818"/>
    </row>
    <row r="378" spans="1:9" ht="16.5" customHeight="1" x14ac:dyDescent="0.25">
      <c r="A378" s="992" t="s">
        <v>389</v>
      </c>
      <c r="B378" s="993"/>
      <c r="C378" s="993"/>
      <c r="D378" s="993"/>
      <c r="E378" s="1030" t="s">
        <v>177</v>
      </c>
      <c r="F378" s="1031"/>
      <c r="G378" s="1032"/>
      <c r="H378" s="1034" t="s">
        <v>387</v>
      </c>
      <c r="I378" s="1035"/>
    </row>
    <row r="379" spans="1:9" ht="14.65" customHeight="1" x14ac:dyDescent="0.25">
      <c r="A379" s="592" t="s">
        <v>324</v>
      </c>
      <c r="B379" s="955"/>
      <c r="C379" s="955"/>
      <c r="D379" s="1036"/>
      <c r="E379" s="1037"/>
      <c r="F379" s="1037"/>
      <c r="G379" s="1033"/>
      <c r="H379" s="1038"/>
      <c r="I379" s="1039"/>
    </row>
    <row r="380" spans="1:9" ht="14.65" customHeight="1" thickBot="1" x14ac:dyDescent="0.3">
      <c r="A380" s="979" t="s">
        <v>390</v>
      </c>
      <c r="B380" s="820"/>
      <c r="C380" s="820"/>
      <c r="D380" s="980"/>
      <c r="E380" s="1042"/>
      <c r="F380" s="1043"/>
      <c r="G380" s="1012"/>
      <c r="H380" s="1040"/>
      <c r="I380" s="1041"/>
    </row>
    <row r="381" spans="1:9" ht="14.65" customHeight="1" thickBot="1" x14ac:dyDescent="0.3">
      <c r="A381" s="1019"/>
      <c r="B381" s="808"/>
      <c r="C381" s="808"/>
      <c r="D381" s="808"/>
      <c r="E381" s="808"/>
      <c r="F381" s="808"/>
      <c r="G381" s="808"/>
      <c r="H381" s="808"/>
      <c r="I381" s="825"/>
    </row>
    <row r="382" spans="1:9" ht="14.65" customHeight="1" x14ac:dyDescent="0.25">
      <c r="A382" s="1020" t="s">
        <v>395</v>
      </c>
      <c r="B382" s="1021"/>
      <c r="C382" s="1021"/>
      <c r="D382" s="817"/>
      <c r="E382" s="817"/>
      <c r="F382" s="817"/>
      <c r="G382" s="817"/>
      <c r="H382" s="817"/>
      <c r="I382" s="818"/>
    </row>
    <row r="383" spans="1:9" ht="28.15" customHeight="1" x14ac:dyDescent="0.25">
      <c r="A383" s="1022" t="s">
        <v>393</v>
      </c>
      <c r="B383" s="1023"/>
      <c r="C383" s="1023" t="s">
        <v>394</v>
      </c>
      <c r="D383" s="1023"/>
      <c r="E383" s="273" t="s">
        <v>396</v>
      </c>
      <c r="F383" s="273" t="s">
        <v>397</v>
      </c>
      <c r="G383" s="274"/>
      <c r="H383" s="1023" t="s">
        <v>387</v>
      </c>
      <c r="I383" s="1024"/>
    </row>
    <row r="384" spans="1:9" ht="26.65" customHeight="1" thickBot="1" x14ac:dyDescent="0.3">
      <c r="A384" s="1015"/>
      <c r="B384" s="1016"/>
      <c r="C384" s="1017"/>
      <c r="D384" s="1016"/>
      <c r="E384" s="450"/>
      <c r="F384" s="450"/>
      <c r="G384" s="275"/>
      <c r="H384" s="1000">
        <f>IFERROR((C384-A384)*E384*F384,0)</f>
        <v>0</v>
      </c>
      <c r="I384" s="1018"/>
    </row>
    <row r="385" spans="1:9" ht="14.65" customHeight="1" thickBot="1" x14ac:dyDescent="0.3">
      <c r="A385" s="829"/>
      <c r="B385" s="808"/>
      <c r="C385" s="808"/>
      <c r="D385" s="808"/>
      <c r="E385" s="808"/>
      <c r="F385" s="808"/>
      <c r="G385" s="808"/>
      <c r="H385" s="808"/>
      <c r="I385" s="825"/>
    </row>
    <row r="386" spans="1:9" ht="28.15" customHeight="1" x14ac:dyDescent="0.25">
      <c r="A386" s="992" t="s">
        <v>388</v>
      </c>
      <c r="B386" s="993"/>
      <c r="C386" s="993"/>
      <c r="D386" s="993"/>
      <c r="E386" s="993"/>
      <c r="F386" s="993"/>
      <c r="G386" s="994"/>
      <c r="H386" s="998" t="s">
        <v>387</v>
      </c>
      <c r="I386" s="1014"/>
    </row>
    <row r="387" spans="1:9" ht="26.65" customHeight="1" thickBot="1" x14ac:dyDescent="0.3">
      <c r="A387" s="995"/>
      <c r="B387" s="996"/>
      <c r="C387" s="996"/>
      <c r="D387" s="996"/>
      <c r="E387" s="996"/>
      <c r="F387" s="996"/>
      <c r="G387" s="997"/>
      <c r="H387" s="1000">
        <f>IFERROR(H379-H384,0)</f>
        <v>0</v>
      </c>
      <c r="I387" s="1001"/>
    </row>
    <row r="388" spans="1:9" ht="14.65" customHeight="1" thickBot="1" x14ac:dyDescent="0.3">
      <c r="A388" s="829"/>
      <c r="B388" s="808"/>
      <c r="C388" s="808"/>
      <c r="D388" s="808"/>
      <c r="E388" s="808"/>
      <c r="F388" s="808"/>
      <c r="G388" s="808"/>
      <c r="H388" s="808"/>
      <c r="I388" s="825"/>
    </row>
    <row r="389" spans="1:9" ht="28.15" customHeight="1" x14ac:dyDescent="0.25">
      <c r="A389" s="1005" t="s">
        <v>407</v>
      </c>
      <c r="B389" s="1006"/>
      <c r="C389" s="1006"/>
      <c r="D389" s="1007"/>
      <c r="E389" s="276" t="s">
        <v>396</v>
      </c>
      <c r="F389" s="276" t="s">
        <v>397</v>
      </c>
      <c r="G389" s="1011"/>
      <c r="H389" s="1013" t="s">
        <v>387</v>
      </c>
      <c r="I389" s="1014"/>
    </row>
    <row r="390" spans="1:9" ht="26.65" customHeight="1" thickBot="1" x14ac:dyDescent="0.3">
      <c r="A390" s="1008"/>
      <c r="B390" s="1009"/>
      <c r="C390" s="1009"/>
      <c r="D390" s="1010"/>
      <c r="E390" s="450"/>
      <c r="F390" s="450"/>
      <c r="G390" s="1012"/>
      <c r="H390" s="1000">
        <f>IFERROR(E390*F390,0)</f>
        <v>0</v>
      </c>
      <c r="I390" s="1001"/>
    </row>
    <row r="391" spans="1:9" ht="14.65" customHeight="1" thickBot="1" x14ac:dyDescent="0.3">
      <c r="A391" s="807"/>
      <c r="B391" s="808"/>
      <c r="C391" s="808"/>
      <c r="D391" s="808"/>
      <c r="E391" s="808"/>
      <c r="F391" s="808"/>
      <c r="G391" s="808"/>
      <c r="H391" s="808"/>
      <c r="I391" s="825"/>
    </row>
    <row r="392" spans="1:9" ht="28.15" customHeight="1" x14ac:dyDescent="0.25">
      <c r="A392" s="992" t="s">
        <v>408</v>
      </c>
      <c r="B392" s="993"/>
      <c r="C392" s="993"/>
      <c r="D392" s="993"/>
      <c r="E392" s="993"/>
      <c r="F392" s="993"/>
      <c r="G392" s="994"/>
      <c r="H392" s="998" t="s">
        <v>391</v>
      </c>
      <c r="I392" s="999"/>
    </row>
    <row r="393" spans="1:9" ht="26.65" customHeight="1" thickBot="1" x14ac:dyDescent="0.3">
      <c r="A393" s="995"/>
      <c r="B393" s="996"/>
      <c r="C393" s="996"/>
      <c r="D393" s="996"/>
      <c r="E393" s="996"/>
      <c r="F393" s="996"/>
      <c r="G393" s="997"/>
      <c r="H393" s="1000">
        <f>IFERROR(H387/H390,0)</f>
        <v>0</v>
      </c>
      <c r="I393" s="1001"/>
    </row>
    <row r="394" spans="1:9" ht="14.65" customHeight="1" thickBot="1" x14ac:dyDescent="0.3">
      <c r="A394" s="1002"/>
      <c r="B394" s="1003"/>
      <c r="C394" s="1003"/>
      <c r="D394" s="1003"/>
      <c r="E394" s="1003"/>
      <c r="F394" s="1003"/>
      <c r="G394" s="1003"/>
      <c r="H394" s="1003"/>
      <c r="I394" s="1004"/>
    </row>
    <row r="395" spans="1:9" ht="16.5" customHeight="1" x14ac:dyDescent="0.25">
      <c r="A395" s="973" t="s">
        <v>400</v>
      </c>
      <c r="B395" s="817"/>
      <c r="C395" s="817"/>
      <c r="D395" s="817"/>
      <c r="E395" s="817"/>
      <c r="F395" s="974"/>
      <c r="G395" s="451"/>
      <c r="H395" s="975" t="s">
        <v>401</v>
      </c>
      <c r="I395" s="976"/>
    </row>
    <row r="396" spans="1:9" ht="16.5" customHeight="1" thickBot="1" x14ac:dyDescent="0.3">
      <c r="A396" s="979" t="s">
        <v>399</v>
      </c>
      <c r="B396" s="820"/>
      <c r="C396" s="820"/>
      <c r="D396" s="820"/>
      <c r="E396" s="820"/>
      <c r="F396" s="980"/>
      <c r="G396" s="452"/>
      <c r="H396" s="977"/>
      <c r="I396" s="978"/>
    </row>
    <row r="397" spans="1:9" ht="16.5" customHeight="1" x14ac:dyDescent="0.25">
      <c r="A397" s="981" t="s">
        <v>398</v>
      </c>
      <c r="B397" s="982"/>
      <c r="C397" s="983"/>
      <c r="D397" s="982"/>
      <c r="E397" s="982"/>
      <c r="F397" s="982"/>
      <c r="G397" s="982"/>
      <c r="H397" s="982"/>
      <c r="I397" s="984"/>
    </row>
    <row r="398" spans="1:9" ht="16.5" customHeight="1" x14ac:dyDescent="0.25">
      <c r="A398" s="989"/>
      <c r="B398" s="985"/>
      <c r="C398" s="985"/>
      <c r="D398" s="985"/>
      <c r="E398" s="985"/>
      <c r="F398" s="985"/>
      <c r="G398" s="985"/>
      <c r="H398" s="985"/>
      <c r="I398" s="986"/>
    </row>
    <row r="399" spans="1:9" ht="16.5" customHeight="1" x14ac:dyDescent="0.25">
      <c r="A399" s="990"/>
      <c r="B399" s="985"/>
      <c r="C399" s="985"/>
      <c r="D399" s="985"/>
      <c r="E399" s="985"/>
      <c r="F399" s="985"/>
      <c r="G399" s="985"/>
      <c r="H399" s="985"/>
      <c r="I399" s="986"/>
    </row>
    <row r="400" spans="1:9" ht="16.5" customHeight="1" x14ac:dyDescent="0.25">
      <c r="A400" s="990"/>
      <c r="B400" s="985"/>
      <c r="C400" s="985"/>
      <c r="D400" s="985"/>
      <c r="E400" s="985"/>
      <c r="F400" s="985"/>
      <c r="G400" s="985"/>
      <c r="H400" s="985"/>
      <c r="I400" s="986"/>
    </row>
    <row r="401" spans="1:9" ht="16.5" customHeight="1" x14ac:dyDescent="0.25">
      <c r="A401" s="990"/>
      <c r="B401" s="985"/>
      <c r="C401" s="985"/>
      <c r="D401" s="985"/>
      <c r="E401" s="985"/>
      <c r="F401" s="985"/>
      <c r="G401" s="985"/>
      <c r="H401" s="985"/>
      <c r="I401" s="986"/>
    </row>
    <row r="402" spans="1:9" ht="16.5" customHeight="1" x14ac:dyDescent="0.25">
      <c r="A402" s="990"/>
      <c r="B402" s="985"/>
      <c r="C402" s="985"/>
      <c r="D402" s="985"/>
      <c r="E402" s="985"/>
      <c r="F402" s="985"/>
      <c r="G402" s="985"/>
      <c r="H402" s="985"/>
      <c r="I402" s="986"/>
    </row>
    <row r="403" spans="1:9" ht="16.5" customHeight="1" x14ac:dyDescent="0.25">
      <c r="A403" s="991"/>
      <c r="B403" s="987"/>
      <c r="C403" s="987"/>
      <c r="D403" s="987"/>
      <c r="E403" s="987"/>
      <c r="F403" s="987"/>
      <c r="G403" s="987"/>
      <c r="H403" s="987"/>
      <c r="I403" s="988"/>
    </row>
    <row r="404" spans="1:9" ht="14.65" customHeight="1" x14ac:dyDescent="0.25">
      <c r="A404" s="953" t="s">
        <v>392</v>
      </c>
      <c r="B404" s="954"/>
      <c r="C404" s="954"/>
      <c r="D404" s="955"/>
      <c r="E404" s="955"/>
      <c r="F404" s="955"/>
      <c r="G404" s="955"/>
      <c r="H404" s="955"/>
      <c r="I404" s="956"/>
    </row>
    <row r="405" spans="1:9" ht="14.65" customHeight="1" thickBot="1" x14ac:dyDescent="0.3">
      <c r="A405" s="957" t="s">
        <v>115</v>
      </c>
      <c r="B405" s="958"/>
      <c r="C405" s="959"/>
      <c r="D405" s="960" t="s">
        <v>114</v>
      </c>
      <c r="E405" s="781"/>
      <c r="F405" s="781"/>
      <c r="G405" s="781"/>
      <c r="H405" s="781"/>
      <c r="I405" s="784"/>
    </row>
    <row r="406" spans="1:9" ht="19.149999999999999" customHeight="1" thickBot="1" x14ac:dyDescent="0.3">
      <c r="A406" s="961" t="s">
        <v>116</v>
      </c>
      <c r="B406" s="862"/>
      <c r="C406" s="269" t="str">
        <f ca="1">IFERROR("År " &amp;YEAR(TODAY())+INT(H387/(H384/(C384-A384))),"N/A")</f>
        <v>N/A</v>
      </c>
      <c r="D406" s="862" t="s">
        <v>24</v>
      </c>
      <c r="E406" s="962"/>
      <c r="F406" s="862"/>
      <c r="G406" s="862"/>
      <c r="H406" s="862" t="s">
        <v>21</v>
      </c>
      <c r="I406" s="963"/>
    </row>
    <row r="407" spans="1:9" ht="27" customHeight="1" x14ac:dyDescent="0.25">
      <c r="A407" s="964"/>
      <c r="B407" s="965"/>
      <c r="C407" s="966"/>
      <c r="D407" s="864"/>
      <c r="E407" s="864"/>
      <c r="F407" s="864"/>
      <c r="G407" s="864"/>
      <c r="H407" s="864"/>
      <c r="I407" s="866"/>
    </row>
    <row r="408" spans="1:9" ht="19.149999999999999" customHeight="1" x14ac:dyDescent="0.25">
      <c r="A408" s="967"/>
      <c r="B408" s="968"/>
      <c r="C408" s="966"/>
      <c r="D408" s="874" t="s">
        <v>25</v>
      </c>
      <c r="E408" s="962"/>
      <c r="F408" s="862"/>
      <c r="G408" s="862"/>
      <c r="H408" s="862" t="s">
        <v>371</v>
      </c>
      <c r="I408" s="972"/>
    </row>
    <row r="409" spans="1:9" ht="25.15" customHeight="1" thickBot="1" x14ac:dyDescent="0.3">
      <c r="A409" s="969"/>
      <c r="B409" s="970"/>
      <c r="C409" s="971"/>
      <c r="D409" s="875"/>
      <c r="E409" s="878"/>
      <c r="F409" s="878"/>
      <c r="G409" s="878"/>
      <c r="H409" s="878"/>
      <c r="I409" s="880"/>
    </row>
    <row r="410" spans="1:9" ht="14.65" customHeight="1" thickBot="1" x14ac:dyDescent="0.3"/>
    <row r="411" spans="1:9" ht="16.149999999999999" customHeight="1" x14ac:dyDescent="0.25">
      <c r="A411" s="1044" t="s">
        <v>386</v>
      </c>
      <c r="B411" s="817"/>
      <c r="C411" s="817"/>
      <c r="D411" s="817"/>
      <c r="E411" s="817"/>
      <c r="F411" s="817"/>
      <c r="G411" s="817"/>
      <c r="H411" s="817"/>
      <c r="I411" s="818"/>
    </row>
    <row r="412" spans="1:9" ht="44.65" customHeight="1" x14ac:dyDescent="0.25">
      <c r="A412" s="445" t="s">
        <v>113</v>
      </c>
      <c r="B412" s="1045"/>
      <c r="C412" s="1045"/>
      <c r="D412" s="1045"/>
      <c r="E412" s="449" t="s">
        <v>588</v>
      </c>
      <c r="F412" s="1046"/>
      <c r="G412" s="1047"/>
      <c r="H412" s="1047"/>
      <c r="I412" s="1047"/>
    </row>
    <row r="413" spans="1:9" ht="25.15" customHeight="1" x14ac:dyDescent="0.25">
      <c r="A413" s="303" t="s">
        <v>0</v>
      </c>
      <c r="B413" s="945"/>
      <c r="C413" s="945"/>
      <c r="D413" s="945"/>
      <c r="E413" s="446" t="s">
        <v>37</v>
      </c>
      <c r="F413" s="1048"/>
      <c r="G413" s="1049"/>
      <c r="H413" s="447" t="s">
        <v>31</v>
      </c>
      <c r="I413" s="448"/>
    </row>
    <row r="414" spans="1:9" ht="25.15" customHeight="1" x14ac:dyDescent="0.25">
      <c r="A414" s="304" t="s">
        <v>30</v>
      </c>
      <c r="B414" s="936"/>
      <c r="C414" s="939"/>
      <c r="D414" s="939"/>
      <c r="E414" s="140" t="s">
        <v>32</v>
      </c>
      <c r="F414" s="938"/>
      <c r="G414" s="937"/>
      <c r="H414" s="217" t="s">
        <v>34</v>
      </c>
      <c r="I414" s="218"/>
    </row>
    <row r="415" spans="1:9" ht="25.15" customHeight="1" x14ac:dyDescent="0.25">
      <c r="A415" s="304" t="s">
        <v>1</v>
      </c>
      <c r="B415" s="939"/>
      <c r="C415" s="939"/>
      <c r="D415" s="939"/>
      <c r="E415" s="140" t="s">
        <v>33</v>
      </c>
      <c r="F415" s="939"/>
      <c r="G415" s="937"/>
      <c r="H415" s="217" t="s">
        <v>36</v>
      </c>
      <c r="I415" s="76"/>
    </row>
    <row r="416" spans="1:9" ht="25.15" customHeight="1" x14ac:dyDescent="0.25">
      <c r="A416" s="304" t="s">
        <v>406</v>
      </c>
      <c r="B416" s="940"/>
      <c r="C416" s="939"/>
      <c r="D416" s="939"/>
      <c r="E416" s="140" t="s">
        <v>35</v>
      </c>
      <c r="F416" s="939"/>
      <c r="G416" s="937"/>
      <c r="H416" s="1025"/>
      <c r="I416" s="1026"/>
    </row>
    <row r="417" spans="1:9" ht="25.15" customHeight="1" thickBot="1" x14ac:dyDescent="0.3">
      <c r="A417" s="305" t="s">
        <v>28</v>
      </c>
      <c r="B417" s="929"/>
      <c r="C417" s="929"/>
      <c r="D417" s="929"/>
      <c r="E417" s="141" t="s">
        <v>29</v>
      </c>
      <c r="F417" s="929"/>
      <c r="G417" s="930"/>
      <c r="H417" s="1027"/>
      <c r="I417" s="1028"/>
    </row>
    <row r="418" spans="1:9" ht="14.65" customHeight="1" thickBot="1" x14ac:dyDescent="0.3">
      <c r="A418" s="1029"/>
      <c r="B418" s="955"/>
      <c r="C418" s="955"/>
      <c r="D418" s="955"/>
      <c r="E418" s="817"/>
      <c r="F418" s="955"/>
      <c r="G418" s="955"/>
      <c r="H418" s="817"/>
      <c r="I418" s="818"/>
    </row>
    <row r="419" spans="1:9" ht="16.5" customHeight="1" x14ac:dyDescent="0.25">
      <c r="A419" s="992" t="s">
        <v>389</v>
      </c>
      <c r="B419" s="993"/>
      <c r="C419" s="993"/>
      <c r="D419" s="993"/>
      <c r="E419" s="1030" t="s">
        <v>177</v>
      </c>
      <c r="F419" s="1031"/>
      <c r="G419" s="1032"/>
      <c r="H419" s="1034" t="s">
        <v>387</v>
      </c>
      <c r="I419" s="1035"/>
    </row>
    <row r="420" spans="1:9" ht="14.65" customHeight="1" x14ac:dyDescent="0.25">
      <c r="A420" s="592" t="s">
        <v>324</v>
      </c>
      <c r="B420" s="955"/>
      <c r="C420" s="955"/>
      <c r="D420" s="1036"/>
      <c r="E420" s="1037"/>
      <c r="F420" s="1037"/>
      <c r="G420" s="1033"/>
      <c r="H420" s="1038"/>
      <c r="I420" s="1039"/>
    </row>
    <row r="421" spans="1:9" ht="14.65" customHeight="1" thickBot="1" x14ac:dyDescent="0.3">
      <c r="A421" s="979" t="s">
        <v>390</v>
      </c>
      <c r="B421" s="820"/>
      <c r="C421" s="820"/>
      <c r="D421" s="980"/>
      <c r="E421" s="1042"/>
      <c r="F421" s="1043"/>
      <c r="G421" s="1012"/>
      <c r="H421" s="1040"/>
      <c r="I421" s="1041"/>
    </row>
    <row r="422" spans="1:9" ht="14.65" customHeight="1" thickBot="1" x14ac:dyDescent="0.3">
      <c r="A422" s="1019"/>
      <c r="B422" s="808"/>
      <c r="C422" s="808"/>
      <c r="D422" s="808"/>
      <c r="E422" s="808"/>
      <c r="F422" s="808"/>
      <c r="G422" s="808"/>
      <c r="H422" s="808"/>
      <c r="I422" s="825"/>
    </row>
    <row r="423" spans="1:9" ht="14.65" customHeight="1" x14ac:dyDescent="0.25">
      <c r="A423" s="1020" t="s">
        <v>395</v>
      </c>
      <c r="B423" s="1021"/>
      <c r="C423" s="1021"/>
      <c r="D423" s="817"/>
      <c r="E423" s="817"/>
      <c r="F423" s="817"/>
      <c r="G423" s="817"/>
      <c r="H423" s="817"/>
      <c r="I423" s="818"/>
    </row>
    <row r="424" spans="1:9" ht="28.15" customHeight="1" x14ac:dyDescent="0.25">
      <c r="A424" s="1022" t="s">
        <v>393</v>
      </c>
      <c r="B424" s="1023"/>
      <c r="C424" s="1023" t="s">
        <v>394</v>
      </c>
      <c r="D424" s="1023"/>
      <c r="E424" s="273" t="s">
        <v>396</v>
      </c>
      <c r="F424" s="273" t="s">
        <v>397</v>
      </c>
      <c r="G424" s="274"/>
      <c r="H424" s="1023" t="s">
        <v>387</v>
      </c>
      <c r="I424" s="1024"/>
    </row>
    <row r="425" spans="1:9" ht="26.65" customHeight="1" thickBot="1" x14ac:dyDescent="0.3">
      <c r="A425" s="1015"/>
      <c r="B425" s="1016"/>
      <c r="C425" s="1017"/>
      <c r="D425" s="1016"/>
      <c r="E425" s="450"/>
      <c r="F425" s="450"/>
      <c r="G425" s="275"/>
      <c r="H425" s="1000">
        <f>IFERROR((C425-A425)*E425*F425,0)</f>
        <v>0</v>
      </c>
      <c r="I425" s="1018"/>
    </row>
    <row r="426" spans="1:9" ht="14.65" customHeight="1" thickBot="1" x14ac:dyDescent="0.3">
      <c r="A426" s="829"/>
      <c r="B426" s="808"/>
      <c r="C426" s="808"/>
      <c r="D426" s="808"/>
      <c r="E426" s="808"/>
      <c r="F426" s="808"/>
      <c r="G426" s="808"/>
      <c r="H426" s="808"/>
      <c r="I426" s="825"/>
    </row>
    <row r="427" spans="1:9" ht="28.15" customHeight="1" x14ac:dyDescent="0.25">
      <c r="A427" s="992" t="s">
        <v>388</v>
      </c>
      <c r="B427" s="993"/>
      <c r="C427" s="993"/>
      <c r="D427" s="993"/>
      <c r="E427" s="993"/>
      <c r="F427" s="993"/>
      <c r="G427" s="994"/>
      <c r="H427" s="998" t="s">
        <v>387</v>
      </c>
      <c r="I427" s="1014"/>
    </row>
    <row r="428" spans="1:9" ht="26.65" customHeight="1" thickBot="1" x14ac:dyDescent="0.3">
      <c r="A428" s="995"/>
      <c r="B428" s="996"/>
      <c r="C428" s="996"/>
      <c r="D428" s="996"/>
      <c r="E428" s="996"/>
      <c r="F428" s="996"/>
      <c r="G428" s="997"/>
      <c r="H428" s="1000">
        <f>IFERROR(H420-H425,0)</f>
        <v>0</v>
      </c>
      <c r="I428" s="1001"/>
    </row>
    <row r="429" spans="1:9" ht="14.65" customHeight="1" thickBot="1" x14ac:dyDescent="0.3">
      <c r="A429" s="829"/>
      <c r="B429" s="808"/>
      <c r="C429" s="808"/>
      <c r="D429" s="808"/>
      <c r="E429" s="808"/>
      <c r="F429" s="808"/>
      <c r="G429" s="808"/>
      <c r="H429" s="808"/>
      <c r="I429" s="825"/>
    </row>
    <row r="430" spans="1:9" ht="28.15" customHeight="1" x14ac:dyDescent="0.25">
      <c r="A430" s="1005" t="s">
        <v>407</v>
      </c>
      <c r="B430" s="1006"/>
      <c r="C430" s="1006"/>
      <c r="D430" s="1007"/>
      <c r="E430" s="276" t="s">
        <v>396</v>
      </c>
      <c r="F430" s="276" t="s">
        <v>397</v>
      </c>
      <c r="G430" s="1011"/>
      <c r="H430" s="1013" t="s">
        <v>387</v>
      </c>
      <c r="I430" s="1014"/>
    </row>
    <row r="431" spans="1:9" ht="26.65" customHeight="1" thickBot="1" x14ac:dyDescent="0.3">
      <c r="A431" s="1008"/>
      <c r="B431" s="1009"/>
      <c r="C431" s="1009"/>
      <c r="D431" s="1010"/>
      <c r="E431" s="450"/>
      <c r="F431" s="450"/>
      <c r="G431" s="1012"/>
      <c r="H431" s="1000">
        <f>IFERROR(E431*F431,0)</f>
        <v>0</v>
      </c>
      <c r="I431" s="1001"/>
    </row>
    <row r="432" spans="1:9" ht="14.65" customHeight="1" thickBot="1" x14ac:dyDescent="0.3">
      <c r="A432" s="807"/>
      <c r="B432" s="808"/>
      <c r="C432" s="808"/>
      <c r="D432" s="808"/>
      <c r="E432" s="808"/>
      <c r="F432" s="808"/>
      <c r="G432" s="808"/>
      <c r="H432" s="808"/>
      <c r="I432" s="825"/>
    </row>
    <row r="433" spans="1:9" ht="28.15" customHeight="1" x14ac:dyDescent="0.25">
      <c r="A433" s="992" t="s">
        <v>408</v>
      </c>
      <c r="B433" s="993"/>
      <c r="C433" s="993"/>
      <c r="D433" s="993"/>
      <c r="E433" s="993"/>
      <c r="F433" s="993"/>
      <c r="G433" s="994"/>
      <c r="H433" s="998" t="s">
        <v>391</v>
      </c>
      <c r="I433" s="999"/>
    </row>
    <row r="434" spans="1:9" ht="26.65" customHeight="1" thickBot="1" x14ac:dyDescent="0.3">
      <c r="A434" s="995"/>
      <c r="B434" s="996"/>
      <c r="C434" s="996"/>
      <c r="D434" s="996"/>
      <c r="E434" s="996"/>
      <c r="F434" s="996"/>
      <c r="G434" s="997"/>
      <c r="H434" s="1000">
        <f>IFERROR(H428/H431,0)</f>
        <v>0</v>
      </c>
      <c r="I434" s="1001"/>
    </row>
    <row r="435" spans="1:9" ht="14.65" customHeight="1" thickBot="1" x14ac:dyDescent="0.3">
      <c r="A435" s="1002"/>
      <c r="B435" s="1003"/>
      <c r="C435" s="1003"/>
      <c r="D435" s="1003"/>
      <c r="E435" s="1003"/>
      <c r="F435" s="1003"/>
      <c r="G435" s="1003"/>
      <c r="H435" s="1003"/>
      <c r="I435" s="1004"/>
    </row>
    <row r="436" spans="1:9" ht="16.5" customHeight="1" x14ac:dyDescent="0.25">
      <c r="A436" s="973" t="s">
        <v>400</v>
      </c>
      <c r="B436" s="817"/>
      <c r="C436" s="817"/>
      <c r="D436" s="817"/>
      <c r="E436" s="817"/>
      <c r="F436" s="974"/>
      <c r="G436" s="451"/>
      <c r="H436" s="975" t="s">
        <v>401</v>
      </c>
      <c r="I436" s="976"/>
    </row>
    <row r="437" spans="1:9" ht="16.5" customHeight="1" thickBot="1" x14ac:dyDescent="0.3">
      <c r="A437" s="979" t="s">
        <v>399</v>
      </c>
      <c r="B437" s="820"/>
      <c r="C437" s="820"/>
      <c r="D437" s="820"/>
      <c r="E437" s="820"/>
      <c r="F437" s="980"/>
      <c r="G437" s="452"/>
      <c r="H437" s="977"/>
      <c r="I437" s="978"/>
    </row>
    <row r="438" spans="1:9" ht="16.5" customHeight="1" x14ac:dyDescent="0.25">
      <c r="A438" s="981" t="s">
        <v>398</v>
      </c>
      <c r="B438" s="982"/>
      <c r="C438" s="983"/>
      <c r="D438" s="982"/>
      <c r="E438" s="982"/>
      <c r="F438" s="982"/>
      <c r="G438" s="982"/>
      <c r="H438" s="982"/>
      <c r="I438" s="984"/>
    </row>
    <row r="439" spans="1:9" ht="16.5" customHeight="1" x14ac:dyDescent="0.25">
      <c r="A439" s="989"/>
      <c r="B439" s="985"/>
      <c r="C439" s="985"/>
      <c r="D439" s="985"/>
      <c r="E439" s="985"/>
      <c r="F439" s="985"/>
      <c r="G439" s="985"/>
      <c r="H439" s="985"/>
      <c r="I439" s="986"/>
    </row>
    <row r="440" spans="1:9" ht="16.5" customHeight="1" x14ac:dyDescent="0.25">
      <c r="A440" s="990"/>
      <c r="B440" s="985"/>
      <c r="C440" s="985"/>
      <c r="D440" s="985"/>
      <c r="E440" s="985"/>
      <c r="F440" s="985"/>
      <c r="G440" s="985"/>
      <c r="H440" s="985"/>
      <c r="I440" s="986"/>
    </row>
    <row r="441" spans="1:9" ht="16.5" customHeight="1" x14ac:dyDescent="0.25">
      <c r="A441" s="990"/>
      <c r="B441" s="985"/>
      <c r="C441" s="985"/>
      <c r="D441" s="985"/>
      <c r="E441" s="985"/>
      <c r="F441" s="985"/>
      <c r="G441" s="985"/>
      <c r="H441" s="985"/>
      <c r="I441" s="986"/>
    </row>
    <row r="442" spans="1:9" ht="16.5" customHeight="1" x14ac:dyDescent="0.25">
      <c r="A442" s="990"/>
      <c r="B442" s="985"/>
      <c r="C442" s="985"/>
      <c r="D442" s="985"/>
      <c r="E442" s="985"/>
      <c r="F442" s="985"/>
      <c r="G442" s="985"/>
      <c r="H442" s="985"/>
      <c r="I442" s="986"/>
    </row>
    <row r="443" spans="1:9" ht="16.5" customHeight="1" x14ac:dyDescent="0.25">
      <c r="A443" s="990"/>
      <c r="B443" s="985"/>
      <c r="C443" s="985"/>
      <c r="D443" s="985"/>
      <c r="E443" s="985"/>
      <c r="F443" s="985"/>
      <c r="G443" s="985"/>
      <c r="H443" s="985"/>
      <c r="I443" s="986"/>
    </row>
    <row r="444" spans="1:9" ht="16.5" customHeight="1" x14ac:dyDescent="0.25">
      <c r="A444" s="991"/>
      <c r="B444" s="987"/>
      <c r="C444" s="987"/>
      <c r="D444" s="987"/>
      <c r="E444" s="987"/>
      <c r="F444" s="987"/>
      <c r="G444" s="987"/>
      <c r="H444" s="987"/>
      <c r="I444" s="988"/>
    </row>
    <row r="445" spans="1:9" ht="14.65" customHeight="1" x14ac:dyDescent="0.25">
      <c r="A445" s="953" t="s">
        <v>392</v>
      </c>
      <c r="B445" s="954"/>
      <c r="C445" s="954"/>
      <c r="D445" s="955"/>
      <c r="E445" s="955"/>
      <c r="F445" s="955"/>
      <c r="G445" s="955"/>
      <c r="H445" s="955"/>
      <c r="I445" s="956"/>
    </row>
    <row r="446" spans="1:9" ht="14.65" customHeight="1" thickBot="1" x14ac:dyDescent="0.3">
      <c r="A446" s="957" t="s">
        <v>115</v>
      </c>
      <c r="B446" s="958"/>
      <c r="C446" s="959"/>
      <c r="D446" s="960" t="s">
        <v>114</v>
      </c>
      <c r="E446" s="781"/>
      <c r="F446" s="781"/>
      <c r="G446" s="781"/>
      <c r="H446" s="781"/>
      <c r="I446" s="784"/>
    </row>
    <row r="447" spans="1:9" ht="19.149999999999999" customHeight="1" thickBot="1" x14ac:dyDescent="0.3">
      <c r="A447" s="961" t="s">
        <v>116</v>
      </c>
      <c r="B447" s="862"/>
      <c r="C447" s="269" t="str">
        <f ca="1">IFERROR("År " &amp;YEAR(TODAY())+INT(H428/(H425/(C425-A425))),"N/A")</f>
        <v>N/A</v>
      </c>
      <c r="D447" s="862" t="s">
        <v>24</v>
      </c>
      <c r="E447" s="962"/>
      <c r="F447" s="862"/>
      <c r="G447" s="862"/>
      <c r="H447" s="862" t="s">
        <v>21</v>
      </c>
      <c r="I447" s="963"/>
    </row>
    <row r="448" spans="1:9" ht="27" customHeight="1" x14ac:dyDescent="0.25">
      <c r="A448" s="964"/>
      <c r="B448" s="965"/>
      <c r="C448" s="966"/>
      <c r="D448" s="864"/>
      <c r="E448" s="864"/>
      <c r="F448" s="864"/>
      <c r="G448" s="864"/>
      <c r="H448" s="864"/>
      <c r="I448" s="866"/>
    </row>
    <row r="449" spans="1:9" ht="19.149999999999999" customHeight="1" x14ac:dyDescent="0.25">
      <c r="A449" s="967"/>
      <c r="B449" s="968"/>
      <c r="C449" s="966"/>
      <c r="D449" s="874" t="s">
        <v>25</v>
      </c>
      <c r="E449" s="962"/>
      <c r="F449" s="862"/>
      <c r="G449" s="862"/>
      <c r="H449" s="862" t="s">
        <v>371</v>
      </c>
      <c r="I449" s="972"/>
    </row>
    <row r="450" spans="1:9" ht="25.15" customHeight="1" thickBot="1" x14ac:dyDescent="0.3">
      <c r="A450" s="969"/>
      <c r="B450" s="970"/>
      <c r="C450" s="971"/>
      <c r="D450" s="875"/>
      <c r="E450" s="878"/>
      <c r="F450" s="878"/>
      <c r="G450" s="878"/>
      <c r="H450" s="878"/>
      <c r="I450" s="880"/>
    </row>
    <row r="451" spans="1:9" ht="14.65" customHeight="1" thickBot="1" x14ac:dyDescent="0.3"/>
    <row r="452" spans="1:9" ht="16.149999999999999" customHeight="1" x14ac:dyDescent="0.25">
      <c r="A452" s="1044" t="s">
        <v>386</v>
      </c>
      <c r="B452" s="817"/>
      <c r="C452" s="817"/>
      <c r="D452" s="817"/>
      <c r="E452" s="817"/>
      <c r="F452" s="817"/>
      <c r="G452" s="817"/>
      <c r="H452" s="817"/>
      <c r="I452" s="818"/>
    </row>
    <row r="453" spans="1:9" ht="44.65" customHeight="1" x14ac:dyDescent="0.25">
      <c r="A453" s="445" t="s">
        <v>113</v>
      </c>
      <c r="B453" s="1045"/>
      <c r="C453" s="1045"/>
      <c r="D453" s="1045"/>
      <c r="E453" s="449" t="s">
        <v>588</v>
      </c>
      <c r="F453" s="1046" t="s">
        <v>431</v>
      </c>
      <c r="G453" s="1047"/>
      <c r="H453" s="1047"/>
      <c r="I453" s="1047"/>
    </row>
    <row r="454" spans="1:9" ht="25.15" customHeight="1" x14ac:dyDescent="0.25">
      <c r="A454" s="303" t="s">
        <v>0</v>
      </c>
      <c r="B454" s="945"/>
      <c r="C454" s="945"/>
      <c r="D454" s="945"/>
      <c r="E454" s="446" t="s">
        <v>37</v>
      </c>
      <c r="F454" s="1048"/>
      <c r="G454" s="1049"/>
      <c r="H454" s="447" t="s">
        <v>31</v>
      </c>
      <c r="I454" s="448"/>
    </row>
    <row r="455" spans="1:9" ht="25.15" customHeight="1" x14ac:dyDescent="0.25">
      <c r="A455" s="304" t="s">
        <v>30</v>
      </c>
      <c r="B455" s="936"/>
      <c r="C455" s="939"/>
      <c r="D455" s="939"/>
      <c r="E455" s="140" t="s">
        <v>32</v>
      </c>
      <c r="F455" s="938"/>
      <c r="G455" s="937"/>
      <c r="H455" s="217" t="s">
        <v>34</v>
      </c>
      <c r="I455" s="218"/>
    </row>
    <row r="456" spans="1:9" ht="25.15" customHeight="1" x14ac:dyDescent="0.25">
      <c r="A456" s="304" t="s">
        <v>1</v>
      </c>
      <c r="B456" s="939"/>
      <c r="C456" s="939"/>
      <c r="D456" s="939"/>
      <c r="E456" s="140" t="s">
        <v>33</v>
      </c>
      <c r="F456" s="939"/>
      <c r="G456" s="937"/>
      <c r="H456" s="217" t="s">
        <v>36</v>
      </c>
      <c r="I456" s="76"/>
    </row>
    <row r="457" spans="1:9" ht="25.15" customHeight="1" x14ac:dyDescent="0.25">
      <c r="A457" s="304" t="s">
        <v>406</v>
      </c>
      <c r="B457" s="940"/>
      <c r="C457" s="939"/>
      <c r="D457" s="939"/>
      <c r="E457" s="140" t="s">
        <v>35</v>
      </c>
      <c r="F457" s="939"/>
      <c r="G457" s="937"/>
      <c r="H457" s="1025"/>
      <c r="I457" s="1026"/>
    </row>
    <row r="458" spans="1:9" ht="25.15" customHeight="1" thickBot="1" x14ac:dyDescent="0.3">
      <c r="A458" s="305" t="s">
        <v>28</v>
      </c>
      <c r="B458" s="929"/>
      <c r="C458" s="929"/>
      <c r="D458" s="929"/>
      <c r="E458" s="141" t="s">
        <v>29</v>
      </c>
      <c r="F458" s="929"/>
      <c r="G458" s="930"/>
      <c r="H458" s="1027"/>
      <c r="I458" s="1028"/>
    </row>
    <row r="459" spans="1:9" ht="14.65" customHeight="1" thickBot="1" x14ac:dyDescent="0.3">
      <c r="A459" s="1029"/>
      <c r="B459" s="955"/>
      <c r="C459" s="955"/>
      <c r="D459" s="955"/>
      <c r="E459" s="817"/>
      <c r="F459" s="955"/>
      <c r="G459" s="955"/>
      <c r="H459" s="817"/>
      <c r="I459" s="818"/>
    </row>
    <row r="460" spans="1:9" ht="16.5" customHeight="1" x14ac:dyDescent="0.25">
      <c r="A460" s="992" t="s">
        <v>389</v>
      </c>
      <c r="B460" s="993"/>
      <c r="C460" s="993"/>
      <c r="D460" s="993"/>
      <c r="E460" s="1030" t="s">
        <v>177</v>
      </c>
      <c r="F460" s="1031"/>
      <c r="G460" s="1032"/>
      <c r="H460" s="1034" t="s">
        <v>387</v>
      </c>
      <c r="I460" s="1035"/>
    </row>
    <row r="461" spans="1:9" ht="14.65" customHeight="1" x14ac:dyDescent="0.25">
      <c r="A461" s="592" t="s">
        <v>324</v>
      </c>
      <c r="B461" s="955"/>
      <c r="C461" s="955"/>
      <c r="D461" s="1036"/>
      <c r="E461" s="1037"/>
      <c r="F461" s="1037"/>
      <c r="G461" s="1033"/>
      <c r="H461" s="1038"/>
      <c r="I461" s="1039"/>
    </row>
    <row r="462" spans="1:9" ht="14.65" customHeight="1" thickBot="1" x14ac:dyDescent="0.3">
      <c r="A462" s="979" t="s">
        <v>390</v>
      </c>
      <c r="B462" s="820"/>
      <c r="C462" s="820"/>
      <c r="D462" s="980"/>
      <c r="E462" s="1042"/>
      <c r="F462" s="1043"/>
      <c r="G462" s="1012"/>
      <c r="H462" s="1040"/>
      <c r="I462" s="1041"/>
    </row>
    <row r="463" spans="1:9" ht="14.65" customHeight="1" thickBot="1" x14ac:dyDescent="0.3">
      <c r="A463" s="1019"/>
      <c r="B463" s="808"/>
      <c r="C463" s="808"/>
      <c r="D463" s="808"/>
      <c r="E463" s="808"/>
      <c r="F463" s="808"/>
      <c r="G463" s="808"/>
      <c r="H463" s="808"/>
      <c r="I463" s="825"/>
    </row>
    <row r="464" spans="1:9" ht="14.65" customHeight="1" x14ac:dyDescent="0.25">
      <c r="A464" s="1020" t="s">
        <v>395</v>
      </c>
      <c r="B464" s="1021"/>
      <c r="C464" s="1021"/>
      <c r="D464" s="817"/>
      <c r="E464" s="817"/>
      <c r="F464" s="817"/>
      <c r="G464" s="817"/>
      <c r="H464" s="817"/>
      <c r="I464" s="818"/>
    </row>
    <row r="465" spans="1:9" ht="28.15" customHeight="1" x14ac:dyDescent="0.25">
      <c r="A465" s="1022" t="s">
        <v>393</v>
      </c>
      <c r="B465" s="1023"/>
      <c r="C465" s="1023" t="s">
        <v>394</v>
      </c>
      <c r="D465" s="1023"/>
      <c r="E465" s="273" t="s">
        <v>396</v>
      </c>
      <c r="F465" s="273" t="s">
        <v>397</v>
      </c>
      <c r="G465" s="274"/>
      <c r="H465" s="1023" t="s">
        <v>387</v>
      </c>
      <c r="I465" s="1024"/>
    </row>
    <row r="466" spans="1:9" ht="26.65" customHeight="1" thickBot="1" x14ac:dyDescent="0.3">
      <c r="A466" s="1015"/>
      <c r="B466" s="1016"/>
      <c r="C466" s="1017"/>
      <c r="D466" s="1016"/>
      <c r="E466" s="450"/>
      <c r="F466" s="450"/>
      <c r="G466" s="275"/>
      <c r="H466" s="1000">
        <f>IFERROR((C466-A466)*E466*F466,0)</f>
        <v>0</v>
      </c>
      <c r="I466" s="1018"/>
    </row>
    <row r="467" spans="1:9" ht="14.65" customHeight="1" thickBot="1" x14ac:dyDescent="0.3">
      <c r="A467" s="829"/>
      <c r="B467" s="808"/>
      <c r="C467" s="808"/>
      <c r="D467" s="808"/>
      <c r="E467" s="808"/>
      <c r="F467" s="808"/>
      <c r="G467" s="808"/>
      <c r="H467" s="808"/>
      <c r="I467" s="825"/>
    </row>
    <row r="468" spans="1:9" ht="28.15" customHeight="1" x14ac:dyDescent="0.25">
      <c r="A468" s="992" t="s">
        <v>388</v>
      </c>
      <c r="B468" s="993"/>
      <c r="C468" s="993"/>
      <c r="D468" s="993"/>
      <c r="E468" s="993"/>
      <c r="F468" s="993"/>
      <c r="G468" s="994"/>
      <c r="H468" s="998" t="s">
        <v>387</v>
      </c>
      <c r="I468" s="1014"/>
    </row>
    <row r="469" spans="1:9" ht="26.65" customHeight="1" thickBot="1" x14ac:dyDescent="0.3">
      <c r="A469" s="995"/>
      <c r="B469" s="996"/>
      <c r="C469" s="996"/>
      <c r="D469" s="996"/>
      <c r="E469" s="996"/>
      <c r="F469" s="996"/>
      <c r="G469" s="997"/>
      <c r="H469" s="1000">
        <f>IFERROR(H461-H466,0)</f>
        <v>0</v>
      </c>
      <c r="I469" s="1001"/>
    </row>
    <row r="470" spans="1:9" ht="14.65" customHeight="1" thickBot="1" x14ac:dyDescent="0.3">
      <c r="A470" s="829"/>
      <c r="B470" s="808"/>
      <c r="C470" s="808"/>
      <c r="D470" s="808"/>
      <c r="E470" s="808"/>
      <c r="F470" s="808"/>
      <c r="G470" s="808"/>
      <c r="H470" s="808"/>
      <c r="I470" s="825"/>
    </row>
    <row r="471" spans="1:9" ht="28.15" customHeight="1" x14ac:dyDescent="0.25">
      <c r="A471" s="1005" t="s">
        <v>407</v>
      </c>
      <c r="B471" s="1006"/>
      <c r="C471" s="1006"/>
      <c r="D471" s="1007"/>
      <c r="E471" s="276" t="s">
        <v>396</v>
      </c>
      <c r="F471" s="276" t="s">
        <v>397</v>
      </c>
      <c r="G471" s="1011"/>
      <c r="H471" s="1013" t="s">
        <v>387</v>
      </c>
      <c r="I471" s="1014"/>
    </row>
    <row r="472" spans="1:9" ht="26.65" customHeight="1" thickBot="1" x14ac:dyDescent="0.3">
      <c r="A472" s="1008"/>
      <c r="B472" s="1009"/>
      <c r="C472" s="1009"/>
      <c r="D472" s="1010"/>
      <c r="E472" s="450"/>
      <c r="F472" s="450"/>
      <c r="G472" s="1012"/>
      <c r="H472" s="1000">
        <f>IFERROR(E472*F472,0)</f>
        <v>0</v>
      </c>
      <c r="I472" s="1001"/>
    </row>
    <row r="473" spans="1:9" ht="14.65" customHeight="1" thickBot="1" x14ac:dyDescent="0.3">
      <c r="A473" s="807"/>
      <c r="B473" s="808"/>
      <c r="C473" s="808"/>
      <c r="D473" s="808"/>
      <c r="E473" s="808"/>
      <c r="F473" s="808"/>
      <c r="G473" s="808"/>
      <c r="H473" s="808"/>
      <c r="I473" s="825"/>
    </row>
    <row r="474" spans="1:9" ht="28.15" customHeight="1" x14ac:dyDescent="0.25">
      <c r="A474" s="992" t="s">
        <v>408</v>
      </c>
      <c r="B474" s="993"/>
      <c r="C474" s="993"/>
      <c r="D474" s="993"/>
      <c r="E474" s="993"/>
      <c r="F474" s="993"/>
      <c r="G474" s="994"/>
      <c r="H474" s="998" t="s">
        <v>391</v>
      </c>
      <c r="I474" s="999"/>
    </row>
    <row r="475" spans="1:9" ht="26.65" customHeight="1" thickBot="1" x14ac:dyDescent="0.3">
      <c r="A475" s="995"/>
      <c r="B475" s="996"/>
      <c r="C475" s="996"/>
      <c r="D475" s="996"/>
      <c r="E475" s="996"/>
      <c r="F475" s="996"/>
      <c r="G475" s="997"/>
      <c r="H475" s="1000">
        <f>IFERROR(H469/H472,0)</f>
        <v>0</v>
      </c>
      <c r="I475" s="1001"/>
    </row>
    <row r="476" spans="1:9" ht="14.65" customHeight="1" thickBot="1" x14ac:dyDescent="0.3">
      <c r="A476" s="1002"/>
      <c r="B476" s="1003"/>
      <c r="C476" s="1003"/>
      <c r="D476" s="1003"/>
      <c r="E476" s="1003"/>
      <c r="F476" s="1003"/>
      <c r="G476" s="1003"/>
      <c r="H476" s="1003"/>
      <c r="I476" s="1004"/>
    </row>
    <row r="477" spans="1:9" ht="16.5" customHeight="1" x14ac:dyDescent="0.25">
      <c r="A477" s="973" t="s">
        <v>400</v>
      </c>
      <c r="B477" s="817"/>
      <c r="C477" s="817"/>
      <c r="D477" s="817"/>
      <c r="E477" s="817"/>
      <c r="F477" s="974"/>
      <c r="G477" s="451"/>
      <c r="H477" s="975" t="s">
        <v>401</v>
      </c>
      <c r="I477" s="976"/>
    </row>
    <row r="478" spans="1:9" ht="16.5" customHeight="1" thickBot="1" x14ac:dyDescent="0.3">
      <c r="A478" s="979" t="s">
        <v>399</v>
      </c>
      <c r="B478" s="820"/>
      <c r="C478" s="820"/>
      <c r="D478" s="820"/>
      <c r="E478" s="820"/>
      <c r="F478" s="980"/>
      <c r="G478" s="452"/>
      <c r="H478" s="977"/>
      <c r="I478" s="978"/>
    </row>
    <row r="479" spans="1:9" ht="16.5" customHeight="1" x14ac:dyDescent="0.25">
      <c r="A479" s="981" t="s">
        <v>398</v>
      </c>
      <c r="B479" s="982"/>
      <c r="C479" s="983"/>
      <c r="D479" s="982"/>
      <c r="E479" s="982"/>
      <c r="F479" s="982"/>
      <c r="G479" s="982"/>
      <c r="H479" s="982"/>
      <c r="I479" s="984"/>
    </row>
    <row r="480" spans="1:9" ht="16.5" customHeight="1" x14ac:dyDescent="0.25">
      <c r="A480" s="989"/>
      <c r="B480" s="985"/>
      <c r="C480" s="985"/>
      <c r="D480" s="985"/>
      <c r="E480" s="985"/>
      <c r="F480" s="985"/>
      <c r="G480" s="985"/>
      <c r="H480" s="985"/>
      <c r="I480" s="986"/>
    </row>
    <row r="481" spans="1:9" ht="16.5" customHeight="1" x14ac:dyDescent="0.25">
      <c r="A481" s="990"/>
      <c r="B481" s="985"/>
      <c r="C481" s="985"/>
      <c r="D481" s="985"/>
      <c r="E481" s="985"/>
      <c r="F481" s="985"/>
      <c r="G481" s="985"/>
      <c r="H481" s="985"/>
      <c r="I481" s="986"/>
    </row>
    <row r="482" spans="1:9" ht="16.5" customHeight="1" x14ac:dyDescent="0.25">
      <c r="A482" s="990"/>
      <c r="B482" s="985"/>
      <c r="C482" s="985"/>
      <c r="D482" s="985"/>
      <c r="E482" s="985"/>
      <c r="F482" s="985"/>
      <c r="G482" s="985"/>
      <c r="H482" s="985"/>
      <c r="I482" s="986"/>
    </row>
    <row r="483" spans="1:9" ht="16.5" customHeight="1" x14ac:dyDescent="0.25">
      <c r="A483" s="990"/>
      <c r="B483" s="985"/>
      <c r="C483" s="985"/>
      <c r="D483" s="985"/>
      <c r="E483" s="985"/>
      <c r="F483" s="985"/>
      <c r="G483" s="985"/>
      <c r="H483" s="985"/>
      <c r="I483" s="986"/>
    </row>
    <row r="484" spans="1:9" ht="16.5" customHeight="1" x14ac:dyDescent="0.25">
      <c r="A484" s="990"/>
      <c r="B484" s="985"/>
      <c r="C484" s="985"/>
      <c r="D484" s="985"/>
      <c r="E484" s="985"/>
      <c r="F484" s="985"/>
      <c r="G484" s="985"/>
      <c r="H484" s="985"/>
      <c r="I484" s="986"/>
    </row>
    <row r="485" spans="1:9" ht="16.5" customHeight="1" x14ac:dyDescent="0.25">
      <c r="A485" s="991"/>
      <c r="B485" s="987"/>
      <c r="C485" s="987"/>
      <c r="D485" s="987"/>
      <c r="E485" s="987"/>
      <c r="F485" s="987"/>
      <c r="G485" s="987"/>
      <c r="H485" s="987"/>
      <c r="I485" s="988"/>
    </row>
    <row r="486" spans="1:9" ht="14.65" customHeight="1" x14ac:dyDescent="0.25">
      <c r="A486" s="953" t="s">
        <v>392</v>
      </c>
      <c r="B486" s="954"/>
      <c r="C486" s="954"/>
      <c r="D486" s="955"/>
      <c r="E486" s="955"/>
      <c r="F486" s="955"/>
      <c r="G486" s="955"/>
      <c r="H486" s="955"/>
      <c r="I486" s="956"/>
    </row>
    <row r="487" spans="1:9" ht="14.65" customHeight="1" thickBot="1" x14ac:dyDescent="0.3">
      <c r="A487" s="957" t="s">
        <v>115</v>
      </c>
      <c r="B487" s="958"/>
      <c r="C487" s="959"/>
      <c r="D487" s="960" t="s">
        <v>114</v>
      </c>
      <c r="E487" s="781"/>
      <c r="F487" s="781"/>
      <c r="G487" s="781"/>
      <c r="H487" s="781"/>
      <c r="I487" s="784"/>
    </row>
    <row r="488" spans="1:9" ht="19.149999999999999" customHeight="1" thickBot="1" x14ac:dyDescent="0.3">
      <c r="A488" s="961" t="s">
        <v>116</v>
      </c>
      <c r="B488" s="862"/>
      <c r="C488" s="269" t="str">
        <f ca="1">IFERROR("År " &amp;YEAR(TODAY())+INT(H469/(H466/(C466-A466))),"N/A")</f>
        <v>N/A</v>
      </c>
      <c r="D488" s="862" t="s">
        <v>24</v>
      </c>
      <c r="E488" s="962"/>
      <c r="F488" s="862"/>
      <c r="G488" s="862"/>
      <c r="H488" s="862" t="s">
        <v>21</v>
      </c>
      <c r="I488" s="963"/>
    </row>
    <row r="489" spans="1:9" ht="27" customHeight="1" x14ac:dyDescent="0.25">
      <c r="A489" s="964"/>
      <c r="B489" s="965"/>
      <c r="C489" s="966"/>
      <c r="D489" s="864"/>
      <c r="E489" s="864"/>
      <c r="F489" s="864"/>
      <c r="G489" s="864"/>
      <c r="H489" s="864"/>
      <c r="I489" s="866"/>
    </row>
    <row r="490" spans="1:9" ht="19.149999999999999" customHeight="1" x14ac:dyDescent="0.25">
      <c r="A490" s="967"/>
      <c r="B490" s="968"/>
      <c r="C490" s="966"/>
      <c r="D490" s="874" t="s">
        <v>25</v>
      </c>
      <c r="E490" s="962"/>
      <c r="F490" s="862"/>
      <c r="G490" s="862"/>
      <c r="H490" s="862" t="s">
        <v>371</v>
      </c>
      <c r="I490" s="972"/>
    </row>
    <row r="491" spans="1:9" ht="25.15" customHeight="1" thickBot="1" x14ac:dyDescent="0.3">
      <c r="A491" s="969"/>
      <c r="B491" s="970"/>
      <c r="C491" s="971"/>
      <c r="D491" s="875"/>
      <c r="E491" s="878"/>
      <c r="F491" s="878"/>
      <c r="G491" s="878"/>
      <c r="H491" s="878"/>
      <c r="I491" s="880"/>
    </row>
    <row r="492" spans="1:9" ht="14.65" customHeight="1" thickBot="1" x14ac:dyDescent="0.3"/>
    <row r="493" spans="1:9" ht="16.149999999999999" customHeight="1" x14ac:dyDescent="0.25">
      <c r="A493" s="1044" t="s">
        <v>386</v>
      </c>
      <c r="B493" s="817"/>
      <c r="C493" s="817"/>
      <c r="D493" s="817"/>
      <c r="E493" s="817"/>
      <c r="F493" s="817"/>
      <c r="G493" s="817"/>
      <c r="H493" s="817"/>
      <c r="I493" s="818"/>
    </row>
    <row r="494" spans="1:9" ht="44.65" customHeight="1" x14ac:dyDescent="0.25">
      <c r="A494" s="445" t="s">
        <v>113</v>
      </c>
      <c r="B494" s="1045"/>
      <c r="C494" s="1045"/>
      <c r="D494" s="1045"/>
      <c r="E494" s="449" t="s">
        <v>588</v>
      </c>
      <c r="F494" s="1046" t="s">
        <v>431</v>
      </c>
      <c r="G494" s="1047"/>
      <c r="H494" s="1047"/>
      <c r="I494" s="1047"/>
    </row>
    <row r="495" spans="1:9" ht="25.15" customHeight="1" x14ac:dyDescent="0.25">
      <c r="A495" s="303" t="s">
        <v>0</v>
      </c>
      <c r="B495" s="945"/>
      <c r="C495" s="945"/>
      <c r="D495" s="945"/>
      <c r="E495" s="446" t="s">
        <v>37</v>
      </c>
      <c r="F495" s="1048"/>
      <c r="G495" s="1049"/>
      <c r="H495" s="447" t="s">
        <v>31</v>
      </c>
      <c r="I495" s="448"/>
    </row>
    <row r="496" spans="1:9" ht="25.15" customHeight="1" x14ac:dyDescent="0.25">
      <c r="A496" s="304" t="s">
        <v>30</v>
      </c>
      <c r="B496" s="936"/>
      <c r="C496" s="939"/>
      <c r="D496" s="939"/>
      <c r="E496" s="140" t="s">
        <v>32</v>
      </c>
      <c r="F496" s="938"/>
      <c r="G496" s="937"/>
      <c r="H496" s="217" t="s">
        <v>34</v>
      </c>
      <c r="I496" s="218"/>
    </row>
    <row r="497" spans="1:9" ht="25.15" customHeight="1" x14ac:dyDescent="0.25">
      <c r="A497" s="304" t="s">
        <v>1</v>
      </c>
      <c r="B497" s="939"/>
      <c r="C497" s="939"/>
      <c r="D497" s="939"/>
      <c r="E497" s="140" t="s">
        <v>33</v>
      </c>
      <c r="F497" s="939"/>
      <c r="G497" s="937"/>
      <c r="H497" s="217" t="s">
        <v>36</v>
      </c>
      <c r="I497" s="76"/>
    </row>
    <row r="498" spans="1:9" ht="25.15" customHeight="1" x14ac:dyDescent="0.25">
      <c r="A498" s="304" t="s">
        <v>406</v>
      </c>
      <c r="B498" s="940"/>
      <c r="C498" s="939"/>
      <c r="D498" s="939"/>
      <c r="E498" s="140" t="s">
        <v>35</v>
      </c>
      <c r="F498" s="939"/>
      <c r="G498" s="937"/>
      <c r="H498" s="1025"/>
      <c r="I498" s="1026"/>
    </row>
    <row r="499" spans="1:9" ht="25.15" customHeight="1" thickBot="1" x14ac:dyDescent="0.3">
      <c r="A499" s="305" t="s">
        <v>28</v>
      </c>
      <c r="B499" s="929"/>
      <c r="C499" s="929"/>
      <c r="D499" s="929"/>
      <c r="E499" s="141" t="s">
        <v>29</v>
      </c>
      <c r="F499" s="929"/>
      <c r="G499" s="930"/>
      <c r="H499" s="1027"/>
      <c r="I499" s="1028"/>
    </row>
    <row r="500" spans="1:9" ht="14.65" customHeight="1" thickBot="1" x14ac:dyDescent="0.3">
      <c r="A500" s="1029"/>
      <c r="B500" s="955"/>
      <c r="C500" s="955"/>
      <c r="D500" s="955"/>
      <c r="E500" s="817"/>
      <c r="F500" s="955"/>
      <c r="G500" s="955"/>
      <c r="H500" s="817"/>
      <c r="I500" s="818"/>
    </row>
    <row r="501" spans="1:9" ht="16.5" customHeight="1" x14ac:dyDescent="0.25">
      <c r="A501" s="992" t="s">
        <v>389</v>
      </c>
      <c r="B501" s="993"/>
      <c r="C501" s="993"/>
      <c r="D501" s="993"/>
      <c r="E501" s="1030" t="s">
        <v>177</v>
      </c>
      <c r="F501" s="1031"/>
      <c r="G501" s="1032"/>
      <c r="H501" s="1034" t="s">
        <v>387</v>
      </c>
      <c r="I501" s="1035"/>
    </row>
    <row r="502" spans="1:9" ht="14.65" customHeight="1" x14ac:dyDescent="0.25">
      <c r="A502" s="592" t="s">
        <v>324</v>
      </c>
      <c r="B502" s="955"/>
      <c r="C502" s="955"/>
      <c r="D502" s="1036"/>
      <c r="E502" s="1037"/>
      <c r="F502" s="1037"/>
      <c r="G502" s="1033"/>
      <c r="H502" s="1038"/>
      <c r="I502" s="1039"/>
    </row>
    <row r="503" spans="1:9" ht="14.65" customHeight="1" thickBot="1" x14ac:dyDescent="0.3">
      <c r="A503" s="979" t="s">
        <v>390</v>
      </c>
      <c r="B503" s="820"/>
      <c r="C503" s="820"/>
      <c r="D503" s="980"/>
      <c r="E503" s="1042"/>
      <c r="F503" s="1043"/>
      <c r="G503" s="1012"/>
      <c r="H503" s="1040"/>
      <c r="I503" s="1041"/>
    </row>
    <row r="504" spans="1:9" ht="14.65" customHeight="1" thickBot="1" x14ac:dyDescent="0.3">
      <c r="A504" s="1019"/>
      <c r="B504" s="808"/>
      <c r="C504" s="808"/>
      <c r="D504" s="808"/>
      <c r="E504" s="808"/>
      <c r="F504" s="808"/>
      <c r="G504" s="808"/>
      <c r="H504" s="808"/>
      <c r="I504" s="825"/>
    </row>
    <row r="505" spans="1:9" ht="14.65" customHeight="1" x14ac:dyDescent="0.25">
      <c r="A505" s="1020" t="s">
        <v>395</v>
      </c>
      <c r="B505" s="1021"/>
      <c r="C505" s="1021"/>
      <c r="D505" s="817"/>
      <c r="E505" s="817"/>
      <c r="F505" s="817"/>
      <c r="G505" s="817"/>
      <c r="H505" s="817"/>
      <c r="I505" s="818"/>
    </row>
    <row r="506" spans="1:9" ht="28.15" customHeight="1" x14ac:dyDescent="0.25">
      <c r="A506" s="1022" t="s">
        <v>393</v>
      </c>
      <c r="B506" s="1023"/>
      <c r="C506" s="1023" t="s">
        <v>394</v>
      </c>
      <c r="D506" s="1023"/>
      <c r="E506" s="273" t="s">
        <v>396</v>
      </c>
      <c r="F506" s="273" t="s">
        <v>397</v>
      </c>
      <c r="G506" s="274"/>
      <c r="H506" s="1023" t="s">
        <v>387</v>
      </c>
      <c r="I506" s="1024"/>
    </row>
    <row r="507" spans="1:9" ht="26.65" customHeight="1" thickBot="1" x14ac:dyDescent="0.3">
      <c r="A507" s="1015"/>
      <c r="B507" s="1016"/>
      <c r="C507" s="1017"/>
      <c r="D507" s="1016"/>
      <c r="E507" s="450"/>
      <c r="F507" s="450"/>
      <c r="G507" s="275"/>
      <c r="H507" s="1000">
        <f>IFERROR((C507-A507)*E507*F507,0)</f>
        <v>0</v>
      </c>
      <c r="I507" s="1018"/>
    </row>
    <row r="508" spans="1:9" ht="14.65" customHeight="1" thickBot="1" x14ac:dyDescent="0.3">
      <c r="A508" s="829"/>
      <c r="B508" s="808"/>
      <c r="C508" s="808"/>
      <c r="D508" s="808"/>
      <c r="E508" s="808"/>
      <c r="F508" s="808"/>
      <c r="G508" s="808"/>
      <c r="H508" s="808"/>
      <c r="I508" s="825"/>
    </row>
    <row r="509" spans="1:9" ht="28.15" customHeight="1" x14ac:dyDescent="0.25">
      <c r="A509" s="992" t="s">
        <v>388</v>
      </c>
      <c r="B509" s="993"/>
      <c r="C509" s="993"/>
      <c r="D509" s="993"/>
      <c r="E509" s="993"/>
      <c r="F509" s="993"/>
      <c r="G509" s="994"/>
      <c r="H509" s="998" t="s">
        <v>387</v>
      </c>
      <c r="I509" s="1014"/>
    </row>
    <row r="510" spans="1:9" ht="26.65" customHeight="1" thickBot="1" x14ac:dyDescent="0.3">
      <c r="A510" s="995"/>
      <c r="B510" s="996"/>
      <c r="C510" s="996"/>
      <c r="D510" s="996"/>
      <c r="E510" s="996"/>
      <c r="F510" s="996"/>
      <c r="G510" s="997"/>
      <c r="H510" s="1000">
        <f>IFERROR(H502-H507,0)</f>
        <v>0</v>
      </c>
      <c r="I510" s="1001"/>
    </row>
    <row r="511" spans="1:9" ht="14.65" customHeight="1" thickBot="1" x14ac:dyDescent="0.3">
      <c r="A511" s="829"/>
      <c r="B511" s="808"/>
      <c r="C511" s="808"/>
      <c r="D511" s="808"/>
      <c r="E511" s="808"/>
      <c r="F511" s="808"/>
      <c r="G511" s="808"/>
      <c r="H511" s="808"/>
      <c r="I511" s="825"/>
    </row>
    <row r="512" spans="1:9" ht="28.15" customHeight="1" x14ac:dyDescent="0.25">
      <c r="A512" s="1005" t="s">
        <v>407</v>
      </c>
      <c r="B512" s="1006"/>
      <c r="C512" s="1006"/>
      <c r="D512" s="1007"/>
      <c r="E512" s="276" t="s">
        <v>396</v>
      </c>
      <c r="F512" s="276" t="s">
        <v>397</v>
      </c>
      <c r="G512" s="1011"/>
      <c r="H512" s="1013" t="s">
        <v>387</v>
      </c>
      <c r="I512" s="1014"/>
    </row>
    <row r="513" spans="1:9" ht="26.65" customHeight="1" thickBot="1" x14ac:dyDescent="0.3">
      <c r="A513" s="1008"/>
      <c r="B513" s="1009"/>
      <c r="C513" s="1009"/>
      <c r="D513" s="1010"/>
      <c r="E513" s="450"/>
      <c r="F513" s="450"/>
      <c r="G513" s="1012"/>
      <c r="H513" s="1000">
        <f>IFERROR(E513*F513,0)</f>
        <v>0</v>
      </c>
      <c r="I513" s="1001"/>
    </row>
    <row r="514" spans="1:9" ht="14.65" customHeight="1" thickBot="1" x14ac:dyDescent="0.3">
      <c r="A514" s="807"/>
      <c r="B514" s="808"/>
      <c r="C514" s="808"/>
      <c r="D514" s="808"/>
      <c r="E514" s="808"/>
      <c r="F514" s="808"/>
      <c r="G514" s="808"/>
      <c r="H514" s="808"/>
      <c r="I514" s="825"/>
    </row>
    <row r="515" spans="1:9" ht="28.15" customHeight="1" x14ac:dyDescent="0.25">
      <c r="A515" s="992" t="s">
        <v>408</v>
      </c>
      <c r="B515" s="993"/>
      <c r="C515" s="993"/>
      <c r="D515" s="993"/>
      <c r="E515" s="993"/>
      <c r="F515" s="993"/>
      <c r="G515" s="994"/>
      <c r="H515" s="998" t="s">
        <v>391</v>
      </c>
      <c r="I515" s="999"/>
    </row>
    <row r="516" spans="1:9" ht="26.65" customHeight="1" thickBot="1" x14ac:dyDescent="0.3">
      <c r="A516" s="995"/>
      <c r="B516" s="996"/>
      <c r="C516" s="996"/>
      <c r="D516" s="996"/>
      <c r="E516" s="996"/>
      <c r="F516" s="996"/>
      <c r="G516" s="997"/>
      <c r="H516" s="1000">
        <f>IFERROR(H510/H513,0)</f>
        <v>0</v>
      </c>
      <c r="I516" s="1001"/>
    </row>
    <row r="517" spans="1:9" ht="14.65" customHeight="1" thickBot="1" x14ac:dyDescent="0.3">
      <c r="A517" s="1002"/>
      <c r="B517" s="1003"/>
      <c r="C517" s="1003"/>
      <c r="D517" s="1003"/>
      <c r="E517" s="1003"/>
      <c r="F517" s="1003"/>
      <c r="G517" s="1003"/>
      <c r="H517" s="1003"/>
      <c r="I517" s="1004"/>
    </row>
    <row r="518" spans="1:9" ht="16.5" customHeight="1" x14ac:dyDescent="0.25">
      <c r="A518" s="973" t="s">
        <v>400</v>
      </c>
      <c r="B518" s="817"/>
      <c r="C518" s="817"/>
      <c r="D518" s="817"/>
      <c r="E518" s="817"/>
      <c r="F518" s="974"/>
      <c r="G518" s="451"/>
      <c r="H518" s="975" t="s">
        <v>401</v>
      </c>
      <c r="I518" s="976"/>
    </row>
    <row r="519" spans="1:9" ht="16.5" customHeight="1" thickBot="1" x14ac:dyDescent="0.3">
      <c r="A519" s="979" t="s">
        <v>399</v>
      </c>
      <c r="B519" s="820"/>
      <c r="C519" s="820"/>
      <c r="D519" s="820"/>
      <c r="E519" s="820"/>
      <c r="F519" s="980"/>
      <c r="G519" s="452"/>
      <c r="H519" s="977"/>
      <c r="I519" s="978"/>
    </row>
    <row r="520" spans="1:9" ht="16.5" customHeight="1" x14ac:dyDescent="0.25">
      <c r="A520" s="981" t="s">
        <v>398</v>
      </c>
      <c r="B520" s="982"/>
      <c r="C520" s="983"/>
      <c r="D520" s="982"/>
      <c r="E520" s="982"/>
      <c r="F520" s="982"/>
      <c r="G520" s="982"/>
      <c r="H520" s="982"/>
      <c r="I520" s="984"/>
    </row>
    <row r="521" spans="1:9" ht="16.5" customHeight="1" x14ac:dyDescent="0.25">
      <c r="A521" s="989"/>
      <c r="B521" s="985"/>
      <c r="C521" s="985"/>
      <c r="D521" s="985"/>
      <c r="E521" s="985"/>
      <c r="F521" s="985"/>
      <c r="G521" s="985"/>
      <c r="H521" s="985"/>
      <c r="I521" s="986"/>
    </row>
    <row r="522" spans="1:9" ht="16.5" customHeight="1" x14ac:dyDescent="0.25">
      <c r="A522" s="990"/>
      <c r="B522" s="985"/>
      <c r="C522" s="985"/>
      <c r="D522" s="985"/>
      <c r="E522" s="985"/>
      <c r="F522" s="985"/>
      <c r="G522" s="985"/>
      <c r="H522" s="985"/>
      <c r="I522" s="986"/>
    </row>
    <row r="523" spans="1:9" ht="16.5" customHeight="1" x14ac:dyDescent="0.25">
      <c r="A523" s="990"/>
      <c r="B523" s="985"/>
      <c r="C523" s="985"/>
      <c r="D523" s="985"/>
      <c r="E523" s="985"/>
      <c r="F523" s="985"/>
      <c r="G523" s="985"/>
      <c r="H523" s="985"/>
      <c r="I523" s="986"/>
    </row>
    <row r="524" spans="1:9" ht="16.5" customHeight="1" x14ac:dyDescent="0.25">
      <c r="A524" s="990"/>
      <c r="B524" s="985"/>
      <c r="C524" s="985"/>
      <c r="D524" s="985"/>
      <c r="E524" s="985"/>
      <c r="F524" s="985"/>
      <c r="G524" s="985"/>
      <c r="H524" s="985"/>
      <c r="I524" s="986"/>
    </row>
    <row r="525" spans="1:9" ht="16.5" customHeight="1" x14ac:dyDescent="0.25">
      <c r="A525" s="990"/>
      <c r="B525" s="985"/>
      <c r="C525" s="985"/>
      <c r="D525" s="985"/>
      <c r="E525" s="985"/>
      <c r="F525" s="985"/>
      <c r="G525" s="985"/>
      <c r="H525" s="985"/>
      <c r="I525" s="986"/>
    </row>
    <row r="526" spans="1:9" ht="16.5" customHeight="1" x14ac:dyDescent="0.25">
      <c r="A526" s="991"/>
      <c r="B526" s="987"/>
      <c r="C526" s="987"/>
      <c r="D526" s="987"/>
      <c r="E526" s="987"/>
      <c r="F526" s="987"/>
      <c r="G526" s="987"/>
      <c r="H526" s="987"/>
      <c r="I526" s="988"/>
    </row>
    <row r="527" spans="1:9" ht="14.65" customHeight="1" x14ac:dyDescent="0.25">
      <c r="A527" s="953" t="s">
        <v>392</v>
      </c>
      <c r="B527" s="954"/>
      <c r="C527" s="954"/>
      <c r="D527" s="955"/>
      <c r="E527" s="955"/>
      <c r="F527" s="955"/>
      <c r="G527" s="955"/>
      <c r="H527" s="955"/>
      <c r="I527" s="956"/>
    </row>
    <row r="528" spans="1:9" ht="14.65" customHeight="1" thickBot="1" x14ac:dyDescent="0.3">
      <c r="A528" s="957" t="s">
        <v>115</v>
      </c>
      <c r="B528" s="958"/>
      <c r="C528" s="959"/>
      <c r="D528" s="960" t="s">
        <v>114</v>
      </c>
      <c r="E528" s="781"/>
      <c r="F528" s="781"/>
      <c r="G528" s="781"/>
      <c r="H528" s="781"/>
      <c r="I528" s="784"/>
    </row>
    <row r="529" spans="1:9" ht="19.149999999999999" customHeight="1" thickBot="1" x14ac:dyDescent="0.3">
      <c r="A529" s="961" t="s">
        <v>116</v>
      </c>
      <c r="B529" s="862"/>
      <c r="C529" s="269" t="str">
        <f ca="1">IFERROR("År " &amp;YEAR(TODAY())+INT(H510/(H507/(C507-A507))),"N/A")</f>
        <v>N/A</v>
      </c>
      <c r="D529" s="862" t="s">
        <v>24</v>
      </c>
      <c r="E529" s="962"/>
      <c r="F529" s="862"/>
      <c r="G529" s="862"/>
      <c r="H529" s="862" t="s">
        <v>21</v>
      </c>
      <c r="I529" s="963"/>
    </row>
    <row r="530" spans="1:9" ht="27" customHeight="1" x14ac:dyDescent="0.25">
      <c r="A530" s="964"/>
      <c r="B530" s="965"/>
      <c r="C530" s="966"/>
      <c r="D530" s="864"/>
      <c r="E530" s="864"/>
      <c r="F530" s="864"/>
      <c r="G530" s="864"/>
      <c r="H530" s="864"/>
      <c r="I530" s="866"/>
    </row>
    <row r="531" spans="1:9" ht="19.149999999999999" customHeight="1" x14ac:dyDescent="0.25">
      <c r="A531" s="967"/>
      <c r="B531" s="968"/>
      <c r="C531" s="966"/>
      <c r="D531" s="874" t="s">
        <v>25</v>
      </c>
      <c r="E531" s="962"/>
      <c r="F531" s="862"/>
      <c r="G531" s="862"/>
      <c r="H531" s="862" t="s">
        <v>371</v>
      </c>
      <c r="I531" s="972"/>
    </row>
    <row r="532" spans="1:9" ht="25.15" customHeight="1" thickBot="1" x14ac:dyDescent="0.3">
      <c r="A532" s="969"/>
      <c r="B532" s="970"/>
      <c r="C532" s="971"/>
      <c r="D532" s="875"/>
      <c r="E532" s="878"/>
      <c r="F532" s="878"/>
      <c r="G532" s="878"/>
      <c r="H532" s="878"/>
      <c r="I532" s="880"/>
    </row>
    <row r="533" spans="1:9" ht="14.65" customHeight="1" thickBot="1" x14ac:dyDescent="0.3"/>
    <row r="534" spans="1:9" ht="16.149999999999999" customHeight="1" x14ac:dyDescent="0.25">
      <c r="A534" s="1044" t="s">
        <v>386</v>
      </c>
      <c r="B534" s="817"/>
      <c r="C534" s="817"/>
      <c r="D534" s="817"/>
      <c r="E534" s="817"/>
      <c r="F534" s="817"/>
      <c r="G534" s="817"/>
      <c r="H534" s="817"/>
      <c r="I534" s="818"/>
    </row>
    <row r="535" spans="1:9" ht="44.65" customHeight="1" x14ac:dyDescent="0.25">
      <c r="A535" s="445" t="s">
        <v>113</v>
      </c>
      <c r="B535" s="1045"/>
      <c r="C535" s="1045"/>
      <c r="D535" s="1045"/>
      <c r="E535" s="449" t="s">
        <v>588</v>
      </c>
      <c r="F535" s="1046" t="s">
        <v>431</v>
      </c>
      <c r="G535" s="1047"/>
      <c r="H535" s="1047"/>
      <c r="I535" s="1047"/>
    </row>
    <row r="536" spans="1:9" ht="25.15" customHeight="1" x14ac:dyDescent="0.25">
      <c r="A536" s="303" t="s">
        <v>0</v>
      </c>
      <c r="B536" s="945"/>
      <c r="C536" s="945"/>
      <c r="D536" s="945"/>
      <c r="E536" s="446" t="s">
        <v>37</v>
      </c>
      <c r="F536" s="1048"/>
      <c r="G536" s="1049"/>
      <c r="H536" s="447" t="s">
        <v>31</v>
      </c>
      <c r="I536" s="448"/>
    </row>
    <row r="537" spans="1:9" ht="25.15" customHeight="1" x14ac:dyDescent="0.25">
      <c r="A537" s="304" t="s">
        <v>30</v>
      </c>
      <c r="B537" s="936"/>
      <c r="C537" s="939"/>
      <c r="D537" s="939"/>
      <c r="E537" s="140" t="s">
        <v>32</v>
      </c>
      <c r="F537" s="938"/>
      <c r="G537" s="937"/>
      <c r="H537" s="217" t="s">
        <v>34</v>
      </c>
      <c r="I537" s="218"/>
    </row>
    <row r="538" spans="1:9" ht="25.15" customHeight="1" x14ac:dyDescent="0.25">
      <c r="A538" s="304" t="s">
        <v>1</v>
      </c>
      <c r="B538" s="939"/>
      <c r="C538" s="939"/>
      <c r="D538" s="939"/>
      <c r="E538" s="140" t="s">
        <v>33</v>
      </c>
      <c r="F538" s="939"/>
      <c r="G538" s="937"/>
      <c r="H538" s="217" t="s">
        <v>36</v>
      </c>
      <c r="I538" s="76"/>
    </row>
    <row r="539" spans="1:9" ht="25.15" customHeight="1" x14ac:dyDescent="0.25">
      <c r="A539" s="304" t="s">
        <v>406</v>
      </c>
      <c r="B539" s="940"/>
      <c r="C539" s="939"/>
      <c r="D539" s="939"/>
      <c r="E539" s="140" t="s">
        <v>35</v>
      </c>
      <c r="F539" s="939"/>
      <c r="G539" s="937"/>
      <c r="H539" s="1025"/>
      <c r="I539" s="1026"/>
    </row>
    <row r="540" spans="1:9" ht="25.15" customHeight="1" thickBot="1" x14ac:dyDescent="0.3">
      <c r="A540" s="305" t="s">
        <v>28</v>
      </c>
      <c r="B540" s="929"/>
      <c r="C540" s="929"/>
      <c r="D540" s="929"/>
      <c r="E540" s="141" t="s">
        <v>29</v>
      </c>
      <c r="F540" s="929"/>
      <c r="G540" s="930"/>
      <c r="H540" s="1027"/>
      <c r="I540" s="1028"/>
    </row>
    <row r="541" spans="1:9" ht="14.65" customHeight="1" thickBot="1" x14ac:dyDescent="0.3">
      <c r="A541" s="1029"/>
      <c r="B541" s="955"/>
      <c r="C541" s="955"/>
      <c r="D541" s="955"/>
      <c r="E541" s="817"/>
      <c r="F541" s="955"/>
      <c r="G541" s="955"/>
      <c r="H541" s="817"/>
      <c r="I541" s="818"/>
    </row>
    <row r="542" spans="1:9" ht="16.5" customHeight="1" x14ac:dyDescent="0.25">
      <c r="A542" s="992" t="s">
        <v>389</v>
      </c>
      <c r="B542" s="993"/>
      <c r="C542" s="993"/>
      <c r="D542" s="993"/>
      <c r="E542" s="1030" t="s">
        <v>177</v>
      </c>
      <c r="F542" s="1031"/>
      <c r="G542" s="1032"/>
      <c r="H542" s="1034" t="s">
        <v>387</v>
      </c>
      <c r="I542" s="1035"/>
    </row>
    <row r="543" spans="1:9" ht="14.65" customHeight="1" x14ac:dyDescent="0.25">
      <c r="A543" s="592" t="s">
        <v>324</v>
      </c>
      <c r="B543" s="955"/>
      <c r="C543" s="955"/>
      <c r="D543" s="1036"/>
      <c r="E543" s="1037"/>
      <c r="F543" s="1037"/>
      <c r="G543" s="1033"/>
      <c r="H543" s="1038"/>
      <c r="I543" s="1039"/>
    </row>
    <row r="544" spans="1:9" ht="14.65" customHeight="1" thickBot="1" x14ac:dyDescent="0.3">
      <c r="A544" s="979" t="s">
        <v>390</v>
      </c>
      <c r="B544" s="820"/>
      <c r="C544" s="820"/>
      <c r="D544" s="980"/>
      <c r="E544" s="1042"/>
      <c r="F544" s="1043"/>
      <c r="G544" s="1012"/>
      <c r="H544" s="1040"/>
      <c r="I544" s="1041"/>
    </row>
    <row r="545" spans="1:9" ht="14.65" customHeight="1" thickBot="1" x14ac:dyDescent="0.3">
      <c r="A545" s="1019"/>
      <c r="B545" s="808"/>
      <c r="C545" s="808"/>
      <c r="D545" s="808"/>
      <c r="E545" s="808"/>
      <c r="F545" s="808"/>
      <c r="G545" s="808"/>
      <c r="H545" s="808"/>
      <c r="I545" s="825"/>
    </row>
    <row r="546" spans="1:9" ht="14.65" customHeight="1" x14ac:dyDescent="0.25">
      <c r="A546" s="1020" t="s">
        <v>395</v>
      </c>
      <c r="B546" s="1021"/>
      <c r="C546" s="1021"/>
      <c r="D546" s="817"/>
      <c r="E546" s="817"/>
      <c r="F546" s="817"/>
      <c r="G546" s="817"/>
      <c r="H546" s="817"/>
      <c r="I546" s="818"/>
    </row>
    <row r="547" spans="1:9" ht="28.15" customHeight="1" x14ac:dyDescent="0.25">
      <c r="A547" s="1022" t="s">
        <v>393</v>
      </c>
      <c r="B547" s="1023"/>
      <c r="C547" s="1023" t="s">
        <v>394</v>
      </c>
      <c r="D547" s="1023"/>
      <c r="E547" s="273" t="s">
        <v>396</v>
      </c>
      <c r="F547" s="273" t="s">
        <v>397</v>
      </c>
      <c r="G547" s="274"/>
      <c r="H547" s="1023" t="s">
        <v>387</v>
      </c>
      <c r="I547" s="1024"/>
    </row>
    <row r="548" spans="1:9" ht="26.65" customHeight="1" thickBot="1" x14ac:dyDescent="0.3">
      <c r="A548" s="1015"/>
      <c r="B548" s="1016"/>
      <c r="C548" s="1017"/>
      <c r="D548" s="1016"/>
      <c r="E548" s="450"/>
      <c r="F548" s="450"/>
      <c r="G548" s="275"/>
      <c r="H548" s="1000">
        <f>IFERROR((C548-A548)*E548*F548,0)</f>
        <v>0</v>
      </c>
      <c r="I548" s="1018"/>
    </row>
    <row r="549" spans="1:9" ht="14.65" customHeight="1" thickBot="1" x14ac:dyDescent="0.3">
      <c r="A549" s="829"/>
      <c r="B549" s="808"/>
      <c r="C549" s="808"/>
      <c r="D549" s="808"/>
      <c r="E549" s="808"/>
      <c r="F549" s="808"/>
      <c r="G549" s="808"/>
      <c r="H549" s="808"/>
      <c r="I549" s="825"/>
    </row>
    <row r="550" spans="1:9" ht="28.15" customHeight="1" x14ac:dyDescent="0.25">
      <c r="A550" s="992" t="s">
        <v>388</v>
      </c>
      <c r="B550" s="993"/>
      <c r="C550" s="993"/>
      <c r="D550" s="993"/>
      <c r="E550" s="993"/>
      <c r="F550" s="993"/>
      <c r="G550" s="994"/>
      <c r="H550" s="998" t="s">
        <v>387</v>
      </c>
      <c r="I550" s="1014"/>
    </row>
    <row r="551" spans="1:9" ht="26.65" customHeight="1" thickBot="1" x14ac:dyDescent="0.3">
      <c r="A551" s="995"/>
      <c r="B551" s="996"/>
      <c r="C551" s="996"/>
      <c r="D551" s="996"/>
      <c r="E551" s="996"/>
      <c r="F551" s="996"/>
      <c r="G551" s="997"/>
      <c r="H551" s="1000">
        <f>IFERROR(H543-H548,0)</f>
        <v>0</v>
      </c>
      <c r="I551" s="1001"/>
    </row>
    <row r="552" spans="1:9" ht="14.65" customHeight="1" thickBot="1" x14ac:dyDescent="0.3">
      <c r="A552" s="829"/>
      <c r="B552" s="808"/>
      <c r="C552" s="808"/>
      <c r="D552" s="808"/>
      <c r="E552" s="808"/>
      <c r="F552" s="808"/>
      <c r="G552" s="808"/>
      <c r="H552" s="808"/>
      <c r="I552" s="825"/>
    </row>
    <row r="553" spans="1:9" ht="28.15" customHeight="1" x14ac:dyDescent="0.25">
      <c r="A553" s="1005" t="s">
        <v>407</v>
      </c>
      <c r="B553" s="1006"/>
      <c r="C553" s="1006"/>
      <c r="D553" s="1007"/>
      <c r="E553" s="276" t="s">
        <v>396</v>
      </c>
      <c r="F553" s="276" t="s">
        <v>397</v>
      </c>
      <c r="G553" s="1011"/>
      <c r="H553" s="1013" t="s">
        <v>387</v>
      </c>
      <c r="I553" s="1014"/>
    </row>
    <row r="554" spans="1:9" ht="26.65" customHeight="1" thickBot="1" x14ac:dyDescent="0.3">
      <c r="A554" s="1008"/>
      <c r="B554" s="1009"/>
      <c r="C554" s="1009"/>
      <c r="D554" s="1010"/>
      <c r="E554" s="450"/>
      <c r="F554" s="450"/>
      <c r="G554" s="1012"/>
      <c r="H554" s="1000">
        <f>IFERROR(E554*F554,0)</f>
        <v>0</v>
      </c>
      <c r="I554" s="1001"/>
    </row>
    <row r="555" spans="1:9" ht="14.65" customHeight="1" thickBot="1" x14ac:dyDescent="0.3">
      <c r="A555" s="807"/>
      <c r="B555" s="808"/>
      <c r="C555" s="808"/>
      <c r="D555" s="808"/>
      <c r="E555" s="808"/>
      <c r="F555" s="808"/>
      <c r="G555" s="808"/>
      <c r="H555" s="808"/>
      <c r="I555" s="825"/>
    </row>
    <row r="556" spans="1:9" ht="28.15" customHeight="1" x14ac:dyDescent="0.25">
      <c r="A556" s="992" t="s">
        <v>408</v>
      </c>
      <c r="B556" s="993"/>
      <c r="C556" s="993"/>
      <c r="D556" s="993"/>
      <c r="E556" s="993"/>
      <c r="F556" s="993"/>
      <c r="G556" s="994"/>
      <c r="H556" s="998" t="s">
        <v>391</v>
      </c>
      <c r="I556" s="999"/>
    </row>
    <row r="557" spans="1:9" ht="26.65" customHeight="1" thickBot="1" x14ac:dyDescent="0.3">
      <c r="A557" s="995"/>
      <c r="B557" s="996"/>
      <c r="C557" s="996"/>
      <c r="D557" s="996"/>
      <c r="E557" s="996"/>
      <c r="F557" s="996"/>
      <c r="G557" s="997"/>
      <c r="H557" s="1000">
        <f>IFERROR(H551/H554,0)</f>
        <v>0</v>
      </c>
      <c r="I557" s="1001"/>
    </row>
    <row r="558" spans="1:9" ht="14.65" customHeight="1" thickBot="1" x14ac:dyDescent="0.3">
      <c r="A558" s="1002"/>
      <c r="B558" s="1003"/>
      <c r="C558" s="1003"/>
      <c r="D558" s="1003"/>
      <c r="E558" s="1003"/>
      <c r="F558" s="1003"/>
      <c r="G558" s="1003"/>
      <c r="H558" s="1003"/>
      <c r="I558" s="1004"/>
    </row>
    <row r="559" spans="1:9" ht="16.5" customHeight="1" x14ac:dyDescent="0.25">
      <c r="A559" s="973" t="s">
        <v>400</v>
      </c>
      <c r="B559" s="817"/>
      <c r="C559" s="817"/>
      <c r="D559" s="817"/>
      <c r="E559" s="817"/>
      <c r="F559" s="974"/>
      <c r="G559" s="451"/>
      <c r="H559" s="975" t="s">
        <v>401</v>
      </c>
      <c r="I559" s="976"/>
    </row>
    <row r="560" spans="1:9" ht="16.5" customHeight="1" thickBot="1" x14ac:dyDescent="0.3">
      <c r="A560" s="979" t="s">
        <v>399</v>
      </c>
      <c r="B560" s="820"/>
      <c r="C560" s="820"/>
      <c r="D560" s="820"/>
      <c r="E560" s="820"/>
      <c r="F560" s="980"/>
      <c r="G560" s="452"/>
      <c r="H560" s="977"/>
      <c r="I560" s="978"/>
    </row>
    <row r="561" spans="1:9" ht="16.5" customHeight="1" x14ac:dyDescent="0.25">
      <c r="A561" s="981" t="s">
        <v>398</v>
      </c>
      <c r="B561" s="982"/>
      <c r="C561" s="983"/>
      <c r="D561" s="982"/>
      <c r="E561" s="982"/>
      <c r="F561" s="982"/>
      <c r="G561" s="982"/>
      <c r="H561" s="982"/>
      <c r="I561" s="984"/>
    </row>
    <row r="562" spans="1:9" ht="16.5" customHeight="1" x14ac:dyDescent="0.25">
      <c r="A562" s="989"/>
      <c r="B562" s="985"/>
      <c r="C562" s="985"/>
      <c r="D562" s="985"/>
      <c r="E562" s="985"/>
      <c r="F562" s="985"/>
      <c r="G562" s="985"/>
      <c r="H562" s="985"/>
      <c r="I562" s="986"/>
    </row>
    <row r="563" spans="1:9" ht="16.5" customHeight="1" x14ac:dyDescent="0.25">
      <c r="A563" s="990"/>
      <c r="B563" s="985"/>
      <c r="C563" s="985"/>
      <c r="D563" s="985"/>
      <c r="E563" s="985"/>
      <c r="F563" s="985"/>
      <c r="G563" s="985"/>
      <c r="H563" s="985"/>
      <c r="I563" s="986"/>
    </row>
    <row r="564" spans="1:9" ht="16.5" customHeight="1" x14ac:dyDescent="0.25">
      <c r="A564" s="990"/>
      <c r="B564" s="985"/>
      <c r="C564" s="985"/>
      <c r="D564" s="985"/>
      <c r="E564" s="985"/>
      <c r="F564" s="985"/>
      <c r="G564" s="985"/>
      <c r="H564" s="985"/>
      <c r="I564" s="986"/>
    </row>
    <row r="565" spans="1:9" ht="16.5" customHeight="1" x14ac:dyDescent="0.25">
      <c r="A565" s="990"/>
      <c r="B565" s="985"/>
      <c r="C565" s="985"/>
      <c r="D565" s="985"/>
      <c r="E565" s="985"/>
      <c r="F565" s="985"/>
      <c r="G565" s="985"/>
      <c r="H565" s="985"/>
      <c r="I565" s="986"/>
    </row>
    <row r="566" spans="1:9" ht="16.5" customHeight="1" x14ac:dyDescent="0.25">
      <c r="A566" s="990"/>
      <c r="B566" s="985"/>
      <c r="C566" s="985"/>
      <c r="D566" s="985"/>
      <c r="E566" s="985"/>
      <c r="F566" s="985"/>
      <c r="G566" s="985"/>
      <c r="H566" s="985"/>
      <c r="I566" s="986"/>
    </row>
    <row r="567" spans="1:9" ht="16.5" customHeight="1" x14ac:dyDescent="0.25">
      <c r="A567" s="991"/>
      <c r="B567" s="987"/>
      <c r="C567" s="987"/>
      <c r="D567" s="987"/>
      <c r="E567" s="987"/>
      <c r="F567" s="987"/>
      <c r="G567" s="987"/>
      <c r="H567" s="987"/>
      <c r="I567" s="988"/>
    </row>
    <row r="568" spans="1:9" ht="14.65" customHeight="1" x14ac:dyDescent="0.25">
      <c r="A568" s="953" t="s">
        <v>392</v>
      </c>
      <c r="B568" s="954"/>
      <c r="C568" s="954"/>
      <c r="D568" s="955"/>
      <c r="E568" s="955"/>
      <c r="F568" s="955"/>
      <c r="G568" s="955"/>
      <c r="H568" s="955"/>
      <c r="I568" s="956"/>
    </row>
    <row r="569" spans="1:9" ht="14.65" customHeight="1" thickBot="1" x14ac:dyDescent="0.3">
      <c r="A569" s="957" t="s">
        <v>115</v>
      </c>
      <c r="B569" s="958"/>
      <c r="C569" s="959"/>
      <c r="D569" s="960" t="s">
        <v>114</v>
      </c>
      <c r="E569" s="781"/>
      <c r="F569" s="781"/>
      <c r="G569" s="781"/>
      <c r="H569" s="781"/>
      <c r="I569" s="784"/>
    </row>
    <row r="570" spans="1:9" ht="19.149999999999999" customHeight="1" thickBot="1" x14ac:dyDescent="0.3">
      <c r="A570" s="961" t="s">
        <v>116</v>
      </c>
      <c r="B570" s="862"/>
      <c r="C570" s="269" t="str">
        <f ca="1">IFERROR("År " &amp;YEAR(TODAY())+INT(H551/(H548/(C548-A548))),"N/A")</f>
        <v>N/A</v>
      </c>
      <c r="D570" s="862" t="s">
        <v>24</v>
      </c>
      <c r="E570" s="962"/>
      <c r="F570" s="862"/>
      <c r="G570" s="862"/>
      <c r="H570" s="862" t="s">
        <v>21</v>
      </c>
      <c r="I570" s="963"/>
    </row>
    <row r="571" spans="1:9" ht="27" customHeight="1" x14ac:dyDescent="0.25">
      <c r="A571" s="964"/>
      <c r="B571" s="965"/>
      <c r="C571" s="966"/>
      <c r="D571" s="864"/>
      <c r="E571" s="864"/>
      <c r="F571" s="864"/>
      <c r="G571" s="864"/>
      <c r="H571" s="864"/>
      <c r="I571" s="866"/>
    </row>
    <row r="572" spans="1:9" ht="19.149999999999999" customHeight="1" x14ac:dyDescent="0.25">
      <c r="A572" s="967"/>
      <c r="B572" s="968"/>
      <c r="C572" s="966"/>
      <c r="D572" s="874" t="s">
        <v>25</v>
      </c>
      <c r="E572" s="962"/>
      <c r="F572" s="862"/>
      <c r="G572" s="862"/>
      <c r="H572" s="862" t="s">
        <v>371</v>
      </c>
      <c r="I572" s="972"/>
    </row>
    <row r="573" spans="1:9" ht="25.15" customHeight="1" thickBot="1" x14ac:dyDescent="0.3">
      <c r="A573" s="969"/>
      <c r="B573" s="970"/>
      <c r="C573" s="971"/>
      <c r="D573" s="875"/>
      <c r="E573" s="878"/>
      <c r="F573" s="878"/>
      <c r="G573" s="878"/>
      <c r="H573" s="878"/>
      <c r="I573" s="880"/>
    </row>
    <row r="574" spans="1:9" ht="14.65" customHeight="1" thickBot="1" x14ac:dyDescent="0.3"/>
    <row r="575" spans="1:9" ht="16.149999999999999" customHeight="1" x14ac:dyDescent="0.25">
      <c r="A575" s="1044" t="s">
        <v>386</v>
      </c>
      <c r="B575" s="817"/>
      <c r="C575" s="817"/>
      <c r="D575" s="817"/>
      <c r="E575" s="817"/>
      <c r="F575" s="817"/>
      <c r="G575" s="817"/>
      <c r="H575" s="817"/>
      <c r="I575" s="818"/>
    </row>
    <row r="576" spans="1:9" ht="44.65" customHeight="1" x14ac:dyDescent="0.25">
      <c r="A576" s="445" t="s">
        <v>113</v>
      </c>
      <c r="B576" s="1045"/>
      <c r="C576" s="1045"/>
      <c r="D576" s="1045"/>
      <c r="E576" s="449" t="s">
        <v>588</v>
      </c>
      <c r="F576" s="1046" t="s">
        <v>431</v>
      </c>
      <c r="G576" s="1047"/>
      <c r="H576" s="1047"/>
      <c r="I576" s="1047"/>
    </row>
    <row r="577" spans="1:9" ht="25.15" customHeight="1" x14ac:dyDescent="0.25">
      <c r="A577" s="303" t="s">
        <v>0</v>
      </c>
      <c r="B577" s="945"/>
      <c r="C577" s="945"/>
      <c r="D577" s="945"/>
      <c r="E577" s="446" t="s">
        <v>37</v>
      </c>
      <c r="F577" s="1048"/>
      <c r="G577" s="1049"/>
      <c r="H577" s="447" t="s">
        <v>31</v>
      </c>
      <c r="I577" s="448"/>
    </row>
    <row r="578" spans="1:9" ht="25.15" customHeight="1" x14ac:dyDescent="0.25">
      <c r="A578" s="304" t="s">
        <v>30</v>
      </c>
      <c r="B578" s="936"/>
      <c r="C578" s="939"/>
      <c r="D578" s="939"/>
      <c r="E578" s="140" t="s">
        <v>32</v>
      </c>
      <c r="F578" s="938"/>
      <c r="G578" s="937"/>
      <c r="H578" s="217" t="s">
        <v>34</v>
      </c>
      <c r="I578" s="218"/>
    </row>
    <row r="579" spans="1:9" ht="25.15" customHeight="1" x14ac:dyDescent="0.25">
      <c r="A579" s="304" t="s">
        <v>1</v>
      </c>
      <c r="B579" s="939"/>
      <c r="C579" s="939"/>
      <c r="D579" s="939"/>
      <c r="E579" s="140" t="s">
        <v>33</v>
      </c>
      <c r="F579" s="939"/>
      <c r="G579" s="937"/>
      <c r="H579" s="217" t="s">
        <v>36</v>
      </c>
      <c r="I579" s="76"/>
    </row>
    <row r="580" spans="1:9" ht="25.15" customHeight="1" x14ac:dyDescent="0.25">
      <c r="A580" s="304" t="s">
        <v>406</v>
      </c>
      <c r="B580" s="940"/>
      <c r="C580" s="939"/>
      <c r="D580" s="939"/>
      <c r="E580" s="140" t="s">
        <v>35</v>
      </c>
      <c r="F580" s="939"/>
      <c r="G580" s="937"/>
      <c r="H580" s="1025"/>
      <c r="I580" s="1026"/>
    </row>
    <row r="581" spans="1:9" ht="25.15" customHeight="1" thickBot="1" x14ac:dyDescent="0.3">
      <c r="A581" s="305" t="s">
        <v>28</v>
      </c>
      <c r="B581" s="929"/>
      <c r="C581" s="929"/>
      <c r="D581" s="929"/>
      <c r="E581" s="141" t="s">
        <v>29</v>
      </c>
      <c r="F581" s="929"/>
      <c r="G581" s="930"/>
      <c r="H581" s="1027"/>
      <c r="I581" s="1028"/>
    </row>
    <row r="582" spans="1:9" ht="14.65" customHeight="1" thickBot="1" x14ac:dyDescent="0.3">
      <c r="A582" s="1029"/>
      <c r="B582" s="955"/>
      <c r="C582" s="955"/>
      <c r="D582" s="955"/>
      <c r="E582" s="817"/>
      <c r="F582" s="955"/>
      <c r="G582" s="955"/>
      <c r="H582" s="817"/>
      <c r="I582" s="818"/>
    </row>
    <row r="583" spans="1:9" ht="16.5" customHeight="1" x14ac:dyDescent="0.25">
      <c r="A583" s="992" t="s">
        <v>389</v>
      </c>
      <c r="B583" s="993"/>
      <c r="C583" s="993"/>
      <c r="D583" s="993"/>
      <c r="E583" s="1030" t="s">
        <v>177</v>
      </c>
      <c r="F583" s="1031"/>
      <c r="G583" s="1032"/>
      <c r="H583" s="1034" t="s">
        <v>387</v>
      </c>
      <c r="I583" s="1035"/>
    </row>
    <row r="584" spans="1:9" ht="14.65" customHeight="1" x14ac:dyDescent="0.25">
      <c r="A584" s="592" t="s">
        <v>324</v>
      </c>
      <c r="B584" s="955"/>
      <c r="C584" s="955"/>
      <c r="D584" s="1036"/>
      <c r="E584" s="1037"/>
      <c r="F584" s="1037"/>
      <c r="G584" s="1033"/>
      <c r="H584" s="1038"/>
      <c r="I584" s="1039"/>
    </row>
    <row r="585" spans="1:9" ht="14.65" customHeight="1" thickBot="1" x14ac:dyDescent="0.3">
      <c r="A585" s="979" t="s">
        <v>390</v>
      </c>
      <c r="B585" s="820"/>
      <c r="C585" s="820"/>
      <c r="D585" s="980"/>
      <c r="E585" s="1042"/>
      <c r="F585" s="1043"/>
      <c r="G585" s="1012"/>
      <c r="H585" s="1040"/>
      <c r="I585" s="1041"/>
    </row>
    <row r="586" spans="1:9" ht="14.65" customHeight="1" thickBot="1" x14ac:dyDescent="0.3">
      <c r="A586" s="1019"/>
      <c r="B586" s="808"/>
      <c r="C586" s="808"/>
      <c r="D586" s="808"/>
      <c r="E586" s="808"/>
      <c r="F586" s="808"/>
      <c r="G586" s="808"/>
      <c r="H586" s="808"/>
      <c r="I586" s="825"/>
    </row>
    <row r="587" spans="1:9" ht="14.65" customHeight="1" x14ac:dyDescent="0.25">
      <c r="A587" s="1020" t="s">
        <v>395</v>
      </c>
      <c r="B587" s="1021"/>
      <c r="C587" s="1021"/>
      <c r="D587" s="817"/>
      <c r="E587" s="817"/>
      <c r="F587" s="817"/>
      <c r="G587" s="817"/>
      <c r="H587" s="817"/>
      <c r="I587" s="818"/>
    </row>
    <row r="588" spans="1:9" ht="28.15" customHeight="1" x14ac:dyDescent="0.25">
      <c r="A588" s="1022" t="s">
        <v>393</v>
      </c>
      <c r="B588" s="1023"/>
      <c r="C588" s="1023" t="s">
        <v>394</v>
      </c>
      <c r="D588" s="1023"/>
      <c r="E588" s="273" t="s">
        <v>396</v>
      </c>
      <c r="F588" s="273" t="s">
        <v>397</v>
      </c>
      <c r="G588" s="274"/>
      <c r="H588" s="1023" t="s">
        <v>387</v>
      </c>
      <c r="I588" s="1024"/>
    </row>
    <row r="589" spans="1:9" ht="26.65" customHeight="1" thickBot="1" x14ac:dyDescent="0.3">
      <c r="A589" s="1015"/>
      <c r="B589" s="1016"/>
      <c r="C589" s="1017"/>
      <c r="D589" s="1016"/>
      <c r="E589" s="450"/>
      <c r="F589" s="450"/>
      <c r="G589" s="275"/>
      <c r="H589" s="1000">
        <f>IFERROR((C589-A589)*E589*F589,0)</f>
        <v>0</v>
      </c>
      <c r="I589" s="1018"/>
    </row>
    <row r="590" spans="1:9" ht="14.65" customHeight="1" thickBot="1" x14ac:dyDescent="0.3">
      <c r="A590" s="829"/>
      <c r="B590" s="808"/>
      <c r="C590" s="808"/>
      <c r="D590" s="808"/>
      <c r="E590" s="808"/>
      <c r="F590" s="808"/>
      <c r="G590" s="808"/>
      <c r="H590" s="808"/>
      <c r="I590" s="825"/>
    </row>
    <row r="591" spans="1:9" ht="28.15" customHeight="1" x14ac:dyDescent="0.25">
      <c r="A591" s="992" t="s">
        <v>388</v>
      </c>
      <c r="B591" s="993"/>
      <c r="C591" s="993"/>
      <c r="D591" s="993"/>
      <c r="E591" s="993"/>
      <c r="F591" s="993"/>
      <c r="G591" s="994"/>
      <c r="H591" s="998" t="s">
        <v>387</v>
      </c>
      <c r="I591" s="1014"/>
    </row>
    <row r="592" spans="1:9" ht="26.65" customHeight="1" thickBot="1" x14ac:dyDescent="0.3">
      <c r="A592" s="995"/>
      <c r="B592" s="996"/>
      <c r="C592" s="996"/>
      <c r="D592" s="996"/>
      <c r="E592" s="996"/>
      <c r="F592" s="996"/>
      <c r="G592" s="997"/>
      <c r="H592" s="1000">
        <f>IFERROR(H584-H589,0)</f>
        <v>0</v>
      </c>
      <c r="I592" s="1001"/>
    </row>
    <row r="593" spans="1:9" ht="14.65" customHeight="1" thickBot="1" x14ac:dyDescent="0.3">
      <c r="A593" s="829"/>
      <c r="B593" s="808"/>
      <c r="C593" s="808"/>
      <c r="D593" s="808"/>
      <c r="E593" s="808"/>
      <c r="F593" s="808"/>
      <c r="G593" s="808"/>
      <c r="H593" s="808"/>
      <c r="I593" s="825"/>
    </row>
    <row r="594" spans="1:9" ht="28.15" customHeight="1" x14ac:dyDescent="0.25">
      <c r="A594" s="1005" t="s">
        <v>407</v>
      </c>
      <c r="B594" s="1006"/>
      <c r="C594" s="1006"/>
      <c r="D594" s="1007"/>
      <c r="E594" s="276" t="s">
        <v>396</v>
      </c>
      <c r="F594" s="276" t="s">
        <v>397</v>
      </c>
      <c r="G594" s="1011"/>
      <c r="H594" s="1013" t="s">
        <v>387</v>
      </c>
      <c r="I594" s="1014"/>
    </row>
    <row r="595" spans="1:9" ht="26.65" customHeight="1" thickBot="1" x14ac:dyDescent="0.3">
      <c r="A595" s="1008"/>
      <c r="B595" s="1009"/>
      <c r="C595" s="1009"/>
      <c r="D595" s="1010"/>
      <c r="E595" s="450"/>
      <c r="F595" s="450"/>
      <c r="G595" s="1012"/>
      <c r="H595" s="1000">
        <f>IFERROR(E595*F595,0)</f>
        <v>0</v>
      </c>
      <c r="I595" s="1001"/>
    </row>
    <row r="596" spans="1:9" ht="14.65" customHeight="1" thickBot="1" x14ac:dyDescent="0.3">
      <c r="A596" s="807"/>
      <c r="B596" s="808"/>
      <c r="C596" s="808"/>
      <c r="D596" s="808"/>
      <c r="E596" s="808"/>
      <c r="F596" s="808"/>
      <c r="G596" s="808"/>
      <c r="H596" s="808"/>
      <c r="I596" s="825"/>
    </row>
    <row r="597" spans="1:9" ht="28.15" customHeight="1" x14ac:dyDescent="0.25">
      <c r="A597" s="992" t="s">
        <v>408</v>
      </c>
      <c r="B597" s="993"/>
      <c r="C597" s="993"/>
      <c r="D597" s="993"/>
      <c r="E597" s="993"/>
      <c r="F597" s="993"/>
      <c r="G597" s="994"/>
      <c r="H597" s="998" t="s">
        <v>391</v>
      </c>
      <c r="I597" s="999"/>
    </row>
    <row r="598" spans="1:9" ht="26.65" customHeight="1" thickBot="1" x14ac:dyDescent="0.3">
      <c r="A598" s="995"/>
      <c r="B598" s="996"/>
      <c r="C598" s="996"/>
      <c r="D598" s="996"/>
      <c r="E598" s="996"/>
      <c r="F598" s="996"/>
      <c r="G598" s="997"/>
      <c r="H598" s="1000">
        <f>IFERROR(H592/H595,0)</f>
        <v>0</v>
      </c>
      <c r="I598" s="1001"/>
    </row>
    <row r="599" spans="1:9" ht="14.65" customHeight="1" thickBot="1" x14ac:dyDescent="0.3">
      <c r="A599" s="1002"/>
      <c r="B599" s="1003"/>
      <c r="C599" s="1003"/>
      <c r="D599" s="1003"/>
      <c r="E599" s="1003"/>
      <c r="F599" s="1003"/>
      <c r="G599" s="1003"/>
      <c r="H599" s="1003"/>
      <c r="I599" s="1004"/>
    </row>
    <row r="600" spans="1:9" ht="16.5" customHeight="1" x14ac:dyDescent="0.25">
      <c r="A600" s="973" t="s">
        <v>400</v>
      </c>
      <c r="B600" s="817"/>
      <c r="C600" s="817"/>
      <c r="D600" s="817"/>
      <c r="E600" s="817"/>
      <c r="F600" s="974"/>
      <c r="G600" s="451"/>
      <c r="H600" s="975" t="s">
        <v>401</v>
      </c>
      <c r="I600" s="976"/>
    </row>
    <row r="601" spans="1:9" ht="16.5" customHeight="1" thickBot="1" x14ac:dyDescent="0.3">
      <c r="A601" s="979" t="s">
        <v>399</v>
      </c>
      <c r="B601" s="820"/>
      <c r="C601" s="820"/>
      <c r="D601" s="820"/>
      <c r="E601" s="820"/>
      <c r="F601" s="980"/>
      <c r="G601" s="452"/>
      <c r="H601" s="977"/>
      <c r="I601" s="978"/>
    </row>
    <row r="602" spans="1:9" ht="16.5" customHeight="1" x14ac:dyDescent="0.25">
      <c r="A602" s="981" t="s">
        <v>398</v>
      </c>
      <c r="B602" s="982"/>
      <c r="C602" s="983"/>
      <c r="D602" s="982"/>
      <c r="E602" s="982"/>
      <c r="F602" s="982"/>
      <c r="G602" s="982"/>
      <c r="H602" s="982"/>
      <c r="I602" s="984"/>
    </row>
    <row r="603" spans="1:9" ht="16.5" customHeight="1" x14ac:dyDescent="0.25">
      <c r="A603" s="989"/>
      <c r="B603" s="985"/>
      <c r="C603" s="985"/>
      <c r="D603" s="985"/>
      <c r="E603" s="985"/>
      <c r="F603" s="985"/>
      <c r="G603" s="985"/>
      <c r="H603" s="985"/>
      <c r="I603" s="986"/>
    </row>
    <row r="604" spans="1:9" ht="16.5" customHeight="1" x14ac:dyDescent="0.25">
      <c r="A604" s="990"/>
      <c r="B604" s="985"/>
      <c r="C604" s="985"/>
      <c r="D604" s="985"/>
      <c r="E604" s="985"/>
      <c r="F604" s="985"/>
      <c r="G604" s="985"/>
      <c r="H604" s="985"/>
      <c r="I604" s="986"/>
    </row>
    <row r="605" spans="1:9" ht="16.5" customHeight="1" x14ac:dyDescent="0.25">
      <c r="A605" s="990"/>
      <c r="B605" s="985"/>
      <c r="C605" s="985"/>
      <c r="D605" s="985"/>
      <c r="E605" s="985"/>
      <c r="F605" s="985"/>
      <c r="G605" s="985"/>
      <c r="H605" s="985"/>
      <c r="I605" s="986"/>
    </row>
    <row r="606" spans="1:9" ht="16.5" customHeight="1" x14ac:dyDescent="0.25">
      <c r="A606" s="990"/>
      <c r="B606" s="985"/>
      <c r="C606" s="985"/>
      <c r="D606" s="985"/>
      <c r="E606" s="985"/>
      <c r="F606" s="985"/>
      <c r="G606" s="985"/>
      <c r="H606" s="985"/>
      <c r="I606" s="986"/>
    </row>
    <row r="607" spans="1:9" ht="16.5" customHeight="1" x14ac:dyDescent="0.25">
      <c r="A607" s="990"/>
      <c r="B607" s="985"/>
      <c r="C607" s="985"/>
      <c r="D607" s="985"/>
      <c r="E607" s="985"/>
      <c r="F607" s="985"/>
      <c r="G607" s="985"/>
      <c r="H607" s="985"/>
      <c r="I607" s="986"/>
    </row>
    <row r="608" spans="1:9" ht="16.5" customHeight="1" x14ac:dyDescent="0.25">
      <c r="A608" s="991"/>
      <c r="B608" s="987"/>
      <c r="C608" s="987"/>
      <c r="D608" s="987"/>
      <c r="E608" s="987"/>
      <c r="F608" s="987"/>
      <c r="G608" s="987"/>
      <c r="H608" s="987"/>
      <c r="I608" s="988"/>
    </row>
    <row r="609" spans="1:9" ht="14.65" customHeight="1" x14ac:dyDescent="0.25">
      <c r="A609" s="953" t="s">
        <v>392</v>
      </c>
      <c r="B609" s="954"/>
      <c r="C609" s="954"/>
      <c r="D609" s="955"/>
      <c r="E609" s="955"/>
      <c r="F609" s="955"/>
      <c r="G609" s="955"/>
      <c r="H609" s="955"/>
      <c r="I609" s="956"/>
    </row>
    <row r="610" spans="1:9" ht="14.65" customHeight="1" thickBot="1" x14ac:dyDescent="0.3">
      <c r="A610" s="957" t="s">
        <v>115</v>
      </c>
      <c r="B610" s="958"/>
      <c r="C610" s="959"/>
      <c r="D610" s="960" t="s">
        <v>114</v>
      </c>
      <c r="E610" s="781"/>
      <c r="F610" s="781"/>
      <c r="G610" s="781"/>
      <c r="H610" s="781"/>
      <c r="I610" s="784"/>
    </row>
    <row r="611" spans="1:9" ht="19.149999999999999" customHeight="1" thickBot="1" x14ac:dyDescent="0.3">
      <c r="A611" s="961" t="s">
        <v>116</v>
      </c>
      <c r="B611" s="862"/>
      <c r="C611" s="269" t="str">
        <f ca="1">IFERROR("År " &amp;YEAR(TODAY())+INT(H592/(H589/(C589-A589))),"N/A")</f>
        <v>N/A</v>
      </c>
      <c r="D611" s="862" t="s">
        <v>24</v>
      </c>
      <c r="E611" s="962"/>
      <c r="F611" s="862"/>
      <c r="G611" s="862"/>
      <c r="H611" s="862" t="s">
        <v>21</v>
      </c>
      <c r="I611" s="963"/>
    </row>
    <row r="612" spans="1:9" ht="27" customHeight="1" x14ac:dyDescent="0.25">
      <c r="A612" s="964"/>
      <c r="B612" s="965"/>
      <c r="C612" s="966"/>
      <c r="D612" s="864"/>
      <c r="E612" s="864"/>
      <c r="F612" s="864"/>
      <c r="G612" s="864"/>
      <c r="H612" s="864"/>
      <c r="I612" s="866"/>
    </row>
    <row r="613" spans="1:9" ht="19.149999999999999" customHeight="1" x14ac:dyDescent="0.25">
      <c r="A613" s="967"/>
      <c r="B613" s="968"/>
      <c r="C613" s="966"/>
      <c r="D613" s="874" t="s">
        <v>25</v>
      </c>
      <c r="E613" s="962"/>
      <c r="F613" s="862"/>
      <c r="G613" s="862"/>
      <c r="H613" s="862" t="s">
        <v>371</v>
      </c>
      <c r="I613" s="972"/>
    </row>
    <row r="614" spans="1:9" ht="25.15" customHeight="1" thickBot="1" x14ac:dyDescent="0.3">
      <c r="A614" s="969"/>
      <c r="B614" s="970"/>
      <c r="C614" s="971"/>
      <c r="D614" s="875"/>
      <c r="E614" s="878"/>
      <c r="F614" s="878"/>
      <c r="G614" s="878"/>
      <c r="H614" s="878"/>
      <c r="I614" s="880"/>
    </row>
    <row r="615" spans="1:9" ht="14.65" customHeight="1" thickBot="1" x14ac:dyDescent="0.3"/>
    <row r="616" spans="1:9" ht="16.149999999999999" customHeight="1" x14ac:dyDescent="0.25">
      <c r="A616" s="1044" t="s">
        <v>386</v>
      </c>
      <c r="B616" s="817"/>
      <c r="C616" s="817"/>
      <c r="D616" s="817"/>
      <c r="E616" s="817"/>
      <c r="F616" s="817"/>
      <c r="G616" s="817"/>
      <c r="H616" s="817"/>
      <c r="I616" s="818"/>
    </row>
    <row r="617" spans="1:9" ht="44.65" customHeight="1" x14ac:dyDescent="0.25">
      <c r="A617" s="445" t="s">
        <v>113</v>
      </c>
      <c r="B617" s="1045"/>
      <c r="C617" s="1045"/>
      <c r="D617" s="1045"/>
      <c r="E617" s="449" t="s">
        <v>588</v>
      </c>
      <c r="F617" s="1046" t="s">
        <v>431</v>
      </c>
      <c r="G617" s="1047"/>
      <c r="H617" s="1047"/>
      <c r="I617" s="1047"/>
    </row>
    <row r="618" spans="1:9" ht="25.15" customHeight="1" x14ac:dyDescent="0.25">
      <c r="A618" s="303" t="s">
        <v>0</v>
      </c>
      <c r="B618" s="945"/>
      <c r="C618" s="945"/>
      <c r="D618" s="945"/>
      <c r="E618" s="446" t="s">
        <v>37</v>
      </c>
      <c r="F618" s="1048"/>
      <c r="G618" s="1049"/>
      <c r="H618" s="447" t="s">
        <v>31</v>
      </c>
      <c r="I618" s="448"/>
    </row>
    <row r="619" spans="1:9" ht="25.15" customHeight="1" x14ac:dyDescent="0.25">
      <c r="A619" s="304" t="s">
        <v>30</v>
      </c>
      <c r="B619" s="936"/>
      <c r="C619" s="939"/>
      <c r="D619" s="939"/>
      <c r="E619" s="140" t="s">
        <v>32</v>
      </c>
      <c r="F619" s="938"/>
      <c r="G619" s="937"/>
      <c r="H619" s="217" t="s">
        <v>34</v>
      </c>
      <c r="I619" s="218"/>
    </row>
    <row r="620" spans="1:9" ht="25.15" customHeight="1" x14ac:dyDescent="0.25">
      <c r="A620" s="304" t="s">
        <v>1</v>
      </c>
      <c r="B620" s="939"/>
      <c r="C620" s="939"/>
      <c r="D620" s="939"/>
      <c r="E620" s="140" t="s">
        <v>33</v>
      </c>
      <c r="F620" s="939"/>
      <c r="G620" s="937"/>
      <c r="H620" s="217" t="s">
        <v>36</v>
      </c>
      <c r="I620" s="76"/>
    </row>
    <row r="621" spans="1:9" ht="25.15" customHeight="1" x14ac:dyDescent="0.25">
      <c r="A621" s="304" t="s">
        <v>406</v>
      </c>
      <c r="B621" s="940"/>
      <c r="C621" s="939"/>
      <c r="D621" s="939"/>
      <c r="E621" s="140" t="s">
        <v>35</v>
      </c>
      <c r="F621" s="939"/>
      <c r="G621" s="937"/>
      <c r="H621" s="1025"/>
      <c r="I621" s="1026"/>
    </row>
    <row r="622" spans="1:9" ht="25.15" customHeight="1" thickBot="1" x14ac:dyDescent="0.3">
      <c r="A622" s="305" t="s">
        <v>28</v>
      </c>
      <c r="B622" s="929"/>
      <c r="C622" s="929"/>
      <c r="D622" s="929"/>
      <c r="E622" s="141" t="s">
        <v>29</v>
      </c>
      <c r="F622" s="929"/>
      <c r="G622" s="930"/>
      <c r="H622" s="1027"/>
      <c r="I622" s="1028"/>
    </row>
    <row r="623" spans="1:9" ht="14.65" customHeight="1" thickBot="1" x14ac:dyDescent="0.3">
      <c r="A623" s="1029"/>
      <c r="B623" s="955"/>
      <c r="C623" s="955"/>
      <c r="D623" s="955"/>
      <c r="E623" s="817"/>
      <c r="F623" s="955"/>
      <c r="G623" s="955"/>
      <c r="H623" s="817"/>
      <c r="I623" s="818"/>
    </row>
    <row r="624" spans="1:9" ht="16.5" customHeight="1" x14ac:dyDescent="0.25">
      <c r="A624" s="992" t="s">
        <v>389</v>
      </c>
      <c r="B624" s="993"/>
      <c r="C624" s="993"/>
      <c r="D624" s="993"/>
      <c r="E624" s="1030" t="s">
        <v>177</v>
      </c>
      <c r="F624" s="1031"/>
      <c r="G624" s="1032"/>
      <c r="H624" s="1034" t="s">
        <v>387</v>
      </c>
      <c r="I624" s="1035"/>
    </row>
    <row r="625" spans="1:9" ht="14.65" customHeight="1" x14ac:dyDescent="0.25">
      <c r="A625" s="592" t="s">
        <v>324</v>
      </c>
      <c r="B625" s="955"/>
      <c r="C625" s="955"/>
      <c r="D625" s="1036"/>
      <c r="E625" s="1037"/>
      <c r="F625" s="1037"/>
      <c r="G625" s="1033"/>
      <c r="H625" s="1038"/>
      <c r="I625" s="1039"/>
    </row>
    <row r="626" spans="1:9" ht="14.65" customHeight="1" thickBot="1" x14ac:dyDescent="0.3">
      <c r="A626" s="979" t="s">
        <v>390</v>
      </c>
      <c r="B626" s="820"/>
      <c r="C626" s="820"/>
      <c r="D626" s="980"/>
      <c r="E626" s="1042"/>
      <c r="F626" s="1043"/>
      <c r="G626" s="1012"/>
      <c r="H626" s="1040"/>
      <c r="I626" s="1041"/>
    </row>
    <row r="627" spans="1:9" ht="14.65" customHeight="1" thickBot="1" x14ac:dyDescent="0.3">
      <c r="A627" s="1019"/>
      <c r="B627" s="808"/>
      <c r="C627" s="808"/>
      <c r="D627" s="808"/>
      <c r="E627" s="808"/>
      <c r="F627" s="808"/>
      <c r="G627" s="808"/>
      <c r="H627" s="808"/>
      <c r="I627" s="825"/>
    </row>
    <row r="628" spans="1:9" ht="14.65" customHeight="1" x14ac:dyDescent="0.25">
      <c r="A628" s="1020" t="s">
        <v>395</v>
      </c>
      <c r="B628" s="1021"/>
      <c r="C628" s="1021"/>
      <c r="D628" s="817"/>
      <c r="E628" s="817"/>
      <c r="F628" s="817"/>
      <c r="G628" s="817"/>
      <c r="H628" s="817"/>
      <c r="I628" s="818"/>
    </row>
    <row r="629" spans="1:9" ht="28.15" customHeight="1" x14ac:dyDescent="0.25">
      <c r="A629" s="1022" t="s">
        <v>393</v>
      </c>
      <c r="B629" s="1023"/>
      <c r="C629" s="1023" t="s">
        <v>394</v>
      </c>
      <c r="D629" s="1023"/>
      <c r="E629" s="273" t="s">
        <v>396</v>
      </c>
      <c r="F629" s="273" t="s">
        <v>397</v>
      </c>
      <c r="G629" s="274"/>
      <c r="H629" s="1023" t="s">
        <v>387</v>
      </c>
      <c r="I629" s="1024"/>
    </row>
    <row r="630" spans="1:9" ht="26.65" customHeight="1" thickBot="1" x14ac:dyDescent="0.3">
      <c r="A630" s="1015"/>
      <c r="B630" s="1016"/>
      <c r="C630" s="1017"/>
      <c r="D630" s="1016"/>
      <c r="E630" s="450"/>
      <c r="F630" s="450"/>
      <c r="G630" s="275"/>
      <c r="H630" s="1000">
        <f>IFERROR((C630-A630)*E630*F630,0)</f>
        <v>0</v>
      </c>
      <c r="I630" s="1018"/>
    </row>
    <row r="631" spans="1:9" ht="14.65" customHeight="1" thickBot="1" x14ac:dyDescent="0.3">
      <c r="A631" s="829"/>
      <c r="B631" s="808"/>
      <c r="C631" s="808"/>
      <c r="D631" s="808"/>
      <c r="E631" s="808"/>
      <c r="F631" s="808"/>
      <c r="G631" s="808"/>
      <c r="H631" s="808"/>
      <c r="I631" s="825"/>
    </row>
    <row r="632" spans="1:9" ht="28.15" customHeight="1" x14ac:dyDescent="0.25">
      <c r="A632" s="992" t="s">
        <v>388</v>
      </c>
      <c r="B632" s="993"/>
      <c r="C632" s="993"/>
      <c r="D632" s="993"/>
      <c r="E632" s="993"/>
      <c r="F632" s="993"/>
      <c r="G632" s="994"/>
      <c r="H632" s="998" t="s">
        <v>387</v>
      </c>
      <c r="I632" s="1014"/>
    </row>
    <row r="633" spans="1:9" ht="26.65" customHeight="1" thickBot="1" x14ac:dyDescent="0.3">
      <c r="A633" s="995"/>
      <c r="B633" s="996"/>
      <c r="C633" s="996"/>
      <c r="D633" s="996"/>
      <c r="E633" s="996"/>
      <c r="F633" s="996"/>
      <c r="G633" s="997"/>
      <c r="H633" s="1000">
        <f>IFERROR(H625-H630,0)</f>
        <v>0</v>
      </c>
      <c r="I633" s="1001"/>
    </row>
    <row r="634" spans="1:9" ht="14.65" customHeight="1" thickBot="1" x14ac:dyDescent="0.3">
      <c r="A634" s="829"/>
      <c r="B634" s="808"/>
      <c r="C634" s="808"/>
      <c r="D634" s="808"/>
      <c r="E634" s="808"/>
      <c r="F634" s="808"/>
      <c r="G634" s="808"/>
      <c r="H634" s="808"/>
      <c r="I634" s="825"/>
    </row>
    <row r="635" spans="1:9" ht="28.15" customHeight="1" x14ac:dyDescent="0.25">
      <c r="A635" s="1005" t="s">
        <v>407</v>
      </c>
      <c r="B635" s="1006"/>
      <c r="C635" s="1006"/>
      <c r="D635" s="1007"/>
      <c r="E635" s="276" t="s">
        <v>396</v>
      </c>
      <c r="F635" s="276" t="s">
        <v>397</v>
      </c>
      <c r="G635" s="1011"/>
      <c r="H635" s="1013" t="s">
        <v>387</v>
      </c>
      <c r="I635" s="1014"/>
    </row>
    <row r="636" spans="1:9" ht="26.65" customHeight="1" thickBot="1" x14ac:dyDescent="0.3">
      <c r="A636" s="1008"/>
      <c r="B636" s="1009"/>
      <c r="C636" s="1009"/>
      <c r="D636" s="1010"/>
      <c r="E636" s="450"/>
      <c r="F636" s="450"/>
      <c r="G636" s="1012"/>
      <c r="H636" s="1000">
        <f>IFERROR(E636*F636,0)</f>
        <v>0</v>
      </c>
      <c r="I636" s="1001"/>
    </row>
    <row r="637" spans="1:9" ht="14.65" customHeight="1" thickBot="1" x14ac:dyDescent="0.3">
      <c r="A637" s="807"/>
      <c r="B637" s="808"/>
      <c r="C637" s="808"/>
      <c r="D637" s="808"/>
      <c r="E637" s="808"/>
      <c r="F637" s="808"/>
      <c r="G637" s="808"/>
      <c r="H637" s="808"/>
      <c r="I637" s="825"/>
    </row>
    <row r="638" spans="1:9" ht="28.15" customHeight="1" x14ac:dyDescent="0.25">
      <c r="A638" s="992" t="s">
        <v>408</v>
      </c>
      <c r="B638" s="993"/>
      <c r="C638" s="993"/>
      <c r="D638" s="993"/>
      <c r="E638" s="993"/>
      <c r="F638" s="993"/>
      <c r="G638" s="994"/>
      <c r="H638" s="998" t="s">
        <v>391</v>
      </c>
      <c r="I638" s="999"/>
    </row>
    <row r="639" spans="1:9" ht="26.65" customHeight="1" thickBot="1" x14ac:dyDescent="0.3">
      <c r="A639" s="995"/>
      <c r="B639" s="996"/>
      <c r="C639" s="996"/>
      <c r="D639" s="996"/>
      <c r="E639" s="996"/>
      <c r="F639" s="996"/>
      <c r="G639" s="997"/>
      <c r="H639" s="1000">
        <f>IFERROR(H633/H636,0)</f>
        <v>0</v>
      </c>
      <c r="I639" s="1001"/>
    </row>
    <row r="640" spans="1:9" ht="14.65" customHeight="1" thickBot="1" x14ac:dyDescent="0.3">
      <c r="A640" s="1002"/>
      <c r="B640" s="1003"/>
      <c r="C640" s="1003"/>
      <c r="D640" s="1003"/>
      <c r="E640" s="1003"/>
      <c r="F640" s="1003"/>
      <c r="G640" s="1003"/>
      <c r="H640" s="1003"/>
      <c r="I640" s="1004"/>
    </row>
    <row r="641" spans="1:9" ht="16.5" customHeight="1" x14ac:dyDescent="0.25">
      <c r="A641" s="973" t="s">
        <v>400</v>
      </c>
      <c r="B641" s="817"/>
      <c r="C641" s="817"/>
      <c r="D641" s="817"/>
      <c r="E641" s="817"/>
      <c r="F641" s="974"/>
      <c r="G641" s="451"/>
      <c r="H641" s="975" t="s">
        <v>401</v>
      </c>
      <c r="I641" s="976"/>
    </row>
    <row r="642" spans="1:9" ht="16.5" customHeight="1" thickBot="1" x14ac:dyDescent="0.3">
      <c r="A642" s="979" t="s">
        <v>399</v>
      </c>
      <c r="B642" s="820"/>
      <c r="C642" s="820"/>
      <c r="D642" s="820"/>
      <c r="E642" s="820"/>
      <c r="F642" s="980"/>
      <c r="G642" s="452"/>
      <c r="H642" s="977"/>
      <c r="I642" s="978"/>
    </row>
    <row r="643" spans="1:9" ht="16.5" customHeight="1" x14ac:dyDescent="0.25">
      <c r="A643" s="981" t="s">
        <v>398</v>
      </c>
      <c r="B643" s="982"/>
      <c r="C643" s="983"/>
      <c r="D643" s="982"/>
      <c r="E643" s="982"/>
      <c r="F643" s="982"/>
      <c r="G643" s="982"/>
      <c r="H643" s="982"/>
      <c r="I643" s="984"/>
    </row>
    <row r="644" spans="1:9" ht="16.5" customHeight="1" x14ac:dyDescent="0.25">
      <c r="A644" s="989"/>
      <c r="B644" s="985"/>
      <c r="C644" s="985"/>
      <c r="D644" s="985"/>
      <c r="E644" s="985"/>
      <c r="F644" s="985"/>
      <c r="G644" s="985"/>
      <c r="H644" s="985"/>
      <c r="I644" s="986"/>
    </row>
    <row r="645" spans="1:9" ht="16.5" customHeight="1" x14ac:dyDescent="0.25">
      <c r="A645" s="990"/>
      <c r="B645" s="985"/>
      <c r="C645" s="985"/>
      <c r="D645" s="985"/>
      <c r="E645" s="985"/>
      <c r="F645" s="985"/>
      <c r="G645" s="985"/>
      <c r="H645" s="985"/>
      <c r="I645" s="986"/>
    </row>
    <row r="646" spans="1:9" ht="16.5" customHeight="1" x14ac:dyDescent="0.25">
      <c r="A646" s="990"/>
      <c r="B646" s="985"/>
      <c r="C646" s="985"/>
      <c r="D646" s="985"/>
      <c r="E646" s="985"/>
      <c r="F646" s="985"/>
      <c r="G646" s="985"/>
      <c r="H646" s="985"/>
      <c r="I646" s="986"/>
    </row>
    <row r="647" spans="1:9" ht="16.5" customHeight="1" x14ac:dyDescent="0.25">
      <c r="A647" s="990"/>
      <c r="B647" s="985"/>
      <c r="C647" s="985"/>
      <c r="D647" s="985"/>
      <c r="E647" s="985"/>
      <c r="F647" s="985"/>
      <c r="G647" s="985"/>
      <c r="H647" s="985"/>
      <c r="I647" s="986"/>
    </row>
    <row r="648" spans="1:9" ht="16.5" customHeight="1" x14ac:dyDescent="0.25">
      <c r="A648" s="990"/>
      <c r="B648" s="985"/>
      <c r="C648" s="985"/>
      <c r="D648" s="985"/>
      <c r="E648" s="985"/>
      <c r="F648" s="985"/>
      <c r="G648" s="985"/>
      <c r="H648" s="985"/>
      <c r="I648" s="986"/>
    </row>
    <row r="649" spans="1:9" ht="16.5" customHeight="1" x14ac:dyDescent="0.25">
      <c r="A649" s="991"/>
      <c r="B649" s="987"/>
      <c r="C649" s="987"/>
      <c r="D649" s="987"/>
      <c r="E649" s="987"/>
      <c r="F649" s="987"/>
      <c r="G649" s="987"/>
      <c r="H649" s="987"/>
      <c r="I649" s="988"/>
    </row>
    <row r="650" spans="1:9" ht="14.65" customHeight="1" x14ac:dyDescent="0.25">
      <c r="A650" s="953" t="s">
        <v>392</v>
      </c>
      <c r="B650" s="954"/>
      <c r="C650" s="954"/>
      <c r="D650" s="955"/>
      <c r="E650" s="955"/>
      <c r="F650" s="955"/>
      <c r="G650" s="955"/>
      <c r="H650" s="955"/>
      <c r="I650" s="956"/>
    </row>
    <row r="651" spans="1:9" ht="14.65" customHeight="1" thickBot="1" x14ac:dyDescent="0.3">
      <c r="A651" s="957" t="s">
        <v>115</v>
      </c>
      <c r="B651" s="958"/>
      <c r="C651" s="959"/>
      <c r="D651" s="960" t="s">
        <v>114</v>
      </c>
      <c r="E651" s="781"/>
      <c r="F651" s="781"/>
      <c r="G651" s="781"/>
      <c r="H651" s="781"/>
      <c r="I651" s="784"/>
    </row>
    <row r="652" spans="1:9" ht="19.149999999999999" customHeight="1" thickBot="1" x14ac:dyDescent="0.3">
      <c r="A652" s="961" t="s">
        <v>116</v>
      </c>
      <c r="B652" s="862"/>
      <c r="C652" s="269" t="str">
        <f ca="1">IFERROR("År " &amp;YEAR(TODAY())+INT(H633/(H630/(C630-A630))),"N/A")</f>
        <v>N/A</v>
      </c>
      <c r="D652" s="862" t="s">
        <v>24</v>
      </c>
      <c r="E652" s="962"/>
      <c r="F652" s="862"/>
      <c r="G652" s="862"/>
      <c r="H652" s="862" t="s">
        <v>21</v>
      </c>
      <c r="I652" s="963"/>
    </row>
    <row r="653" spans="1:9" ht="27" customHeight="1" x14ac:dyDescent="0.25">
      <c r="A653" s="964"/>
      <c r="B653" s="965"/>
      <c r="C653" s="966"/>
      <c r="D653" s="864"/>
      <c r="E653" s="864"/>
      <c r="F653" s="864"/>
      <c r="G653" s="864"/>
      <c r="H653" s="864"/>
      <c r="I653" s="866"/>
    </row>
    <row r="654" spans="1:9" ht="19.149999999999999" customHeight="1" x14ac:dyDescent="0.25">
      <c r="A654" s="967"/>
      <c r="B654" s="968"/>
      <c r="C654" s="966"/>
      <c r="D654" s="874" t="s">
        <v>25</v>
      </c>
      <c r="E654" s="962"/>
      <c r="F654" s="862"/>
      <c r="G654" s="862"/>
      <c r="H654" s="862" t="s">
        <v>371</v>
      </c>
      <c r="I654" s="972"/>
    </row>
    <row r="655" spans="1:9" ht="25.15" customHeight="1" thickBot="1" x14ac:dyDescent="0.3">
      <c r="A655" s="969"/>
      <c r="B655" s="970"/>
      <c r="C655" s="971"/>
      <c r="D655" s="875"/>
      <c r="E655" s="878"/>
      <c r="F655" s="878"/>
      <c r="G655" s="878"/>
      <c r="H655" s="878"/>
      <c r="I655" s="880"/>
    </row>
    <row r="656" spans="1:9" ht="14.65" customHeight="1" thickBot="1" x14ac:dyDescent="0.3"/>
    <row r="657" spans="1:9" ht="16.149999999999999" customHeight="1" x14ac:dyDescent="0.25">
      <c r="A657" s="1044" t="s">
        <v>386</v>
      </c>
      <c r="B657" s="817"/>
      <c r="C657" s="817"/>
      <c r="D657" s="817"/>
      <c r="E657" s="817"/>
      <c r="F657" s="817"/>
      <c r="G657" s="817"/>
      <c r="H657" s="817"/>
      <c r="I657" s="818"/>
    </row>
    <row r="658" spans="1:9" ht="44.65" customHeight="1" x14ac:dyDescent="0.25">
      <c r="A658" s="445" t="s">
        <v>113</v>
      </c>
      <c r="B658" s="1045"/>
      <c r="C658" s="1045"/>
      <c r="D658" s="1045"/>
      <c r="E658" s="449" t="s">
        <v>588</v>
      </c>
      <c r="F658" s="1046" t="s">
        <v>431</v>
      </c>
      <c r="G658" s="1047"/>
      <c r="H658" s="1047"/>
      <c r="I658" s="1047"/>
    </row>
    <row r="659" spans="1:9" ht="25.15" customHeight="1" x14ac:dyDescent="0.25">
      <c r="A659" s="303" t="s">
        <v>0</v>
      </c>
      <c r="B659" s="945"/>
      <c r="C659" s="945"/>
      <c r="D659" s="945"/>
      <c r="E659" s="446" t="s">
        <v>37</v>
      </c>
      <c r="F659" s="1048"/>
      <c r="G659" s="1049"/>
      <c r="H659" s="447" t="s">
        <v>31</v>
      </c>
      <c r="I659" s="448"/>
    </row>
    <row r="660" spans="1:9" ht="25.15" customHeight="1" x14ac:dyDescent="0.25">
      <c r="A660" s="304" t="s">
        <v>30</v>
      </c>
      <c r="B660" s="936"/>
      <c r="C660" s="939"/>
      <c r="D660" s="939"/>
      <c r="E660" s="140" t="s">
        <v>32</v>
      </c>
      <c r="F660" s="938"/>
      <c r="G660" s="937"/>
      <c r="H660" s="217" t="s">
        <v>34</v>
      </c>
      <c r="I660" s="218"/>
    </row>
    <row r="661" spans="1:9" ht="25.15" customHeight="1" x14ac:dyDescent="0.25">
      <c r="A661" s="304" t="s">
        <v>1</v>
      </c>
      <c r="B661" s="939"/>
      <c r="C661" s="939"/>
      <c r="D661" s="939"/>
      <c r="E661" s="140" t="s">
        <v>33</v>
      </c>
      <c r="F661" s="939"/>
      <c r="G661" s="937"/>
      <c r="H661" s="217" t="s">
        <v>36</v>
      </c>
      <c r="I661" s="76"/>
    </row>
    <row r="662" spans="1:9" ht="25.15" customHeight="1" x14ac:dyDescent="0.25">
      <c r="A662" s="304" t="s">
        <v>406</v>
      </c>
      <c r="B662" s="940"/>
      <c r="C662" s="939"/>
      <c r="D662" s="939"/>
      <c r="E662" s="140" t="s">
        <v>35</v>
      </c>
      <c r="F662" s="939"/>
      <c r="G662" s="937"/>
      <c r="H662" s="1025"/>
      <c r="I662" s="1026"/>
    </row>
    <row r="663" spans="1:9" ht="25.15" customHeight="1" thickBot="1" x14ac:dyDescent="0.3">
      <c r="A663" s="305" t="s">
        <v>28</v>
      </c>
      <c r="B663" s="929"/>
      <c r="C663" s="929"/>
      <c r="D663" s="929"/>
      <c r="E663" s="141" t="s">
        <v>29</v>
      </c>
      <c r="F663" s="929"/>
      <c r="G663" s="930"/>
      <c r="H663" s="1027"/>
      <c r="I663" s="1028"/>
    </row>
    <row r="664" spans="1:9" ht="14.65" customHeight="1" thickBot="1" x14ac:dyDescent="0.3">
      <c r="A664" s="1029"/>
      <c r="B664" s="955"/>
      <c r="C664" s="955"/>
      <c r="D664" s="955"/>
      <c r="E664" s="817"/>
      <c r="F664" s="955"/>
      <c r="G664" s="955"/>
      <c r="H664" s="817"/>
      <c r="I664" s="818"/>
    </row>
    <row r="665" spans="1:9" ht="16.5" customHeight="1" x14ac:dyDescent="0.25">
      <c r="A665" s="992" t="s">
        <v>389</v>
      </c>
      <c r="B665" s="993"/>
      <c r="C665" s="993"/>
      <c r="D665" s="993"/>
      <c r="E665" s="1030" t="s">
        <v>177</v>
      </c>
      <c r="F665" s="1031"/>
      <c r="G665" s="1032"/>
      <c r="H665" s="1034" t="s">
        <v>387</v>
      </c>
      <c r="I665" s="1035"/>
    </row>
    <row r="666" spans="1:9" ht="14.65" customHeight="1" x14ac:dyDescent="0.25">
      <c r="A666" s="592" t="s">
        <v>324</v>
      </c>
      <c r="B666" s="955"/>
      <c r="C666" s="955"/>
      <c r="D666" s="1036"/>
      <c r="E666" s="1037"/>
      <c r="F666" s="1037"/>
      <c r="G666" s="1033"/>
      <c r="H666" s="1038"/>
      <c r="I666" s="1039"/>
    </row>
    <row r="667" spans="1:9" ht="14.65" customHeight="1" thickBot="1" x14ac:dyDescent="0.3">
      <c r="A667" s="979" t="s">
        <v>390</v>
      </c>
      <c r="B667" s="820"/>
      <c r="C667" s="820"/>
      <c r="D667" s="980"/>
      <c r="E667" s="1042"/>
      <c r="F667" s="1043"/>
      <c r="G667" s="1012"/>
      <c r="H667" s="1040"/>
      <c r="I667" s="1041"/>
    </row>
    <row r="668" spans="1:9" ht="14.65" customHeight="1" thickBot="1" x14ac:dyDescent="0.3">
      <c r="A668" s="1019"/>
      <c r="B668" s="808"/>
      <c r="C668" s="808"/>
      <c r="D668" s="808"/>
      <c r="E668" s="808"/>
      <c r="F668" s="808"/>
      <c r="G668" s="808"/>
      <c r="H668" s="808"/>
      <c r="I668" s="825"/>
    </row>
    <row r="669" spans="1:9" ht="14.65" customHeight="1" x14ac:dyDescent="0.25">
      <c r="A669" s="1020" t="s">
        <v>395</v>
      </c>
      <c r="B669" s="1021"/>
      <c r="C669" s="1021"/>
      <c r="D669" s="817"/>
      <c r="E669" s="817"/>
      <c r="F669" s="817"/>
      <c r="G669" s="817"/>
      <c r="H669" s="817"/>
      <c r="I669" s="818"/>
    </row>
    <row r="670" spans="1:9" ht="28.15" customHeight="1" x14ac:dyDescent="0.25">
      <c r="A670" s="1022" t="s">
        <v>393</v>
      </c>
      <c r="B670" s="1023"/>
      <c r="C670" s="1023" t="s">
        <v>394</v>
      </c>
      <c r="D670" s="1023"/>
      <c r="E670" s="273" t="s">
        <v>396</v>
      </c>
      <c r="F670" s="273" t="s">
        <v>397</v>
      </c>
      <c r="G670" s="274"/>
      <c r="H670" s="1023" t="s">
        <v>387</v>
      </c>
      <c r="I670" s="1024"/>
    </row>
    <row r="671" spans="1:9" ht="26.65" customHeight="1" thickBot="1" x14ac:dyDescent="0.3">
      <c r="A671" s="1015"/>
      <c r="B671" s="1016"/>
      <c r="C671" s="1017"/>
      <c r="D671" s="1016"/>
      <c r="E671" s="450"/>
      <c r="F671" s="450"/>
      <c r="G671" s="275"/>
      <c r="H671" s="1000">
        <f>IFERROR((C671-A671)*E671*F671,0)</f>
        <v>0</v>
      </c>
      <c r="I671" s="1018"/>
    </row>
    <row r="672" spans="1:9" ht="14.65" customHeight="1" thickBot="1" x14ac:dyDescent="0.3">
      <c r="A672" s="829"/>
      <c r="B672" s="808"/>
      <c r="C672" s="808"/>
      <c r="D672" s="808"/>
      <c r="E672" s="808"/>
      <c r="F672" s="808"/>
      <c r="G672" s="808"/>
      <c r="H672" s="808"/>
      <c r="I672" s="825"/>
    </row>
    <row r="673" spans="1:9" ht="28.15" customHeight="1" x14ac:dyDescent="0.25">
      <c r="A673" s="992" t="s">
        <v>388</v>
      </c>
      <c r="B673" s="993"/>
      <c r="C673" s="993"/>
      <c r="D673" s="993"/>
      <c r="E673" s="993"/>
      <c r="F673" s="993"/>
      <c r="G673" s="994"/>
      <c r="H673" s="998" t="s">
        <v>387</v>
      </c>
      <c r="I673" s="1014"/>
    </row>
    <row r="674" spans="1:9" ht="26.65" customHeight="1" thickBot="1" x14ac:dyDescent="0.3">
      <c r="A674" s="995"/>
      <c r="B674" s="996"/>
      <c r="C674" s="996"/>
      <c r="D674" s="996"/>
      <c r="E674" s="996"/>
      <c r="F674" s="996"/>
      <c r="G674" s="997"/>
      <c r="H674" s="1000">
        <f>IFERROR(H666-H671,0)</f>
        <v>0</v>
      </c>
      <c r="I674" s="1001"/>
    </row>
    <row r="675" spans="1:9" ht="14.65" customHeight="1" thickBot="1" x14ac:dyDescent="0.3">
      <c r="A675" s="829"/>
      <c r="B675" s="808"/>
      <c r="C675" s="808"/>
      <c r="D675" s="808"/>
      <c r="E675" s="808"/>
      <c r="F675" s="808"/>
      <c r="G675" s="808"/>
      <c r="H675" s="808"/>
      <c r="I675" s="825"/>
    </row>
    <row r="676" spans="1:9" ht="28.15" customHeight="1" x14ac:dyDescent="0.25">
      <c r="A676" s="1005" t="s">
        <v>407</v>
      </c>
      <c r="B676" s="1006"/>
      <c r="C676" s="1006"/>
      <c r="D676" s="1007"/>
      <c r="E676" s="276" t="s">
        <v>396</v>
      </c>
      <c r="F676" s="276" t="s">
        <v>397</v>
      </c>
      <c r="G676" s="1011"/>
      <c r="H676" s="1013" t="s">
        <v>387</v>
      </c>
      <c r="I676" s="1014"/>
    </row>
    <row r="677" spans="1:9" ht="26.65" customHeight="1" thickBot="1" x14ac:dyDescent="0.3">
      <c r="A677" s="1008"/>
      <c r="B677" s="1009"/>
      <c r="C677" s="1009"/>
      <c r="D677" s="1010"/>
      <c r="E677" s="450"/>
      <c r="F677" s="450"/>
      <c r="G677" s="1012"/>
      <c r="H677" s="1000">
        <f>IFERROR(E677*F677,0)</f>
        <v>0</v>
      </c>
      <c r="I677" s="1001"/>
    </row>
    <row r="678" spans="1:9" ht="14.65" customHeight="1" thickBot="1" x14ac:dyDescent="0.3">
      <c r="A678" s="807"/>
      <c r="B678" s="808"/>
      <c r="C678" s="808"/>
      <c r="D678" s="808"/>
      <c r="E678" s="808"/>
      <c r="F678" s="808"/>
      <c r="G678" s="808"/>
      <c r="H678" s="808"/>
      <c r="I678" s="825"/>
    </row>
    <row r="679" spans="1:9" ht="28.15" customHeight="1" x14ac:dyDescent="0.25">
      <c r="A679" s="992" t="s">
        <v>408</v>
      </c>
      <c r="B679" s="993"/>
      <c r="C679" s="993"/>
      <c r="D679" s="993"/>
      <c r="E679" s="993"/>
      <c r="F679" s="993"/>
      <c r="G679" s="994"/>
      <c r="H679" s="998" t="s">
        <v>391</v>
      </c>
      <c r="I679" s="999"/>
    </row>
    <row r="680" spans="1:9" ht="26.65" customHeight="1" thickBot="1" x14ac:dyDescent="0.3">
      <c r="A680" s="995"/>
      <c r="B680" s="996"/>
      <c r="C680" s="996"/>
      <c r="D680" s="996"/>
      <c r="E680" s="996"/>
      <c r="F680" s="996"/>
      <c r="G680" s="997"/>
      <c r="H680" s="1000">
        <f>IFERROR(H674/H677,0)</f>
        <v>0</v>
      </c>
      <c r="I680" s="1001"/>
    </row>
    <row r="681" spans="1:9" ht="14.65" customHeight="1" thickBot="1" x14ac:dyDescent="0.3">
      <c r="A681" s="1002"/>
      <c r="B681" s="1003"/>
      <c r="C681" s="1003"/>
      <c r="D681" s="1003"/>
      <c r="E681" s="1003"/>
      <c r="F681" s="1003"/>
      <c r="G681" s="1003"/>
      <c r="H681" s="1003"/>
      <c r="I681" s="1004"/>
    </row>
    <row r="682" spans="1:9" ht="16.5" customHeight="1" x14ac:dyDescent="0.25">
      <c r="A682" s="973" t="s">
        <v>400</v>
      </c>
      <c r="B682" s="817"/>
      <c r="C682" s="817"/>
      <c r="D682" s="817"/>
      <c r="E682" s="817"/>
      <c r="F682" s="974"/>
      <c r="G682" s="451"/>
      <c r="H682" s="975" t="s">
        <v>401</v>
      </c>
      <c r="I682" s="976"/>
    </row>
    <row r="683" spans="1:9" ht="16.5" customHeight="1" thickBot="1" x14ac:dyDescent="0.3">
      <c r="A683" s="979" t="s">
        <v>399</v>
      </c>
      <c r="B683" s="820"/>
      <c r="C683" s="820"/>
      <c r="D683" s="820"/>
      <c r="E683" s="820"/>
      <c r="F683" s="980"/>
      <c r="G683" s="452"/>
      <c r="H683" s="977"/>
      <c r="I683" s="978"/>
    </row>
    <row r="684" spans="1:9" ht="16.5" customHeight="1" x14ac:dyDescent="0.25">
      <c r="A684" s="981" t="s">
        <v>398</v>
      </c>
      <c r="B684" s="982"/>
      <c r="C684" s="983"/>
      <c r="D684" s="982"/>
      <c r="E684" s="982"/>
      <c r="F684" s="982"/>
      <c r="G684" s="982"/>
      <c r="H684" s="982"/>
      <c r="I684" s="984"/>
    </row>
    <row r="685" spans="1:9" ht="16.5" customHeight="1" x14ac:dyDescent="0.25">
      <c r="A685" s="989"/>
      <c r="B685" s="985"/>
      <c r="C685" s="985"/>
      <c r="D685" s="985"/>
      <c r="E685" s="985"/>
      <c r="F685" s="985"/>
      <c r="G685" s="985"/>
      <c r="H685" s="985"/>
      <c r="I685" s="986"/>
    </row>
    <row r="686" spans="1:9" ht="16.5" customHeight="1" x14ac:dyDescent="0.25">
      <c r="A686" s="990"/>
      <c r="B686" s="985"/>
      <c r="C686" s="985"/>
      <c r="D686" s="985"/>
      <c r="E686" s="985"/>
      <c r="F686" s="985"/>
      <c r="G686" s="985"/>
      <c r="H686" s="985"/>
      <c r="I686" s="986"/>
    </row>
    <row r="687" spans="1:9" ht="16.5" customHeight="1" x14ac:dyDescent="0.25">
      <c r="A687" s="990"/>
      <c r="B687" s="985"/>
      <c r="C687" s="985"/>
      <c r="D687" s="985"/>
      <c r="E687" s="985"/>
      <c r="F687" s="985"/>
      <c r="G687" s="985"/>
      <c r="H687" s="985"/>
      <c r="I687" s="986"/>
    </row>
    <row r="688" spans="1:9" ht="16.5" customHeight="1" x14ac:dyDescent="0.25">
      <c r="A688" s="990"/>
      <c r="B688" s="985"/>
      <c r="C688" s="985"/>
      <c r="D688" s="985"/>
      <c r="E688" s="985"/>
      <c r="F688" s="985"/>
      <c r="G688" s="985"/>
      <c r="H688" s="985"/>
      <c r="I688" s="986"/>
    </row>
    <row r="689" spans="1:9" ht="16.5" customHeight="1" x14ac:dyDescent="0.25">
      <c r="A689" s="990"/>
      <c r="B689" s="985"/>
      <c r="C689" s="985"/>
      <c r="D689" s="985"/>
      <c r="E689" s="985"/>
      <c r="F689" s="985"/>
      <c r="G689" s="985"/>
      <c r="H689" s="985"/>
      <c r="I689" s="986"/>
    </row>
    <row r="690" spans="1:9" ht="16.5" customHeight="1" x14ac:dyDescent="0.25">
      <c r="A690" s="991"/>
      <c r="B690" s="987"/>
      <c r="C690" s="987"/>
      <c r="D690" s="987"/>
      <c r="E690" s="987"/>
      <c r="F690" s="987"/>
      <c r="G690" s="987"/>
      <c r="H690" s="987"/>
      <c r="I690" s="988"/>
    </row>
    <row r="691" spans="1:9" ht="14.65" customHeight="1" x14ac:dyDescent="0.25">
      <c r="A691" s="953" t="s">
        <v>392</v>
      </c>
      <c r="B691" s="954"/>
      <c r="C691" s="954"/>
      <c r="D691" s="955"/>
      <c r="E691" s="955"/>
      <c r="F691" s="955"/>
      <c r="G691" s="955"/>
      <c r="H691" s="955"/>
      <c r="I691" s="956"/>
    </row>
    <row r="692" spans="1:9" ht="14.65" customHeight="1" thickBot="1" x14ac:dyDescent="0.3">
      <c r="A692" s="957" t="s">
        <v>115</v>
      </c>
      <c r="B692" s="958"/>
      <c r="C692" s="959"/>
      <c r="D692" s="960" t="s">
        <v>114</v>
      </c>
      <c r="E692" s="781"/>
      <c r="F692" s="781"/>
      <c r="G692" s="781"/>
      <c r="H692" s="781"/>
      <c r="I692" s="784"/>
    </row>
    <row r="693" spans="1:9" ht="19.149999999999999" customHeight="1" thickBot="1" x14ac:dyDescent="0.3">
      <c r="A693" s="961" t="s">
        <v>116</v>
      </c>
      <c r="B693" s="862"/>
      <c r="C693" s="269" t="str">
        <f ca="1">IFERROR("År " &amp;YEAR(TODAY())+INT(H674/(H671/(C671-A671))),"N/A")</f>
        <v>N/A</v>
      </c>
      <c r="D693" s="862" t="s">
        <v>24</v>
      </c>
      <c r="E693" s="962"/>
      <c r="F693" s="862"/>
      <c r="G693" s="862"/>
      <c r="H693" s="862" t="s">
        <v>21</v>
      </c>
      <c r="I693" s="963"/>
    </row>
    <row r="694" spans="1:9" ht="27" customHeight="1" x14ac:dyDescent="0.25">
      <c r="A694" s="964"/>
      <c r="B694" s="965"/>
      <c r="C694" s="966"/>
      <c r="D694" s="864"/>
      <c r="E694" s="864"/>
      <c r="F694" s="864"/>
      <c r="G694" s="864"/>
      <c r="H694" s="864"/>
      <c r="I694" s="866"/>
    </row>
    <row r="695" spans="1:9" ht="19.149999999999999" customHeight="1" x14ac:dyDescent="0.25">
      <c r="A695" s="967"/>
      <c r="B695" s="968"/>
      <c r="C695" s="966"/>
      <c r="D695" s="874" t="s">
        <v>25</v>
      </c>
      <c r="E695" s="962"/>
      <c r="F695" s="862"/>
      <c r="G695" s="862"/>
      <c r="H695" s="862" t="s">
        <v>371</v>
      </c>
      <c r="I695" s="972"/>
    </row>
    <row r="696" spans="1:9" ht="25.15" customHeight="1" thickBot="1" x14ac:dyDescent="0.3">
      <c r="A696" s="969"/>
      <c r="B696" s="970"/>
      <c r="C696" s="971"/>
      <c r="D696" s="875"/>
      <c r="E696" s="878"/>
      <c r="F696" s="878"/>
      <c r="G696" s="878"/>
      <c r="H696" s="878"/>
      <c r="I696" s="880"/>
    </row>
    <row r="697" spans="1:9" ht="14.65" customHeight="1" thickBot="1" x14ac:dyDescent="0.3"/>
    <row r="698" spans="1:9" ht="16.149999999999999" customHeight="1" x14ac:dyDescent="0.25">
      <c r="A698" s="1044" t="s">
        <v>386</v>
      </c>
      <c r="B698" s="817"/>
      <c r="C698" s="817"/>
      <c r="D698" s="817"/>
      <c r="E698" s="817"/>
      <c r="F698" s="817"/>
      <c r="G698" s="817"/>
      <c r="H698" s="817"/>
      <c r="I698" s="818"/>
    </row>
    <row r="699" spans="1:9" ht="44.65" customHeight="1" x14ac:dyDescent="0.25">
      <c r="A699" s="445" t="s">
        <v>113</v>
      </c>
      <c r="B699" s="1045"/>
      <c r="C699" s="1045"/>
      <c r="D699" s="1045"/>
      <c r="E699" s="449" t="s">
        <v>588</v>
      </c>
      <c r="F699" s="1046" t="s">
        <v>431</v>
      </c>
      <c r="G699" s="1047"/>
      <c r="H699" s="1047"/>
      <c r="I699" s="1047"/>
    </row>
    <row r="700" spans="1:9" ht="25.15" customHeight="1" x14ac:dyDescent="0.25">
      <c r="A700" s="303" t="s">
        <v>0</v>
      </c>
      <c r="B700" s="945"/>
      <c r="C700" s="945"/>
      <c r="D700" s="945"/>
      <c r="E700" s="446" t="s">
        <v>37</v>
      </c>
      <c r="F700" s="1048"/>
      <c r="G700" s="1049"/>
      <c r="H700" s="447" t="s">
        <v>31</v>
      </c>
      <c r="I700" s="448"/>
    </row>
    <row r="701" spans="1:9" ht="25.15" customHeight="1" x14ac:dyDescent="0.25">
      <c r="A701" s="304" t="s">
        <v>30</v>
      </c>
      <c r="B701" s="936"/>
      <c r="C701" s="939"/>
      <c r="D701" s="939"/>
      <c r="E701" s="140" t="s">
        <v>32</v>
      </c>
      <c r="F701" s="938"/>
      <c r="G701" s="937"/>
      <c r="H701" s="217" t="s">
        <v>34</v>
      </c>
      <c r="I701" s="218"/>
    </row>
    <row r="702" spans="1:9" ht="25.15" customHeight="1" x14ac:dyDescent="0.25">
      <c r="A702" s="304" t="s">
        <v>1</v>
      </c>
      <c r="B702" s="939"/>
      <c r="C702" s="939"/>
      <c r="D702" s="939"/>
      <c r="E702" s="140" t="s">
        <v>33</v>
      </c>
      <c r="F702" s="939"/>
      <c r="G702" s="937"/>
      <c r="H702" s="217" t="s">
        <v>36</v>
      </c>
      <c r="I702" s="76"/>
    </row>
    <row r="703" spans="1:9" ht="25.15" customHeight="1" x14ac:dyDescent="0.25">
      <c r="A703" s="304" t="s">
        <v>406</v>
      </c>
      <c r="B703" s="940"/>
      <c r="C703" s="939"/>
      <c r="D703" s="939"/>
      <c r="E703" s="140" t="s">
        <v>35</v>
      </c>
      <c r="F703" s="939"/>
      <c r="G703" s="937"/>
      <c r="H703" s="1025"/>
      <c r="I703" s="1026"/>
    </row>
    <row r="704" spans="1:9" ht="25.15" customHeight="1" thickBot="1" x14ac:dyDescent="0.3">
      <c r="A704" s="305" t="s">
        <v>28</v>
      </c>
      <c r="B704" s="929"/>
      <c r="C704" s="929"/>
      <c r="D704" s="929"/>
      <c r="E704" s="141" t="s">
        <v>29</v>
      </c>
      <c r="F704" s="929"/>
      <c r="G704" s="930"/>
      <c r="H704" s="1027"/>
      <c r="I704" s="1028"/>
    </row>
    <row r="705" spans="1:9" ht="14.65" customHeight="1" thickBot="1" x14ac:dyDescent="0.3">
      <c r="A705" s="1029"/>
      <c r="B705" s="955"/>
      <c r="C705" s="955"/>
      <c r="D705" s="955"/>
      <c r="E705" s="817"/>
      <c r="F705" s="955"/>
      <c r="G705" s="955"/>
      <c r="H705" s="817"/>
      <c r="I705" s="818"/>
    </row>
    <row r="706" spans="1:9" ht="16.5" customHeight="1" x14ac:dyDescent="0.25">
      <c r="A706" s="992" t="s">
        <v>389</v>
      </c>
      <c r="B706" s="993"/>
      <c r="C706" s="993"/>
      <c r="D706" s="993"/>
      <c r="E706" s="1030" t="s">
        <v>177</v>
      </c>
      <c r="F706" s="1031"/>
      <c r="G706" s="1032"/>
      <c r="H706" s="1034" t="s">
        <v>387</v>
      </c>
      <c r="I706" s="1035"/>
    </row>
    <row r="707" spans="1:9" ht="14.65" customHeight="1" x14ac:dyDescent="0.25">
      <c r="A707" s="592" t="s">
        <v>324</v>
      </c>
      <c r="B707" s="955"/>
      <c r="C707" s="955"/>
      <c r="D707" s="1036"/>
      <c r="E707" s="1037"/>
      <c r="F707" s="1037"/>
      <c r="G707" s="1033"/>
      <c r="H707" s="1038"/>
      <c r="I707" s="1039"/>
    </row>
    <row r="708" spans="1:9" ht="14.65" customHeight="1" thickBot="1" x14ac:dyDescent="0.3">
      <c r="A708" s="979" t="s">
        <v>390</v>
      </c>
      <c r="B708" s="820"/>
      <c r="C708" s="820"/>
      <c r="D708" s="980"/>
      <c r="E708" s="1042"/>
      <c r="F708" s="1043"/>
      <c r="G708" s="1012"/>
      <c r="H708" s="1040"/>
      <c r="I708" s="1041"/>
    </row>
    <row r="709" spans="1:9" ht="14.65" customHeight="1" thickBot="1" x14ac:dyDescent="0.3">
      <c r="A709" s="1019"/>
      <c r="B709" s="808"/>
      <c r="C709" s="808"/>
      <c r="D709" s="808"/>
      <c r="E709" s="808"/>
      <c r="F709" s="808"/>
      <c r="G709" s="808"/>
      <c r="H709" s="808"/>
      <c r="I709" s="825"/>
    </row>
    <row r="710" spans="1:9" ht="14.65" customHeight="1" x14ac:dyDescent="0.25">
      <c r="A710" s="1020" t="s">
        <v>395</v>
      </c>
      <c r="B710" s="1021"/>
      <c r="C710" s="1021"/>
      <c r="D710" s="817"/>
      <c r="E710" s="817"/>
      <c r="F710" s="817"/>
      <c r="G710" s="817"/>
      <c r="H710" s="817"/>
      <c r="I710" s="818"/>
    </row>
    <row r="711" spans="1:9" ht="28.15" customHeight="1" x14ac:dyDescent="0.25">
      <c r="A711" s="1022" t="s">
        <v>393</v>
      </c>
      <c r="B711" s="1023"/>
      <c r="C711" s="1023" t="s">
        <v>394</v>
      </c>
      <c r="D711" s="1023"/>
      <c r="E711" s="273" t="s">
        <v>396</v>
      </c>
      <c r="F711" s="273" t="s">
        <v>397</v>
      </c>
      <c r="G711" s="274"/>
      <c r="H711" s="1023" t="s">
        <v>387</v>
      </c>
      <c r="I711" s="1024"/>
    </row>
    <row r="712" spans="1:9" ht="26.65" customHeight="1" thickBot="1" x14ac:dyDescent="0.3">
      <c r="A712" s="1015"/>
      <c r="B712" s="1016"/>
      <c r="C712" s="1017"/>
      <c r="D712" s="1016"/>
      <c r="E712" s="450"/>
      <c r="F712" s="450"/>
      <c r="G712" s="275"/>
      <c r="H712" s="1000">
        <f>IFERROR((C712-A712)*E712*F712,0)</f>
        <v>0</v>
      </c>
      <c r="I712" s="1018"/>
    </row>
    <row r="713" spans="1:9" ht="14.65" customHeight="1" thickBot="1" x14ac:dyDescent="0.3">
      <c r="A713" s="829"/>
      <c r="B713" s="808"/>
      <c r="C713" s="808"/>
      <c r="D713" s="808"/>
      <c r="E713" s="808"/>
      <c r="F713" s="808"/>
      <c r="G713" s="808"/>
      <c r="H713" s="808"/>
      <c r="I713" s="825"/>
    </row>
    <row r="714" spans="1:9" ht="28.15" customHeight="1" x14ac:dyDescent="0.25">
      <c r="A714" s="992" t="s">
        <v>388</v>
      </c>
      <c r="B714" s="993"/>
      <c r="C714" s="993"/>
      <c r="D714" s="993"/>
      <c r="E714" s="993"/>
      <c r="F714" s="993"/>
      <c r="G714" s="994"/>
      <c r="H714" s="998" t="s">
        <v>387</v>
      </c>
      <c r="I714" s="1014"/>
    </row>
    <row r="715" spans="1:9" ht="26.65" customHeight="1" thickBot="1" x14ac:dyDescent="0.3">
      <c r="A715" s="995"/>
      <c r="B715" s="996"/>
      <c r="C715" s="996"/>
      <c r="D715" s="996"/>
      <c r="E715" s="996"/>
      <c r="F715" s="996"/>
      <c r="G715" s="997"/>
      <c r="H715" s="1000">
        <f>IFERROR(H707-H712,0)</f>
        <v>0</v>
      </c>
      <c r="I715" s="1001"/>
    </row>
    <row r="716" spans="1:9" ht="14.65" customHeight="1" thickBot="1" x14ac:dyDescent="0.3">
      <c r="A716" s="829"/>
      <c r="B716" s="808"/>
      <c r="C716" s="808"/>
      <c r="D716" s="808"/>
      <c r="E716" s="808"/>
      <c r="F716" s="808"/>
      <c r="G716" s="808"/>
      <c r="H716" s="808"/>
      <c r="I716" s="825"/>
    </row>
    <row r="717" spans="1:9" ht="28.15" customHeight="1" x14ac:dyDescent="0.25">
      <c r="A717" s="1005" t="s">
        <v>407</v>
      </c>
      <c r="B717" s="1006"/>
      <c r="C717" s="1006"/>
      <c r="D717" s="1007"/>
      <c r="E717" s="276" t="s">
        <v>396</v>
      </c>
      <c r="F717" s="276" t="s">
        <v>397</v>
      </c>
      <c r="G717" s="1011"/>
      <c r="H717" s="1013" t="s">
        <v>387</v>
      </c>
      <c r="I717" s="1014"/>
    </row>
    <row r="718" spans="1:9" ht="26.65" customHeight="1" thickBot="1" x14ac:dyDescent="0.3">
      <c r="A718" s="1008"/>
      <c r="B718" s="1009"/>
      <c r="C718" s="1009"/>
      <c r="D718" s="1010"/>
      <c r="E718" s="450"/>
      <c r="F718" s="450"/>
      <c r="G718" s="1012"/>
      <c r="H718" s="1000">
        <f>IFERROR(E718*F718,0)</f>
        <v>0</v>
      </c>
      <c r="I718" s="1001"/>
    </row>
    <row r="719" spans="1:9" ht="14.65" customHeight="1" thickBot="1" x14ac:dyDescent="0.3">
      <c r="A719" s="807"/>
      <c r="B719" s="808"/>
      <c r="C719" s="808"/>
      <c r="D719" s="808"/>
      <c r="E719" s="808"/>
      <c r="F719" s="808"/>
      <c r="G719" s="808"/>
      <c r="H719" s="808"/>
      <c r="I719" s="825"/>
    </row>
    <row r="720" spans="1:9" ht="28.15" customHeight="1" x14ac:dyDescent="0.25">
      <c r="A720" s="992" t="s">
        <v>408</v>
      </c>
      <c r="B720" s="993"/>
      <c r="C720" s="993"/>
      <c r="D720" s="993"/>
      <c r="E720" s="993"/>
      <c r="F720" s="993"/>
      <c r="G720" s="994"/>
      <c r="H720" s="998" t="s">
        <v>391</v>
      </c>
      <c r="I720" s="999"/>
    </row>
    <row r="721" spans="1:9" ht="26.65" customHeight="1" thickBot="1" x14ac:dyDescent="0.3">
      <c r="A721" s="995"/>
      <c r="B721" s="996"/>
      <c r="C721" s="996"/>
      <c r="D721" s="996"/>
      <c r="E721" s="996"/>
      <c r="F721" s="996"/>
      <c r="G721" s="997"/>
      <c r="H721" s="1000">
        <f>IFERROR(H715/H718,0)</f>
        <v>0</v>
      </c>
      <c r="I721" s="1001"/>
    </row>
    <row r="722" spans="1:9" ht="14.65" customHeight="1" thickBot="1" x14ac:dyDescent="0.3">
      <c r="A722" s="1002"/>
      <c r="B722" s="1003"/>
      <c r="C722" s="1003"/>
      <c r="D722" s="1003"/>
      <c r="E722" s="1003"/>
      <c r="F722" s="1003"/>
      <c r="G722" s="1003"/>
      <c r="H722" s="1003"/>
      <c r="I722" s="1004"/>
    </row>
    <row r="723" spans="1:9" ht="16.5" customHeight="1" x14ac:dyDescent="0.25">
      <c r="A723" s="973" t="s">
        <v>400</v>
      </c>
      <c r="B723" s="817"/>
      <c r="C723" s="817"/>
      <c r="D723" s="817"/>
      <c r="E723" s="817"/>
      <c r="F723" s="974"/>
      <c r="G723" s="451"/>
      <c r="H723" s="975" t="s">
        <v>401</v>
      </c>
      <c r="I723" s="976"/>
    </row>
    <row r="724" spans="1:9" ht="16.5" customHeight="1" thickBot="1" x14ac:dyDescent="0.3">
      <c r="A724" s="979" t="s">
        <v>399</v>
      </c>
      <c r="B724" s="820"/>
      <c r="C724" s="820"/>
      <c r="D724" s="820"/>
      <c r="E724" s="820"/>
      <c r="F724" s="980"/>
      <c r="G724" s="452"/>
      <c r="H724" s="977"/>
      <c r="I724" s="978"/>
    </row>
    <row r="725" spans="1:9" ht="16.5" customHeight="1" x14ac:dyDescent="0.25">
      <c r="A725" s="981" t="s">
        <v>398</v>
      </c>
      <c r="B725" s="982"/>
      <c r="C725" s="983"/>
      <c r="D725" s="982"/>
      <c r="E725" s="982"/>
      <c r="F725" s="982"/>
      <c r="G725" s="982"/>
      <c r="H725" s="982"/>
      <c r="I725" s="984"/>
    </row>
    <row r="726" spans="1:9" ht="16.5" customHeight="1" x14ac:dyDescent="0.25">
      <c r="A726" s="989"/>
      <c r="B726" s="985"/>
      <c r="C726" s="985"/>
      <c r="D726" s="985"/>
      <c r="E726" s="985"/>
      <c r="F726" s="985"/>
      <c r="G726" s="985"/>
      <c r="H726" s="985"/>
      <c r="I726" s="986"/>
    </row>
    <row r="727" spans="1:9" ht="16.5" customHeight="1" x14ac:dyDescent="0.25">
      <c r="A727" s="990"/>
      <c r="B727" s="985"/>
      <c r="C727" s="985"/>
      <c r="D727" s="985"/>
      <c r="E727" s="985"/>
      <c r="F727" s="985"/>
      <c r="G727" s="985"/>
      <c r="H727" s="985"/>
      <c r="I727" s="986"/>
    </row>
    <row r="728" spans="1:9" ht="16.5" customHeight="1" x14ac:dyDescent="0.25">
      <c r="A728" s="990"/>
      <c r="B728" s="985"/>
      <c r="C728" s="985"/>
      <c r="D728" s="985"/>
      <c r="E728" s="985"/>
      <c r="F728" s="985"/>
      <c r="G728" s="985"/>
      <c r="H728" s="985"/>
      <c r="I728" s="986"/>
    </row>
    <row r="729" spans="1:9" ht="16.5" customHeight="1" x14ac:dyDescent="0.25">
      <c r="A729" s="990"/>
      <c r="B729" s="985"/>
      <c r="C729" s="985"/>
      <c r="D729" s="985"/>
      <c r="E729" s="985"/>
      <c r="F729" s="985"/>
      <c r="G729" s="985"/>
      <c r="H729" s="985"/>
      <c r="I729" s="986"/>
    </row>
    <row r="730" spans="1:9" ht="16.5" customHeight="1" x14ac:dyDescent="0.25">
      <c r="A730" s="990"/>
      <c r="B730" s="985"/>
      <c r="C730" s="985"/>
      <c r="D730" s="985"/>
      <c r="E730" s="985"/>
      <c r="F730" s="985"/>
      <c r="G730" s="985"/>
      <c r="H730" s="985"/>
      <c r="I730" s="986"/>
    </row>
    <row r="731" spans="1:9" ht="16.5" customHeight="1" x14ac:dyDescent="0.25">
      <c r="A731" s="991"/>
      <c r="B731" s="987"/>
      <c r="C731" s="987"/>
      <c r="D731" s="987"/>
      <c r="E731" s="987"/>
      <c r="F731" s="987"/>
      <c r="G731" s="987"/>
      <c r="H731" s="987"/>
      <c r="I731" s="988"/>
    </row>
    <row r="732" spans="1:9" ht="14.65" customHeight="1" x14ac:dyDescent="0.25">
      <c r="A732" s="953" t="s">
        <v>392</v>
      </c>
      <c r="B732" s="954"/>
      <c r="C732" s="954"/>
      <c r="D732" s="955"/>
      <c r="E732" s="955"/>
      <c r="F732" s="955"/>
      <c r="G732" s="955"/>
      <c r="H732" s="955"/>
      <c r="I732" s="956"/>
    </row>
    <row r="733" spans="1:9" ht="14.65" customHeight="1" thickBot="1" x14ac:dyDescent="0.3">
      <c r="A733" s="957" t="s">
        <v>115</v>
      </c>
      <c r="B733" s="958"/>
      <c r="C733" s="959"/>
      <c r="D733" s="960" t="s">
        <v>114</v>
      </c>
      <c r="E733" s="781"/>
      <c r="F733" s="781"/>
      <c r="G733" s="781"/>
      <c r="H733" s="781"/>
      <c r="I733" s="784"/>
    </row>
    <row r="734" spans="1:9" ht="19.149999999999999" customHeight="1" thickBot="1" x14ac:dyDescent="0.3">
      <c r="A734" s="961" t="s">
        <v>116</v>
      </c>
      <c r="B734" s="862"/>
      <c r="C734" s="269" t="str">
        <f ca="1">IFERROR("År " &amp;YEAR(TODAY())+INT(H715/(H712/(C712-A712))),"N/A")</f>
        <v>N/A</v>
      </c>
      <c r="D734" s="862" t="s">
        <v>24</v>
      </c>
      <c r="E734" s="962"/>
      <c r="F734" s="862"/>
      <c r="G734" s="862"/>
      <c r="H734" s="862" t="s">
        <v>21</v>
      </c>
      <c r="I734" s="963"/>
    </row>
    <row r="735" spans="1:9" ht="27" customHeight="1" x14ac:dyDescent="0.25">
      <c r="A735" s="964"/>
      <c r="B735" s="965"/>
      <c r="C735" s="966"/>
      <c r="D735" s="864"/>
      <c r="E735" s="864"/>
      <c r="F735" s="864"/>
      <c r="G735" s="864"/>
      <c r="H735" s="864"/>
      <c r="I735" s="866"/>
    </row>
    <row r="736" spans="1:9" ht="19.149999999999999" customHeight="1" x14ac:dyDescent="0.25">
      <c r="A736" s="967"/>
      <c r="B736" s="968"/>
      <c r="C736" s="966"/>
      <c r="D736" s="874" t="s">
        <v>25</v>
      </c>
      <c r="E736" s="962"/>
      <c r="F736" s="862"/>
      <c r="G736" s="862"/>
      <c r="H736" s="862" t="s">
        <v>371</v>
      </c>
      <c r="I736" s="972"/>
    </row>
    <row r="737" spans="1:9" ht="25.15" customHeight="1" thickBot="1" x14ac:dyDescent="0.3">
      <c r="A737" s="969"/>
      <c r="B737" s="970"/>
      <c r="C737" s="971"/>
      <c r="D737" s="875"/>
      <c r="E737" s="878"/>
      <c r="F737" s="878"/>
      <c r="G737" s="878"/>
      <c r="H737" s="878"/>
      <c r="I737" s="880"/>
    </row>
    <row r="738" spans="1:9" ht="14.65" customHeight="1" thickBot="1" x14ac:dyDescent="0.3"/>
    <row r="739" spans="1:9" ht="16.149999999999999" customHeight="1" x14ac:dyDescent="0.25">
      <c r="A739" s="1044" t="s">
        <v>386</v>
      </c>
      <c r="B739" s="817"/>
      <c r="C739" s="817"/>
      <c r="D739" s="817"/>
      <c r="E739" s="817"/>
      <c r="F739" s="817"/>
      <c r="G739" s="817"/>
      <c r="H739" s="817"/>
      <c r="I739" s="818"/>
    </row>
    <row r="740" spans="1:9" ht="44.65" customHeight="1" x14ac:dyDescent="0.25">
      <c r="A740" s="445" t="s">
        <v>113</v>
      </c>
      <c r="B740" s="1045"/>
      <c r="C740" s="1045"/>
      <c r="D740" s="1045"/>
      <c r="E740" s="449" t="s">
        <v>588</v>
      </c>
      <c r="F740" s="1046" t="s">
        <v>431</v>
      </c>
      <c r="G740" s="1047"/>
      <c r="H740" s="1047"/>
      <c r="I740" s="1047"/>
    </row>
    <row r="741" spans="1:9" ht="25.15" customHeight="1" x14ac:dyDescent="0.25">
      <c r="A741" s="303" t="s">
        <v>0</v>
      </c>
      <c r="B741" s="945"/>
      <c r="C741" s="945"/>
      <c r="D741" s="945"/>
      <c r="E741" s="446" t="s">
        <v>37</v>
      </c>
      <c r="F741" s="1048"/>
      <c r="G741" s="1049"/>
      <c r="H741" s="447" t="s">
        <v>31</v>
      </c>
      <c r="I741" s="448"/>
    </row>
    <row r="742" spans="1:9" ht="25.15" customHeight="1" x14ac:dyDescent="0.25">
      <c r="A742" s="304" t="s">
        <v>30</v>
      </c>
      <c r="B742" s="936"/>
      <c r="C742" s="939"/>
      <c r="D742" s="939"/>
      <c r="E742" s="140" t="s">
        <v>32</v>
      </c>
      <c r="F742" s="938"/>
      <c r="G742" s="937"/>
      <c r="H742" s="217" t="s">
        <v>34</v>
      </c>
      <c r="I742" s="218"/>
    </row>
    <row r="743" spans="1:9" ht="25.15" customHeight="1" x14ac:dyDescent="0.25">
      <c r="A743" s="304" t="s">
        <v>1</v>
      </c>
      <c r="B743" s="939"/>
      <c r="C743" s="939"/>
      <c r="D743" s="939"/>
      <c r="E743" s="140" t="s">
        <v>33</v>
      </c>
      <c r="F743" s="939"/>
      <c r="G743" s="937"/>
      <c r="H743" s="217" t="s">
        <v>36</v>
      </c>
      <c r="I743" s="76"/>
    </row>
    <row r="744" spans="1:9" ht="25.15" customHeight="1" x14ac:dyDescent="0.25">
      <c r="A744" s="304" t="s">
        <v>406</v>
      </c>
      <c r="B744" s="940"/>
      <c r="C744" s="939"/>
      <c r="D744" s="939"/>
      <c r="E744" s="140" t="s">
        <v>35</v>
      </c>
      <c r="F744" s="939"/>
      <c r="G744" s="937"/>
      <c r="H744" s="1025"/>
      <c r="I744" s="1026"/>
    </row>
    <row r="745" spans="1:9" ht="25.15" customHeight="1" thickBot="1" x14ac:dyDescent="0.3">
      <c r="A745" s="305" t="s">
        <v>28</v>
      </c>
      <c r="B745" s="929"/>
      <c r="C745" s="929"/>
      <c r="D745" s="929"/>
      <c r="E745" s="141" t="s">
        <v>29</v>
      </c>
      <c r="F745" s="929"/>
      <c r="G745" s="930"/>
      <c r="H745" s="1027"/>
      <c r="I745" s="1028"/>
    </row>
    <row r="746" spans="1:9" ht="14.65" customHeight="1" thickBot="1" x14ac:dyDescent="0.3">
      <c r="A746" s="1029"/>
      <c r="B746" s="955"/>
      <c r="C746" s="955"/>
      <c r="D746" s="955"/>
      <c r="E746" s="817"/>
      <c r="F746" s="955"/>
      <c r="G746" s="955"/>
      <c r="H746" s="817"/>
      <c r="I746" s="818"/>
    </row>
    <row r="747" spans="1:9" ht="16.5" customHeight="1" x14ac:dyDescent="0.25">
      <c r="A747" s="992" t="s">
        <v>389</v>
      </c>
      <c r="B747" s="993"/>
      <c r="C747" s="993"/>
      <c r="D747" s="993"/>
      <c r="E747" s="1030" t="s">
        <v>177</v>
      </c>
      <c r="F747" s="1031"/>
      <c r="G747" s="1032"/>
      <c r="H747" s="1034" t="s">
        <v>387</v>
      </c>
      <c r="I747" s="1035"/>
    </row>
    <row r="748" spans="1:9" ht="14.65" customHeight="1" x14ac:dyDescent="0.25">
      <c r="A748" s="592" t="s">
        <v>324</v>
      </c>
      <c r="B748" s="955"/>
      <c r="C748" s="955"/>
      <c r="D748" s="1036"/>
      <c r="E748" s="1037"/>
      <c r="F748" s="1037"/>
      <c r="G748" s="1033"/>
      <c r="H748" s="1038"/>
      <c r="I748" s="1039"/>
    </row>
    <row r="749" spans="1:9" ht="14.65" customHeight="1" thickBot="1" x14ac:dyDescent="0.3">
      <c r="A749" s="979" t="s">
        <v>390</v>
      </c>
      <c r="B749" s="820"/>
      <c r="C749" s="820"/>
      <c r="D749" s="980"/>
      <c r="E749" s="1042"/>
      <c r="F749" s="1043"/>
      <c r="G749" s="1012"/>
      <c r="H749" s="1040"/>
      <c r="I749" s="1041"/>
    </row>
    <row r="750" spans="1:9" ht="14.65" customHeight="1" thickBot="1" x14ac:dyDescent="0.3">
      <c r="A750" s="1019"/>
      <c r="B750" s="808"/>
      <c r="C750" s="808"/>
      <c r="D750" s="808"/>
      <c r="E750" s="808"/>
      <c r="F750" s="808"/>
      <c r="G750" s="808"/>
      <c r="H750" s="808"/>
      <c r="I750" s="825"/>
    </row>
    <row r="751" spans="1:9" ht="14.65" customHeight="1" x14ac:dyDescent="0.25">
      <c r="A751" s="1020" t="s">
        <v>395</v>
      </c>
      <c r="B751" s="1021"/>
      <c r="C751" s="1021"/>
      <c r="D751" s="817"/>
      <c r="E751" s="817"/>
      <c r="F751" s="817"/>
      <c r="G751" s="817"/>
      <c r="H751" s="817"/>
      <c r="I751" s="818"/>
    </row>
    <row r="752" spans="1:9" ht="28.15" customHeight="1" x14ac:dyDescent="0.25">
      <c r="A752" s="1022" t="s">
        <v>393</v>
      </c>
      <c r="B752" s="1023"/>
      <c r="C752" s="1023" t="s">
        <v>394</v>
      </c>
      <c r="D752" s="1023"/>
      <c r="E752" s="273" t="s">
        <v>396</v>
      </c>
      <c r="F752" s="273" t="s">
        <v>397</v>
      </c>
      <c r="G752" s="274"/>
      <c r="H752" s="1023" t="s">
        <v>387</v>
      </c>
      <c r="I752" s="1024"/>
    </row>
    <row r="753" spans="1:9" ht="26.65" customHeight="1" thickBot="1" x14ac:dyDescent="0.3">
      <c r="A753" s="1015"/>
      <c r="B753" s="1016"/>
      <c r="C753" s="1017"/>
      <c r="D753" s="1016"/>
      <c r="E753" s="450"/>
      <c r="F753" s="450"/>
      <c r="G753" s="275"/>
      <c r="H753" s="1000">
        <f>IFERROR((C753-A753)*E753*F753,0)</f>
        <v>0</v>
      </c>
      <c r="I753" s="1018"/>
    </row>
    <row r="754" spans="1:9" ht="14.65" customHeight="1" thickBot="1" x14ac:dyDescent="0.3">
      <c r="A754" s="829"/>
      <c r="B754" s="808"/>
      <c r="C754" s="808"/>
      <c r="D754" s="808"/>
      <c r="E754" s="808"/>
      <c r="F754" s="808"/>
      <c r="G754" s="808"/>
      <c r="H754" s="808"/>
      <c r="I754" s="825"/>
    </row>
    <row r="755" spans="1:9" ht="28.15" customHeight="1" x14ac:dyDescent="0.25">
      <c r="A755" s="992" t="s">
        <v>388</v>
      </c>
      <c r="B755" s="993"/>
      <c r="C755" s="993"/>
      <c r="D755" s="993"/>
      <c r="E755" s="993"/>
      <c r="F755" s="993"/>
      <c r="G755" s="994"/>
      <c r="H755" s="998" t="s">
        <v>387</v>
      </c>
      <c r="I755" s="1014"/>
    </row>
    <row r="756" spans="1:9" ht="26.65" customHeight="1" thickBot="1" x14ac:dyDescent="0.3">
      <c r="A756" s="995"/>
      <c r="B756" s="996"/>
      <c r="C756" s="996"/>
      <c r="D756" s="996"/>
      <c r="E756" s="996"/>
      <c r="F756" s="996"/>
      <c r="G756" s="997"/>
      <c r="H756" s="1000">
        <f>IFERROR(H748-H753,0)</f>
        <v>0</v>
      </c>
      <c r="I756" s="1001"/>
    </row>
    <row r="757" spans="1:9" ht="14.65" customHeight="1" thickBot="1" x14ac:dyDescent="0.3">
      <c r="A757" s="829"/>
      <c r="B757" s="808"/>
      <c r="C757" s="808"/>
      <c r="D757" s="808"/>
      <c r="E757" s="808"/>
      <c r="F757" s="808"/>
      <c r="G757" s="808"/>
      <c r="H757" s="808"/>
      <c r="I757" s="825"/>
    </row>
    <row r="758" spans="1:9" ht="28.15" customHeight="1" x14ac:dyDescent="0.25">
      <c r="A758" s="1005" t="s">
        <v>407</v>
      </c>
      <c r="B758" s="1006"/>
      <c r="C758" s="1006"/>
      <c r="D758" s="1007"/>
      <c r="E758" s="276" t="s">
        <v>396</v>
      </c>
      <c r="F758" s="276" t="s">
        <v>397</v>
      </c>
      <c r="G758" s="1011"/>
      <c r="H758" s="1013" t="s">
        <v>387</v>
      </c>
      <c r="I758" s="1014"/>
    </row>
    <row r="759" spans="1:9" ht="26.65" customHeight="1" thickBot="1" x14ac:dyDescent="0.3">
      <c r="A759" s="1008"/>
      <c r="B759" s="1009"/>
      <c r="C759" s="1009"/>
      <c r="D759" s="1010"/>
      <c r="E759" s="450"/>
      <c r="F759" s="450"/>
      <c r="G759" s="1012"/>
      <c r="H759" s="1000">
        <f>IFERROR(E759*F759,0)</f>
        <v>0</v>
      </c>
      <c r="I759" s="1001"/>
    </row>
    <row r="760" spans="1:9" ht="14.65" customHeight="1" thickBot="1" x14ac:dyDescent="0.3">
      <c r="A760" s="807"/>
      <c r="B760" s="808"/>
      <c r="C760" s="808"/>
      <c r="D760" s="808"/>
      <c r="E760" s="808"/>
      <c r="F760" s="808"/>
      <c r="G760" s="808"/>
      <c r="H760" s="808"/>
      <c r="I760" s="825"/>
    </row>
    <row r="761" spans="1:9" ht="28.15" customHeight="1" x14ac:dyDescent="0.25">
      <c r="A761" s="992" t="s">
        <v>408</v>
      </c>
      <c r="B761" s="993"/>
      <c r="C761" s="993"/>
      <c r="D761" s="993"/>
      <c r="E761" s="993"/>
      <c r="F761" s="993"/>
      <c r="G761" s="994"/>
      <c r="H761" s="998" t="s">
        <v>391</v>
      </c>
      <c r="I761" s="999"/>
    </row>
    <row r="762" spans="1:9" ht="26.65" customHeight="1" thickBot="1" x14ac:dyDescent="0.3">
      <c r="A762" s="995"/>
      <c r="B762" s="996"/>
      <c r="C762" s="996"/>
      <c r="D762" s="996"/>
      <c r="E762" s="996"/>
      <c r="F762" s="996"/>
      <c r="G762" s="997"/>
      <c r="H762" s="1000">
        <f>IFERROR(H756/H759,0)</f>
        <v>0</v>
      </c>
      <c r="I762" s="1001"/>
    </row>
    <row r="763" spans="1:9" ht="14.65" customHeight="1" thickBot="1" x14ac:dyDescent="0.3">
      <c r="A763" s="1002"/>
      <c r="B763" s="1003"/>
      <c r="C763" s="1003"/>
      <c r="D763" s="1003"/>
      <c r="E763" s="1003"/>
      <c r="F763" s="1003"/>
      <c r="G763" s="1003"/>
      <c r="H763" s="1003"/>
      <c r="I763" s="1004"/>
    </row>
    <row r="764" spans="1:9" ht="16.5" customHeight="1" x14ac:dyDescent="0.25">
      <c r="A764" s="973" t="s">
        <v>400</v>
      </c>
      <c r="B764" s="817"/>
      <c r="C764" s="817"/>
      <c r="D764" s="817"/>
      <c r="E764" s="817"/>
      <c r="F764" s="974"/>
      <c r="G764" s="451"/>
      <c r="H764" s="975" t="s">
        <v>401</v>
      </c>
      <c r="I764" s="976"/>
    </row>
    <row r="765" spans="1:9" ht="16.5" customHeight="1" thickBot="1" x14ac:dyDescent="0.3">
      <c r="A765" s="979" t="s">
        <v>399</v>
      </c>
      <c r="B765" s="820"/>
      <c r="C765" s="820"/>
      <c r="D765" s="820"/>
      <c r="E765" s="820"/>
      <c r="F765" s="980"/>
      <c r="G765" s="452"/>
      <c r="H765" s="977"/>
      <c r="I765" s="978"/>
    </row>
    <row r="766" spans="1:9" ht="16.5" customHeight="1" x14ac:dyDescent="0.25">
      <c r="A766" s="981" t="s">
        <v>398</v>
      </c>
      <c r="B766" s="982"/>
      <c r="C766" s="983"/>
      <c r="D766" s="982"/>
      <c r="E766" s="982"/>
      <c r="F766" s="982"/>
      <c r="G766" s="982"/>
      <c r="H766" s="982"/>
      <c r="I766" s="984"/>
    </row>
    <row r="767" spans="1:9" ht="16.5" customHeight="1" x14ac:dyDescent="0.25">
      <c r="A767" s="989"/>
      <c r="B767" s="985"/>
      <c r="C767" s="985"/>
      <c r="D767" s="985"/>
      <c r="E767" s="985"/>
      <c r="F767" s="985"/>
      <c r="G767" s="985"/>
      <c r="H767" s="985"/>
      <c r="I767" s="986"/>
    </row>
    <row r="768" spans="1:9" ht="16.5" customHeight="1" x14ac:dyDescent="0.25">
      <c r="A768" s="990"/>
      <c r="B768" s="985"/>
      <c r="C768" s="985"/>
      <c r="D768" s="985"/>
      <c r="E768" s="985"/>
      <c r="F768" s="985"/>
      <c r="G768" s="985"/>
      <c r="H768" s="985"/>
      <c r="I768" s="986"/>
    </row>
    <row r="769" spans="1:9" ht="16.5" customHeight="1" x14ac:dyDescent="0.25">
      <c r="A769" s="990"/>
      <c r="B769" s="985"/>
      <c r="C769" s="985"/>
      <c r="D769" s="985"/>
      <c r="E769" s="985"/>
      <c r="F769" s="985"/>
      <c r="G769" s="985"/>
      <c r="H769" s="985"/>
      <c r="I769" s="986"/>
    </row>
    <row r="770" spans="1:9" ht="16.5" customHeight="1" x14ac:dyDescent="0.25">
      <c r="A770" s="990"/>
      <c r="B770" s="985"/>
      <c r="C770" s="985"/>
      <c r="D770" s="985"/>
      <c r="E770" s="985"/>
      <c r="F770" s="985"/>
      <c r="G770" s="985"/>
      <c r="H770" s="985"/>
      <c r="I770" s="986"/>
    </row>
    <row r="771" spans="1:9" ht="16.5" customHeight="1" x14ac:dyDescent="0.25">
      <c r="A771" s="990"/>
      <c r="B771" s="985"/>
      <c r="C771" s="985"/>
      <c r="D771" s="985"/>
      <c r="E771" s="985"/>
      <c r="F771" s="985"/>
      <c r="G771" s="985"/>
      <c r="H771" s="985"/>
      <c r="I771" s="986"/>
    </row>
    <row r="772" spans="1:9" ht="16.5" customHeight="1" x14ac:dyDescent="0.25">
      <c r="A772" s="991"/>
      <c r="B772" s="987"/>
      <c r="C772" s="987"/>
      <c r="D772" s="987"/>
      <c r="E772" s="987"/>
      <c r="F772" s="987"/>
      <c r="G772" s="987"/>
      <c r="H772" s="987"/>
      <c r="I772" s="988"/>
    </row>
    <row r="773" spans="1:9" ht="14.65" customHeight="1" x14ac:dyDescent="0.25">
      <c r="A773" s="953" t="s">
        <v>392</v>
      </c>
      <c r="B773" s="954"/>
      <c r="C773" s="954"/>
      <c r="D773" s="955"/>
      <c r="E773" s="955"/>
      <c r="F773" s="955"/>
      <c r="G773" s="955"/>
      <c r="H773" s="955"/>
      <c r="I773" s="956"/>
    </row>
    <row r="774" spans="1:9" ht="14.65" customHeight="1" thickBot="1" x14ac:dyDescent="0.3">
      <c r="A774" s="957" t="s">
        <v>115</v>
      </c>
      <c r="B774" s="958"/>
      <c r="C774" s="959"/>
      <c r="D774" s="960" t="s">
        <v>114</v>
      </c>
      <c r="E774" s="781"/>
      <c r="F774" s="781"/>
      <c r="G774" s="781"/>
      <c r="H774" s="781"/>
      <c r="I774" s="784"/>
    </row>
    <row r="775" spans="1:9" ht="19.149999999999999" customHeight="1" thickBot="1" x14ac:dyDescent="0.3">
      <c r="A775" s="961" t="s">
        <v>116</v>
      </c>
      <c r="B775" s="862"/>
      <c r="C775" s="269" t="str">
        <f ca="1">IFERROR("År " &amp;YEAR(TODAY())+INT(H756/(H753/(C753-A753))),"N/A")</f>
        <v>N/A</v>
      </c>
      <c r="D775" s="862" t="s">
        <v>24</v>
      </c>
      <c r="E775" s="962"/>
      <c r="F775" s="862"/>
      <c r="G775" s="862"/>
      <c r="H775" s="862" t="s">
        <v>21</v>
      </c>
      <c r="I775" s="963"/>
    </row>
    <row r="776" spans="1:9" ht="27" customHeight="1" x14ac:dyDescent="0.25">
      <c r="A776" s="964"/>
      <c r="B776" s="965"/>
      <c r="C776" s="966"/>
      <c r="D776" s="864"/>
      <c r="E776" s="864"/>
      <c r="F776" s="864"/>
      <c r="G776" s="864"/>
      <c r="H776" s="864"/>
      <c r="I776" s="866"/>
    </row>
    <row r="777" spans="1:9" ht="19.149999999999999" customHeight="1" x14ac:dyDescent="0.25">
      <c r="A777" s="967"/>
      <c r="B777" s="968"/>
      <c r="C777" s="966"/>
      <c r="D777" s="874" t="s">
        <v>25</v>
      </c>
      <c r="E777" s="962"/>
      <c r="F777" s="862"/>
      <c r="G777" s="862"/>
      <c r="H777" s="862" t="s">
        <v>371</v>
      </c>
      <c r="I777" s="972"/>
    </row>
    <row r="778" spans="1:9" ht="25.15" customHeight="1" thickBot="1" x14ac:dyDescent="0.3">
      <c r="A778" s="969"/>
      <c r="B778" s="970"/>
      <c r="C778" s="971"/>
      <c r="D778" s="875"/>
      <c r="E778" s="878"/>
      <c r="F778" s="878"/>
      <c r="G778" s="878"/>
      <c r="H778" s="878"/>
      <c r="I778" s="880"/>
    </row>
    <row r="779" spans="1:9" ht="14.65" customHeight="1" thickBot="1" x14ac:dyDescent="0.3"/>
    <row r="780" spans="1:9" ht="16.149999999999999" customHeight="1" x14ac:dyDescent="0.25">
      <c r="A780" s="1044" t="s">
        <v>386</v>
      </c>
      <c r="B780" s="817"/>
      <c r="C780" s="817"/>
      <c r="D780" s="817"/>
      <c r="E780" s="817"/>
      <c r="F780" s="817"/>
      <c r="G780" s="817"/>
      <c r="H780" s="817"/>
      <c r="I780" s="818"/>
    </row>
    <row r="781" spans="1:9" ht="44.65" customHeight="1" x14ac:dyDescent="0.25">
      <c r="A781" s="445" t="s">
        <v>113</v>
      </c>
      <c r="B781" s="1045"/>
      <c r="C781" s="1045"/>
      <c r="D781" s="1045"/>
      <c r="E781" s="449" t="s">
        <v>588</v>
      </c>
      <c r="F781" s="1046" t="s">
        <v>431</v>
      </c>
      <c r="G781" s="1047"/>
      <c r="H781" s="1047"/>
      <c r="I781" s="1047"/>
    </row>
    <row r="782" spans="1:9" ht="25.15" customHeight="1" x14ac:dyDescent="0.25">
      <c r="A782" s="303" t="s">
        <v>0</v>
      </c>
      <c r="B782" s="945"/>
      <c r="C782" s="945"/>
      <c r="D782" s="945"/>
      <c r="E782" s="446" t="s">
        <v>37</v>
      </c>
      <c r="F782" s="1048"/>
      <c r="G782" s="1049"/>
      <c r="H782" s="447" t="s">
        <v>31</v>
      </c>
      <c r="I782" s="448"/>
    </row>
    <row r="783" spans="1:9" ht="25.15" customHeight="1" x14ac:dyDescent="0.25">
      <c r="A783" s="304" t="s">
        <v>30</v>
      </c>
      <c r="B783" s="936"/>
      <c r="C783" s="939"/>
      <c r="D783" s="939"/>
      <c r="E783" s="140" t="s">
        <v>32</v>
      </c>
      <c r="F783" s="938"/>
      <c r="G783" s="937"/>
      <c r="H783" s="217" t="s">
        <v>34</v>
      </c>
      <c r="I783" s="218"/>
    </row>
    <row r="784" spans="1:9" ht="25.15" customHeight="1" x14ac:dyDescent="0.25">
      <c r="A784" s="304" t="s">
        <v>1</v>
      </c>
      <c r="B784" s="939"/>
      <c r="C784" s="939"/>
      <c r="D784" s="939"/>
      <c r="E784" s="140" t="s">
        <v>33</v>
      </c>
      <c r="F784" s="939"/>
      <c r="G784" s="937"/>
      <c r="H784" s="217" t="s">
        <v>36</v>
      </c>
      <c r="I784" s="76"/>
    </row>
    <row r="785" spans="1:9" ht="25.15" customHeight="1" x14ac:dyDescent="0.25">
      <c r="A785" s="304" t="s">
        <v>406</v>
      </c>
      <c r="B785" s="940"/>
      <c r="C785" s="939"/>
      <c r="D785" s="939"/>
      <c r="E785" s="140" t="s">
        <v>35</v>
      </c>
      <c r="F785" s="939"/>
      <c r="G785" s="937"/>
      <c r="H785" s="1025"/>
      <c r="I785" s="1026"/>
    </row>
    <row r="786" spans="1:9" ht="25.15" customHeight="1" thickBot="1" x14ac:dyDescent="0.3">
      <c r="A786" s="305" t="s">
        <v>28</v>
      </c>
      <c r="B786" s="929"/>
      <c r="C786" s="929"/>
      <c r="D786" s="929"/>
      <c r="E786" s="141" t="s">
        <v>29</v>
      </c>
      <c r="F786" s="929"/>
      <c r="G786" s="930"/>
      <c r="H786" s="1027"/>
      <c r="I786" s="1028"/>
    </row>
    <row r="787" spans="1:9" ht="14.65" customHeight="1" thickBot="1" x14ac:dyDescent="0.3">
      <c r="A787" s="1029"/>
      <c r="B787" s="955"/>
      <c r="C787" s="955"/>
      <c r="D787" s="955"/>
      <c r="E787" s="817"/>
      <c r="F787" s="955"/>
      <c r="G787" s="955"/>
      <c r="H787" s="817"/>
      <c r="I787" s="818"/>
    </row>
    <row r="788" spans="1:9" ht="16.5" customHeight="1" x14ac:dyDescent="0.25">
      <c r="A788" s="992" t="s">
        <v>389</v>
      </c>
      <c r="B788" s="993"/>
      <c r="C788" s="993"/>
      <c r="D788" s="993"/>
      <c r="E788" s="1030" t="s">
        <v>177</v>
      </c>
      <c r="F788" s="1031"/>
      <c r="G788" s="1032"/>
      <c r="H788" s="1034" t="s">
        <v>387</v>
      </c>
      <c r="I788" s="1035"/>
    </row>
    <row r="789" spans="1:9" ht="14.65" customHeight="1" x14ac:dyDescent="0.25">
      <c r="A789" s="592" t="s">
        <v>324</v>
      </c>
      <c r="B789" s="955"/>
      <c r="C789" s="955"/>
      <c r="D789" s="1036"/>
      <c r="E789" s="1037"/>
      <c r="F789" s="1037"/>
      <c r="G789" s="1033"/>
      <c r="H789" s="1038"/>
      <c r="I789" s="1039"/>
    </row>
    <row r="790" spans="1:9" ht="14.65" customHeight="1" thickBot="1" x14ac:dyDescent="0.3">
      <c r="A790" s="979" t="s">
        <v>390</v>
      </c>
      <c r="B790" s="820"/>
      <c r="C790" s="820"/>
      <c r="D790" s="980"/>
      <c r="E790" s="1042"/>
      <c r="F790" s="1043"/>
      <c r="G790" s="1012"/>
      <c r="H790" s="1040"/>
      <c r="I790" s="1041"/>
    </row>
    <row r="791" spans="1:9" ht="14.65" customHeight="1" thickBot="1" x14ac:dyDescent="0.3">
      <c r="A791" s="1019"/>
      <c r="B791" s="808"/>
      <c r="C791" s="808"/>
      <c r="D791" s="808"/>
      <c r="E791" s="808"/>
      <c r="F791" s="808"/>
      <c r="G791" s="808"/>
      <c r="H791" s="808"/>
      <c r="I791" s="825"/>
    </row>
    <row r="792" spans="1:9" ht="14.65" customHeight="1" x14ac:dyDescent="0.25">
      <c r="A792" s="1020" t="s">
        <v>395</v>
      </c>
      <c r="B792" s="1021"/>
      <c r="C792" s="1021"/>
      <c r="D792" s="817"/>
      <c r="E792" s="817"/>
      <c r="F792" s="817"/>
      <c r="G792" s="817"/>
      <c r="H792" s="817"/>
      <c r="I792" s="818"/>
    </row>
    <row r="793" spans="1:9" ht="28.15" customHeight="1" x14ac:dyDescent="0.25">
      <c r="A793" s="1022" t="s">
        <v>393</v>
      </c>
      <c r="B793" s="1023"/>
      <c r="C793" s="1023" t="s">
        <v>394</v>
      </c>
      <c r="D793" s="1023"/>
      <c r="E793" s="273" t="s">
        <v>396</v>
      </c>
      <c r="F793" s="273" t="s">
        <v>397</v>
      </c>
      <c r="G793" s="274"/>
      <c r="H793" s="1023" t="s">
        <v>387</v>
      </c>
      <c r="I793" s="1024"/>
    </row>
    <row r="794" spans="1:9" ht="26.65" customHeight="1" thickBot="1" x14ac:dyDescent="0.3">
      <c r="A794" s="1015"/>
      <c r="B794" s="1016"/>
      <c r="C794" s="1017"/>
      <c r="D794" s="1016"/>
      <c r="E794" s="450"/>
      <c r="F794" s="450"/>
      <c r="G794" s="275"/>
      <c r="H794" s="1000">
        <f>IFERROR((C794-A794)*E794*F794,0)</f>
        <v>0</v>
      </c>
      <c r="I794" s="1018"/>
    </row>
    <row r="795" spans="1:9" ht="14.65" customHeight="1" thickBot="1" x14ac:dyDescent="0.3">
      <c r="A795" s="829"/>
      <c r="B795" s="808"/>
      <c r="C795" s="808"/>
      <c r="D795" s="808"/>
      <c r="E795" s="808"/>
      <c r="F795" s="808"/>
      <c r="G795" s="808"/>
      <c r="H795" s="808"/>
      <c r="I795" s="825"/>
    </row>
    <row r="796" spans="1:9" ht="28.15" customHeight="1" x14ac:dyDescent="0.25">
      <c r="A796" s="992" t="s">
        <v>388</v>
      </c>
      <c r="B796" s="993"/>
      <c r="C796" s="993"/>
      <c r="D796" s="993"/>
      <c r="E796" s="993"/>
      <c r="F796" s="993"/>
      <c r="G796" s="994"/>
      <c r="H796" s="998" t="s">
        <v>387</v>
      </c>
      <c r="I796" s="1014"/>
    </row>
    <row r="797" spans="1:9" ht="26.65" customHeight="1" thickBot="1" x14ac:dyDescent="0.3">
      <c r="A797" s="995"/>
      <c r="B797" s="996"/>
      <c r="C797" s="996"/>
      <c r="D797" s="996"/>
      <c r="E797" s="996"/>
      <c r="F797" s="996"/>
      <c r="G797" s="997"/>
      <c r="H797" s="1000">
        <f>IFERROR(H789-H794,0)</f>
        <v>0</v>
      </c>
      <c r="I797" s="1001"/>
    </row>
    <row r="798" spans="1:9" ht="14.65" customHeight="1" thickBot="1" x14ac:dyDescent="0.3">
      <c r="A798" s="829"/>
      <c r="B798" s="808"/>
      <c r="C798" s="808"/>
      <c r="D798" s="808"/>
      <c r="E798" s="808"/>
      <c r="F798" s="808"/>
      <c r="G798" s="808"/>
      <c r="H798" s="808"/>
      <c r="I798" s="825"/>
    </row>
    <row r="799" spans="1:9" ht="28.15" customHeight="1" x14ac:dyDescent="0.25">
      <c r="A799" s="1005" t="s">
        <v>407</v>
      </c>
      <c r="B799" s="1006"/>
      <c r="C799" s="1006"/>
      <c r="D799" s="1007"/>
      <c r="E799" s="276" t="s">
        <v>396</v>
      </c>
      <c r="F799" s="276" t="s">
        <v>397</v>
      </c>
      <c r="G799" s="1011"/>
      <c r="H799" s="1013" t="s">
        <v>387</v>
      </c>
      <c r="I799" s="1014"/>
    </row>
    <row r="800" spans="1:9" ht="26.65" customHeight="1" thickBot="1" x14ac:dyDescent="0.3">
      <c r="A800" s="1008"/>
      <c r="B800" s="1009"/>
      <c r="C800" s="1009"/>
      <c r="D800" s="1010"/>
      <c r="E800" s="450"/>
      <c r="F800" s="450"/>
      <c r="G800" s="1012"/>
      <c r="H800" s="1000">
        <f>IFERROR(E800*F800,0)</f>
        <v>0</v>
      </c>
      <c r="I800" s="1001"/>
    </row>
    <row r="801" spans="1:9" ht="14.65" customHeight="1" thickBot="1" x14ac:dyDescent="0.3">
      <c r="A801" s="807"/>
      <c r="B801" s="808"/>
      <c r="C801" s="808"/>
      <c r="D801" s="808"/>
      <c r="E801" s="808"/>
      <c r="F801" s="808"/>
      <c r="G801" s="808"/>
      <c r="H801" s="808"/>
      <c r="I801" s="825"/>
    </row>
    <row r="802" spans="1:9" ht="28.15" customHeight="1" x14ac:dyDescent="0.25">
      <c r="A802" s="992" t="s">
        <v>408</v>
      </c>
      <c r="B802" s="993"/>
      <c r="C802" s="993"/>
      <c r="D802" s="993"/>
      <c r="E802" s="993"/>
      <c r="F802" s="993"/>
      <c r="G802" s="994"/>
      <c r="H802" s="998" t="s">
        <v>391</v>
      </c>
      <c r="I802" s="999"/>
    </row>
    <row r="803" spans="1:9" ht="26.65" customHeight="1" thickBot="1" x14ac:dyDescent="0.3">
      <c r="A803" s="995"/>
      <c r="B803" s="996"/>
      <c r="C803" s="996"/>
      <c r="D803" s="996"/>
      <c r="E803" s="996"/>
      <c r="F803" s="996"/>
      <c r="G803" s="997"/>
      <c r="H803" s="1000">
        <f>IFERROR(H797/H800,0)</f>
        <v>0</v>
      </c>
      <c r="I803" s="1001"/>
    </row>
    <row r="804" spans="1:9" ht="14.65" customHeight="1" thickBot="1" x14ac:dyDescent="0.3">
      <c r="A804" s="1002"/>
      <c r="B804" s="1003"/>
      <c r="C804" s="1003"/>
      <c r="D804" s="1003"/>
      <c r="E804" s="1003"/>
      <c r="F804" s="1003"/>
      <c r="G804" s="1003"/>
      <c r="H804" s="1003"/>
      <c r="I804" s="1004"/>
    </row>
    <row r="805" spans="1:9" ht="16.5" customHeight="1" x14ac:dyDescent="0.25">
      <c r="A805" s="973" t="s">
        <v>400</v>
      </c>
      <c r="B805" s="817"/>
      <c r="C805" s="817"/>
      <c r="D805" s="817"/>
      <c r="E805" s="817"/>
      <c r="F805" s="974"/>
      <c r="G805" s="451"/>
      <c r="H805" s="975" t="s">
        <v>401</v>
      </c>
      <c r="I805" s="976"/>
    </row>
    <row r="806" spans="1:9" ht="16.5" customHeight="1" thickBot="1" x14ac:dyDescent="0.3">
      <c r="A806" s="979" t="s">
        <v>399</v>
      </c>
      <c r="B806" s="820"/>
      <c r="C806" s="820"/>
      <c r="D806" s="820"/>
      <c r="E806" s="820"/>
      <c r="F806" s="980"/>
      <c r="G806" s="452"/>
      <c r="H806" s="977"/>
      <c r="I806" s="978"/>
    </row>
    <row r="807" spans="1:9" ht="16.5" customHeight="1" x14ac:dyDescent="0.25">
      <c r="A807" s="981" t="s">
        <v>398</v>
      </c>
      <c r="B807" s="982"/>
      <c r="C807" s="983"/>
      <c r="D807" s="982"/>
      <c r="E807" s="982"/>
      <c r="F807" s="982"/>
      <c r="G807" s="982"/>
      <c r="H807" s="982"/>
      <c r="I807" s="984"/>
    </row>
    <row r="808" spans="1:9" ht="16.5" customHeight="1" x14ac:dyDescent="0.25">
      <c r="A808" s="989"/>
      <c r="B808" s="985"/>
      <c r="C808" s="985"/>
      <c r="D808" s="985"/>
      <c r="E808" s="985"/>
      <c r="F808" s="985"/>
      <c r="G808" s="985"/>
      <c r="H808" s="985"/>
      <c r="I808" s="986"/>
    </row>
    <row r="809" spans="1:9" ht="16.5" customHeight="1" x14ac:dyDescent="0.25">
      <c r="A809" s="990"/>
      <c r="B809" s="985"/>
      <c r="C809" s="985"/>
      <c r="D809" s="985"/>
      <c r="E809" s="985"/>
      <c r="F809" s="985"/>
      <c r="G809" s="985"/>
      <c r="H809" s="985"/>
      <c r="I809" s="986"/>
    </row>
    <row r="810" spans="1:9" ht="16.5" customHeight="1" x14ac:dyDescent="0.25">
      <c r="A810" s="990"/>
      <c r="B810" s="985"/>
      <c r="C810" s="985"/>
      <c r="D810" s="985"/>
      <c r="E810" s="985"/>
      <c r="F810" s="985"/>
      <c r="G810" s="985"/>
      <c r="H810" s="985"/>
      <c r="I810" s="986"/>
    </row>
    <row r="811" spans="1:9" ht="16.5" customHeight="1" x14ac:dyDescent="0.25">
      <c r="A811" s="990"/>
      <c r="B811" s="985"/>
      <c r="C811" s="985"/>
      <c r="D811" s="985"/>
      <c r="E811" s="985"/>
      <c r="F811" s="985"/>
      <c r="G811" s="985"/>
      <c r="H811" s="985"/>
      <c r="I811" s="986"/>
    </row>
    <row r="812" spans="1:9" ht="16.5" customHeight="1" x14ac:dyDescent="0.25">
      <c r="A812" s="990"/>
      <c r="B812" s="985"/>
      <c r="C812" s="985"/>
      <c r="D812" s="985"/>
      <c r="E812" s="985"/>
      <c r="F812" s="985"/>
      <c r="G812" s="985"/>
      <c r="H812" s="985"/>
      <c r="I812" s="986"/>
    </row>
    <row r="813" spans="1:9" ht="16.5" customHeight="1" x14ac:dyDescent="0.25">
      <c r="A813" s="991"/>
      <c r="B813" s="987"/>
      <c r="C813" s="987"/>
      <c r="D813" s="987"/>
      <c r="E813" s="987"/>
      <c r="F813" s="987"/>
      <c r="G813" s="987"/>
      <c r="H813" s="987"/>
      <c r="I813" s="988"/>
    </row>
    <row r="814" spans="1:9" ht="14.65" customHeight="1" x14ac:dyDescent="0.25">
      <c r="A814" s="953" t="s">
        <v>392</v>
      </c>
      <c r="B814" s="954"/>
      <c r="C814" s="954"/>
      <c r="D814" s="955"/>
      <c r="E814" s="955"/>
      <c r="F814" s="955"/>
      <c r="G814" s="955"/>
      <c r="H814" s="955"/>
      <c r="I814" s="956"/>
    </row>
    <row r="815" spans="1:9" ht="14.65" customHeight="1" thickBot="1" x14ac:dyDescent="0.3">
      <c r="A815" s="957" t="s">
        <v>115</v>
      </c>
      <c r="B815" s="958"/>
      <c r="C815" s="959"/>
      <c r="D815" s="960" t="s">
        <v>114</v>
      </c>
      <c r="E815" s="781"/>
      <c r="F815" s="781"/>
      <c r="G815" s="781"/>
      <c r="H815" s="781"/>
      <c r="I815" s="784"/>
    </row>
    <row r="816" spans="1:9" ht="19.149999999999999" customHeight="1" thickBot="1" x14ac:dyDescent="0.3">
      <c r="A816" s="961" t="s">
        <v>116</v>
      </c>
      <c r="B816" s="862"/>
      <c r="C816" s="269" t="str">
        <f ca="1">IFERROR("År " &amp;YEAR(TODAY())+INT(H797/(H794/(C794-A794))),"N/A")</f>
        <v>N/A</v>
      </c>
      <c r="D816" s="862" t="s">
        <v>24</v>
      </c>
      <c r="E816" s="962"/>
      <c r="F816" s="862"/>
      <c r="G816" s="862"/>
      <c r="H816" s="862" t="s">
        <v>21</v>
      </c>
      <c r="I816" s="963"/>
    </row>
    <row r="817" spans="1:9" ht="27" customHeight="1" x14ac:dyDescent="0.25">
      <c r="A817" s="964"/>
      <c r="B817" s="965"/>
      <c r="C817" s="966"/>
      <c r="D817" s="864"/>
      <c r="E817" s="864"/>
      <c r="F817" s="864"/>
      <c r="G817" s="864"/>
      <c r="H817" s="864"/>
      <c r="I817" s="866"/>
    </row>
    <row r="818" spans="1:9" ht="19.149999999999999" customHeight="1" x14ac:dyDescent="0.25">
      <c r="A818" s="967"/>
      <c r="B818" s="968"/>
      <c r="C818" s="966"/>
      <c r="D818" s="874" t="s">
        <v>25</v>
      </c>
      <c r="E818" s="962"/>
      <c r="F818" s="862"/>
      <c r="G818" s="862"/>
      <c r="H818" s="862" t="s">
        <v>371</v>
      </c>
      <c r="I818" s="972"/>
    </row>
    <row r="819" spans="1:9" ht="25.15" customHeight="1" thickBot="1" x14ac:dyDescent="0.3">
      <c r="A819" s="969"/>
      <c r="B819" s="970"/>
      <c r="C819" s="971"/>
      <c r="D819" s="875"/>
      <c r="E819" s="878"/>
      <c r="F819" s="878"/>
      <c r="G819" s="878"/>
      <c r="H819" s="878"/>
      <c r="I819" s="880"/>
    </row>
    <row r="820" spans="1:9" ht="14.65" customHeight="1" x14ac:dyDescent="0.25"/>
  </sheetData>
  <mergeCells count="1300">
    <mergeCell ref="A19:I19"/>
    <mergeCell ref="A1:I1"/>
    <mergeCell ref="B3:D3"/>
    <mergeCell ref="F3:G3"/>
    <mergeCell ref="B4:D4"/>
    <mergeCell ref="F4:G4"/>
    <mergeCell ref="B5:D5"/>
    <mergeCell ref="F5:G5"/>
    <mergeCell ref="B6:D6"/>
    <mergeCell ref="F6:G6"/>
    <mergeCell ref="B7:D7"/>
    <mergeCell ref="F7:G7"/>
    <mergeCell ref="A8:I8"/>
    <mergeCell ref="A9:D9"/>
    <mergeCell ref="E9:F9"/>
    <mergeCell ref="B2:D2"/>
    <mergeCell ref="F2:I2"/>
    <mergeCell ref="H6:I7"/>
    <mergeCell ref="G9:G11"/>
    <mergeCell ref="H9:I9"/>
    <mergeCell ref="A10:D10"/>
    <mergeCell ref="E10:F10"/>
    <mergeCell ref="H10:I11"/>
    <mergeCell ref="A11:D11"/>
    <mergeCell ref="E11:F11"/>
    <mergeCell ref="A26:F26"/>
    <mergeCell ref="H26:I27"/>
    <mergeCell ref="A27:F27"/>
    <mergeCell ref="A20:D21"/>
    <mergeCell ref="G20:G21"/>
    <mergeCell ref="H20:I20"/>
    <mergeCell ref="A37:B37"/>
    <mergeCell ref="D37:D38"/>
    <mergeCell ref="E37:G38"/>
    <mergeCell ref="H37:H38"/>
    <mergeCell ref="I37:I38"/>
    <mergeCell ref="A38:C40"/>
    <mergeCell ref="D39:D40"/>
    <mergeCell ref="E39:G40"/>
    <mergeCell ref="H39:H40"/>
    <mergeCell ref="I39:I40"/>
    <mergeCell ref="A28:B28"/>
    <mergeCell ref="C28:I34"/>
    <mergeCell ref="A29:B34"/>
    <mergeCell ref="B45:D45"/>
    <mergeCell ref="F45:G45"/>
    <mergeCell ref="B46:D46"/>
    <mergeCell ref="F46:G46"/>
    <mergeCell ref="B47:D47"/>
    <mergeCell ref="F47:G47"/>
    <mergeCell ref="A42:I42"/>
    <mergeCell ref="B43:D43"/>
    <mergeCell ref="F43:I43"/>
    <mergeCell ref="B44:D44"/>
    <mergeCell ref="F44:G44"/>
    <mergeCell ref="H21:I21"/>
    <mergeCell ref="A12:I12"/>
    <mergeCell ref="A13:I13"/>
    <mergeCell ref="A14:B14"/>
    <mergeCell ref="C14:D14"/>
    <mergeCell ref="H14:I14"/>
    <mergeCell ref="A15:B15"/>
    <mergeCell ref="C15:D15"/>
    <mergeCell ref="H15:I15"/>
    <mergeCell ref="A16:I16"/>
    <mergeCell ref="A17:G18"/>
    <mergeCell ref="H17:I17"/>
    <mergeCell ref="H18:I18"/>
    <mergeCell ref="A22:I22"/>
    <mergeCell ref="A23:G24"/>
    <mergeCell ref="H23:I23"/>
    <mergeCell ref="H24:I24"/>
    <mergeCell ref="A25:I25"/>
    <mergeCell ref="A35:I35"/>
    <mergeCell ref="A36:C36"/>
    <mergeCell ref="D36:I36"/>
    <mergeCell ref="A53:I53"/>
    <mergeCell ref="A54:I54"/>
    <mergeCell ref="A55:B55"/>
    <mergeCell ref="C55:D55"/>
    <mergeCell ref="H55:I55"/>
    <mergeCell ref="H47:I48"/>
    <mergeCell ref="B48:D48"/>
    <mergeCell ref="F48:G48"/>
    <mergeCell ref="A49:I49"/>
    <mergeCell ref="A50:D50"/>
    <mergeCell ref="E50:F50"/>
    <mergeCell ref="G50:G52"/>
    <mergeCell ref="H50:I50"/>
    <mergeCell ref="A51:D51"/>
    <mergeCell ref="E51:F51"/>
    <mergeCell ref="H51:I52"/>
    <mergeCell ref="A52:D52"/>
    <mergeCell ref="E52:F52"/>
    <mergeCell ref="A67:F67"/>
    <mergeCell ref="H67:I68"/>
    <mergeCell ref="A68:F68"/>
    <mergeCell ref="A69:B69"/>
    <mergeCell ref="C69:I75"/>
    <mergeCell ref="A70:B75"/>
    <mergeCell ref="A63:I63"/>
    <mergeCell ref="A64:G65"/>
    <mergeCell ref="H64:I64"/>
    <mergeCell ref="H65:I65"/>
    <mergeCell ref="A66:I66"/>
    <mergeCell ref="A60:I60"/>
    <mergeCell ref="A61:D62"/>
    <mergeCell ref="G61:G62"/>
    <mergeCell ref="H61:I61"/>
    <mergeCell ref="H62:I62"/>
    <mergeCell ref="A56:B56"/>
    <mergeCell ref="C56:D56"/>
    <mergeCell ref="H56:I56"/>
    <mergeCell ref="A57:I57"/>
    <mergeCell ref="A58:G59"/>
    <mergeCell ref="H58:I58"/>
    <mergeCell ref="H59:I59"/>
    <mergeCell ref="B86:D86"/>
    <mergeCell ref="F86:G86"/>
    <mergeCell ref="B87:D87"/>
    <mergeCell ref="F87:G87"/>
    <mergeCell ref="B88:D88"/>
    <mergeCell ref="F88:G88"/>
    <mergeCell ref="A83:I83"/>
    <mergeCell ref="B84:D84"/>
    <mergeCell ref="F84:I84"/>
    <mergeCell ref="B85:D85"/>
    <mergeCell ref="F85:G85"/>
    <mergeCell ref="A76:I76"/>
    <mergeCell ref="A77:C77"/>
    <mergeCell ref="D77:I77"/>
    <mergeCell ref="A78:B78"/>
    <mergeCell ref="D78:D79"/>
    <mergeCell ref="E78:G79"/>
    <mergeCell ref="H78:H79"/>
    <mergeCell ref="I78:I79"/>
    <mergeCell ref="A79:C81"/>
    <mergeCell ref="D80:D81"/>
    <mergeCell ref="E80:G81"/>
    <mergeCell ref="H80:H81"/>
    <mergeCell ref="I80:I81"/>
    <mergeCell ref="A94:I94"/>
    <mergeCell ref="A95:I95"/>
    <mergeCell ref="A96:B96"/>
    <mergeCell ref="C96:D96"/>
    <mergeCell ref="H96:I96"/>
    <mergeCell ref="H88:I89"/>
    <mergeCell ref="B89:D89"/>
    <mergeCell ref="F89:G89"/>
    <mergeCell ref="A90:I90"/>
    <mergeCell ref="A91:D91"/>
    <mergeCell ref="E91:F91"/>
    <mergeCell ref="G91:G93"/>
    <mergeCell ref="H91:I91"/>
    <mergeCell ref="A92:D92"/>
    <mergeCell ref="E92:F92"/>
    <mergeCell ref="H92:I93"/>
    <mergeCell ref="A93:D93"/>
    <mergeCell ref="E93:F93"/>
    <mergeCell ref="A108:F108"/>
    <mergeCell ref="H108:I109"/>
    <mergeCell ref="A109:F109"/>
    <mergeCell ref="A110:B110"/>
    <mergeCell ref="C110:I116"/>
    <mergeCell ref="A111:B116"/>
    <mergeCell ref="A104:I104"/>
    <mergeCell ref="A105:G106"/>
    <mergeCell ref="H105:I105"/>
    <mergeCell ref="H106:I106"/>
    <mergeCell ref="A107:I107"/>
    <mergeCell ref="A101:I101"/>
    <mergeCell ref="A102:D103"/>
    <mergeCell ref="G102:G103"/>
    <mergeCell ref="H102:I102"/>
    <mergeCell ref="H103:I103"/>
    <mergeCell ref="A97:B97"/>
    <mergeCell ref="C97:D97"/>
    <mergeCell ref="H97:I97"/>
    <mergeCell ref="A98:I98"/>
    <mergeCell ref="A99:G100"/>
    <mergeCell ref="H99:I99"/>
    <mergeCell ref="H100:I100"/>
    <mergeCell ref="B127:D127"/>
    <mergeCell ref="F127:G127"/>
    <mergeCell ref="B128:D128"/>
    <mergeCell ref="F128:G128"/>
    <mergeCell ref="B129:D129"/>
    <mergeCell ref="F129:G129"/>
    <mergeCell ref="A124:I124"/>
    <mergeCell ref="B125:D125"/>
    <mergeCell ref="F125:I125"/>
    <mergeCell ref="B126:D126"/>
    <mergeCell ref="F126:G126"/>
    <mergeCell ref="A117:I117"/>
    <mergeCell ref="A118:C118"/>
    <mergeCell ref="D118:I118"/>
    <mergeCell ref="A119:B119"/>
    <mergeCell ref="D119:D120"/>
    <mergeCell ref="E119:G120"/>
    <mergeCell ref="H119:H120"/>
    <mergeCell ref="I119:I120"/>
    <mergeCell ref="A120:C122"/>
    <mergeCell ref="D121:D122"/>
    <mergeCell ref="E121:G122"/>
    <mergeCell ref="H121:H122"/>
    <mergeCell ref="I121:I122"/>
    <mergeCell ref="A135:I135"/>
    <mergeCell ref="A136:I136"/>
    <mergeCell ref="A137:B137"/>
    <mergeCell ref="C137:D137"/>
    <mergeCell ref="H137:I137"/>
    <mergeCell ref="H129:I130"/>
    <mergeCell ref="B130:D130"/>
    <mergeCell ref="F130:G130"/>
    <mergeCell ref="A131:I131"/>
    <mergeCell ref="A132:D132"/>
    <mergeCell ref="E132:F132"/>
    <mergeCell ref="G132:G134"/>
    <mergeCell ref="H132:I132"/>
    <mergeCell ref="A133:D133"/>
    <mergeCell ref="E133:F133"/>
    <mergeCell ref="H133:I134"/>
    <mergeCell ref="A134:D134"/>
    <mergeCell ref="E134:F134"/>
    <mergeCell ref="A149:F149"/>
    <mergeCell ref="H149:I150"/>
    <mergeCell ref="A150:F150"/>
    <mergeCell ref="A151:B151"/>
    <mergeCell ref="C151:I157"/>
    <mergeCell ref="A152:B157"/>
    <mergeCell ref="A145:I145"/>
    <mergeCell ref="A146:G147"/>
    <mergeCell ref="H146:I146"/>
    <mergeCell ref="H147:I147"/>
    <mergeCell ref="A148:I148"/>
    <mergeCell ref="A142:I142"/>
    <mergeCell ref="A143:D144"/>
    <mergeCell ref="G143:G144"/>
    <mergeCell ref="H143:I143"/>
    <mergeCell ref="H144:I144"/>
    <mergeCell ref="A138:B138"/>
    <mergeCell ref="C138:D138"/>
    <mergeCell ref="H138:I138"/>
    <mergeCell ref="A139:I139"/>
    <mergeCell ref="A140:G141"/>
    <mergeCell ref="H140:I140"/>
    <mergeCell ref="H141:I141"/>
    <mergeCell ref="B168:D168"/>
    <mergeCell ref="F168:G168"/>
    <mergeCell ref="B169:D169"/>
    <mergeCell ref="F169:G169"/>
    <mergeCell ref="B170:D170"/>
    <mergeCell ref="F170:G170"/>
    <mergeCell ref="A165:I165"/>
    <mergeCell ref="B166:D166"/>
    <mergeCell ref="F166:I166"/>
    <mergeCell ref="B167:D167"/>
    <mergeCell ref="F167:G167"/>
    <mergeCell ref="A158:I158"/>
    <mergeCell ref="A159:C159"/>
    <mergeCell ref="D159:I159"/>
    <mergeCell ref="A160:B160"/>
    <mergeCell ref="D160:D161"/>
    <mergeCell ref="E160:G161"/>
    <mergeCell ref="H160:H161"/>
    <mergeCell ref="I160:I161"/>
    <mergeCell ref="A161:C163"/>
    <mergeCell ref="D162:D163"/>
    <mergeCell ref="E162:G163"/>
    <mergeCell ref="H162:H163"/>
    <mergeCell ref="I162:I163"/>
    <mergeCell ref="A176:I176"/>
    <mergeCell ref="A177:I177"/>
    <mergeCell ref="A178:B178"/>
    <mergeCell ref="C178:D178"/>
    <mergeCell ref="H178:I178"/>
    <mergeCell ref="H170:I171"/>
    <mergeCell ref="B171:D171"/>
    <mergeCell ref="F171:G171"/>
    <mergeCell ref="A172:I172"/>
    <mergeCell ref="A173:D173"/>
    <mergeCell ref="E173:F173"/>
    <mergeCell ref="G173:G175"/>
    <mergeCell ref="H173:I173"/>
    <mergeCell ref="A174:D174"/>
    <mergeCell ref="E174:F174"/>
    <mergeCell ref="H174:I175"/>
    <mergeCell ref="A175:D175"/>
    <mergeCell ref="E175:F175"/>
    <mergeCell ref="A190:F190"/>
    <mergeCell ref="H190:I191"/>
    <mergeCell ref="A191:F191"/>
    <mergeCell ref="A192:B192"/>
    <mergeCell ref="C192:I198"/>
    <mergeCell ref="A193:B198"/>
    <mergeCell ref="A186:I186"/>
    <mergeCell ref="A187:G188"/>
    <mergeCell ref="H187:I187"/>
    <mergeCell ref="H188:I188"/>
    <mergeCell ref="A189:I189"/>
    <mergeCell ref="A183:I183"/>
    <mergeCell ref="A184:D185"/>
    <mergeCell ref="G184:G185"/>
    <mergeCell ref="H184:I184"/>
    <mergeCell ref="H185:I185"/>
    <mergeCell ref="A179:B179"/>
    <mergeCell ref="C179:D179"/>
    <mergeCell ref="H179:I179"/>
    <mergeCell ref="A180:I180"/>
    <mergeCell ref="A181:G182"/>
    <mergeCell ref="H181:I181"/>
    <mergeCell ref="H182:I182"/>
    <mergeCell ref="B209:D209"/>
    <mergeCell ref="F209:G209"/>
    <mergeCell ref="B210:D210"/>
    <mergeCell ref="F210:G210"/>
    <mergeCell ref="B211:D211"/>
    <mergeCell ref="F211:G211"/>
    <mergeCell ref="A206:I206"/>
    <mergeCell ref="B207:D207"/>
    <mergeCell ref="F207:I207"/>
    <mergeCell ref="B208:D208"/>
    <mergeCell ref="F208:G208"/>
    <mergeCell ref="A199:I199"/>
    <mergeCell ref="A200:C200"/>
    <mergeCell ref="D200:I200"/>
    <mergeCell ref="A201:B201"/>
    <mergeCell ref="D201:D202"/>
    <mergeCell ref="E201:G202"/>
    <mergeCell ref="H201:H202"/>
    <mergeCell ref="I201:I202"/>
    <mergeCell ref="A202:C204"/>
    <mergeCell ref="D203:D204"/>
    <mergeCell ref="E203:G204"/>
    <mergeCell ref="H203:H204"/>
    <mergeCell ref="I203:I204"/>
    <mergeCell ref="A217:I217"/>
    <mergeCell ref="A218:I218"/>
    <mergeCell ref="A219:B219"/>
    <mergeCell ref="C219:D219"/>
    <mergeCell ref="H219:I219"/>
    <mergeCell ref="H211:I212"/>
    <mergeCell ref="B212:D212"/>
    <mergeCell ref="F212:G212"/>
    <mergeCell ref="A213:I213"/>
    <mergeCell ref="A214:D214"/>
    <mergeCell ref="E214:F214"/>
    <mergeCell ref="G214:G216"/>
    <mergeCell ref="H214:I214"/>
    <mergeCell ref="A215:D215"/>
    <mergeCell ref="E215:F215"/>
    <mergeCell ref="H215:I216"/>
    <mergeCell ref="A216:D216"/>
    <mergeCell ref="E216:F216"/>
    <mergeCell ref="A231:F231"/>
    <mergeCell ref="H231:I232"/>
    <mergeCell ref="A232:F232"/>
    <mergeCell ref="A233:B233"/>
    <mergeCell ref="C233:I239"/>
    <mergeCell ref="A234:B239"/>
    <mergeCell ref="A227:I227"/>
    <mergeCell ref="A228:G229"/>
    <mergeCell ref="H228:I228"/>
    <mergeCell ref="H229:I229"/>
    <mergeCell ref="A230:I230"/>
    <mergeCell ref="A224:I224"/>
    <mergeCell ref="A225:D226"/>
    <mergeCell ref="G225:G226"/>
    <mergeCell ref="H225:I225"/>
    <mergeCell ref="H226:I226"/>
    <mergeCell ref="A220:B220"/>
    <mergeCell ref="C220:D220"/>
    <mergeCell ref="H220:I220"/>
    <mergeCell ref="A221:I221"/>
    <mergeCell ref="A222:G223"/>
    <mergeCell ref="H222:I222"/>
    <mergeCell ref="H223:I223"/>
    <mergeCell ref="B250:D250"/>
    <mergeCell ref="F250:G250"/>
    <mergeCell ref="B251:D251"/>
    <mergeCell ref="F251:G251"/>
    <mergeCell ref="B252:D252"/>
    <mergeCell ref="F252:G252"/>
    <mergeCell ref="A247:I247"/>
    <mergeCell ref="B248:D248"/>
    <mergeCell ref="F248:I248"/>
    <mergeCell ref="B249:D249"/>
    <mergeCell ref="F249:G249"/>
    <mergeCell ref="A240:I240"/>
    <mergeCell ref="A241:C241"/>
    <mergeCell ref="D241:I241"/>
    <mergeCell ref="A242:B242"/>
    <mergeCell ref="D242:D243"/>
    <mergeCell ref="E242:G243"/>
    <mergeCell ref="H242:H243"/>
    <mergeCell ref="I242:I243"/>
    <mergeCell ref="A243:C245"/>
    <mergeCell ref="D244:D245"/>
    <mergeCell ref="E244:G245"/>
    <mergeCell ref="H244:H245"/>
    <mergeCell ref="I244:I245"/>
    <mergeCell ref="A258:I258"/>
    <mergeCell ref="A259:I259"/>
    <mergeCell ref="A260:B260"/>
    <mergeCell ref="C260:D260"/>
    <mergeCell ref="H260:I260"/>
    <mergeCell ref="H252:I253"/>
    <mergeCell ref="B253:D253"/>
    <mergeCell ref="F253:G253"/>
    <mergeCell ref="A254:I254"/>
    <mergeCell ref="A255:D255"/>
    <mergeCell ref="E255:F255"/>
    <mergeCell ref="G255:G257"/>
    <mergeCell ref="H255:I255"/>
    <mergeCell ref="A256:D256"/>
    <mergeCell ref="E256:F256"/>
    <mergeCell ref="H256:I257"/>
    <mergeCell ref="A257:D257"/>
    <mergeCell ref="E257:F257"/>
    <mergeCell ref="A272:F272"/>
    <mergeCell ref="H272:I273"/>
    <mergeCell ref="A273:F273"/>
    <mergeCell ref="A274:B274"/>
    <mergeCell ref="C274:I280"/>
    <mergeCell ref="A275:B280"/>
    <mergeCell ref="A268:I268"/>
    <mergeCell ref="A269:G270"/>
    <mergeCell ref="H269:I269"/>
    <mergeCell ref="H270:I270"/>
    <mergeCell ref="A271:I271"/>
    <mergeCell ref="A265:I265"/>
    <mergeCell ref="A266:D267"/>
    <mergeCell ref="G266:G267"/>
    <mergeCell ref="H266:I266"/>
    <mergeCell ref="H267:I267"/>
    <mergeCell ref="A261:B261"/>
    <mergeCell ref="C261:D261"/>
    <mergeCell ref="H261:I261"/>
    <mergeCell ref="A262:I262"/>
    <mergeCell ref="A263:G264"/>
    <mergeCell ref="H263:I263"/>
    <mergeCell ref="H264:I264"/>
    <mergeCell ref="B291:D291"/>
    <mergeCell ref="F291:G291"/>
    <mergeCell ref="B292:D292"/>
    <mergeCell ref="F292:G292"/>
    <mergeCell ref="B293:D293"/>
    <mergeCell ref="F293:G293"/>
    <mergeCell ref="A288:I288"/>
    <mergeCell ref="B289:D289"/>
    <mergeCell ref="F289:I289"/>
    <mergeCell ref="B290:D290"/>
    <mergeCell ref="F290:G290"/>
    <mergeCell ref="A281:I281"/>
    <mergeCell ref="A282:C282"/>
    <mergeCell ref="D282:I282"/>
    <mergeCell ref="A283:B283"/>
    <mergeCell ref="D283:D284"/>
    <mergeCell ref="E283:G284"/>
    <mergeCell ref="H283:H284"/>
    <mergeCell ref="I283:I284"/>
    <mergeCell ref="A284:C286"/>
    <mergeCell ref="D285:D286"/>
    <mergeCell ref="E285:G286"/>
    <mergeCell ref="H285:H286"/>
    <mergeCell ref="I285:I286"/>
    <mergeCell ref="A299:I299"/>
    <mergeCell ref="A300:I300"/>
    <mergeCell ref="A301:B301"/>
    <mergeCell ref="C301:D301"/>
    <mergeCell ref="H301:I301"/>
    <mergeCell ref="H293:I294"/>
    <mergeCell ref="B294:D294"/>
    <mergeCell ref="F294:G294"/>
    <mergeCell ref="A295:I295"/>
    <mergeCell ref="A296:D296"/>
    <mergeCell ref="E296:F296"/>
    <mergeCell ref="G296:G298"/>
    <mergeCell ref="H296:I296"/>
    <mergeCell ref="A297:D297"/>
    <mergeCell ref="E297:F297"/>
    <mergeCell ref="H297:I298"/>
    <mergeCell ref="A298:D298"/>
    <mergeCell ref="E298:F298"/>
    <mergeCell ref="A313:F313"/>
    <mergeCell ref="H313:I314"/>
    <mergeCell ref="A314:F314"/>
    <mergeCell ref="A315:B315"/>
    <mergeCell ref="C315:I321"/>
    <mergeCell ref="A316:B321"/>
    <mergeCell ref="A309:I309"/>
    <mergeCell ref="A310:G311"/>
    <mergeCell ref="H310:I310"/>
    <mergeCell ref="H311:I311"/>
    <mergeCell ref="A312:I312"/>
    <mergeCell ref="A306:I306"/>
    <mergeCell ref="A307:D308"/>
    <mergeCell ref="G307:G308"/>
    <mergeCell ref="H307:I307"/>
    <mergeCell ref="H308:I308"/>
    <mergeCell ref="A302:B302"/>
    <mergeCell ref="C302:D302"/>
    <mergeCell ref="H302:I302"/>
    <mergeCell ref="A303:I303"/>
    <mergeCell ref="A304:G305"/>
    <mergeCell ref="H304:I304"/>
    <mergeCell ref="H305:I305"/>
    <mergeCell ref="B332:D332"/>
    <mergeCell ref="F332:G332"/>
    <mergeCell ref="B333:D333"/>
    <mergeCell ref="F333:G333"/>
    <mergeCell ref="B334:D334"/>
    <mergeCell ref="F334:G334"/>
    <mergeCell ref="A329:I329"/>
    <mergeCell ref="B330:D330"/>
    <mergeCell ref="F330:I330"/>
    <mergeCell ref="B331:D331"/>
    <mergeCell ref="F331:G331"/>
    <mergeCell ref="A322:I322"/>
    <mergeCell ref="A323:C323"/>
    <mergeCell ref="D323:I323"/>
    <mergeCell ref="A324:B324"/>
    <mergeCell ref="D324:D325"/>
    <mergeCell ref="E324:G325"/>
    <mergeCell ref="H324:H325"/>
    <mergeCell ref="I324:I325"/>
    <mergeCell ref="A325:C327"/>
    <mergeCell ref="D326:D327"/>
    <mergeCell ref="E326:G327"/>
    <mergeCell ref="H326:H327"/>
    <mergeCell ref="I326:I327"/>
    <mergeCell ref="A340:I340"/>
    <mergeCell ref="A341:I341"/>
    <mergeCell ref="A342:B342"/>
    <mergeCell ref="C342:D342"/>
    <mergeCell ref="H342:I342"/>
    <mergeCell ref="H334:I335"/>
    <mergeCell ref="B335:D335"/>
    <mergeCell ref="F335:G335"/>
    <mergeCell ref="A336:I336"/>
    <mergeCell ref="A337:D337"/>
    <mergeCell ref="E337:F337"/>
    <mergeCell ref="G337:G339"/>
    <mergeCell ref="H337:I337"/>
    <mergeCell ref="A338:D338"/>
    <mergeCell ref="E338:F338"/>
    <mergeCell ref="H338:I339"/>
    <mergeCell ref="A339:D339"/>
    <mergeCell ref="E339:F339"/>
    <mergeCell ref="A354:F354"/>
    <mergeCell ref="H354:I355"/>
    <mergeCell ref="A355:F355"/>
    <mergeCell ref="A356:B356"/>
    <mergeCell ref="C356:I362"/>
    <mergeCell ref="A357:B362"/>
    <mergeCell ref="A350:I350"/>
    <mergeCell ref="A351:G352"/>
    <mergeCell ref="H351:I351"/>
    <mergeCell ref="H352:I352"/>
    <mergeCell ref="A353:I353"/>
    <mergeCell ref="A347:I347"/>
    <mergeCell ref="A348:D349"/>
    <mergeCell ref="G348:G349"/>
    <mergeCell ref="H348:I348"/>
    <mergeCell ref="H349:I349"/>
    <mergeCell ref="A343:B343"/>
    <mergeCell ref="C343:D343"/>
    <mergeCell ref="H343:I343"/>
    <mergeCell ref="A344:I344"/>
    <mergeCell ref="A345:G346"/>
    <mergeCell ref="H345:I345"/>
    <mergeCell ref="H346:I346"/>
    <mergeCell ref="B373:D373"/>
    <mergeCell ref="F373:G373"/>
    <mergeCell ref="B374:D374"/>
    <mergeCell ref="F374:G374"/>
    <mergeCell ref="B375:D375"/>
    <mergeCell ref="F375:G375"/>
    <mergeCell ref="A370:I370"/>
    <mergeCell ref="B371:D371"/>
    <mergeCell ref="F371:I371"/>
    <mergeCell ref="B372:D372"/>
    <mergeCell ref="F372:G372"/>
    <mergeCell ref="A363:I363"/>
    <mergeCell ref="A364:C364"/>
    <mergeCell ref="D364:I364"/>
    <mergeCell ref="A365:B365"/>
    <mergeCell ref="D365:D366"/>
    <mergeCell ref="E365:G366"/>
    <mergeCell ref="H365:H366"/>
    <mergeCell ref="I365:I366"/>
    <mergeCell ref="A366:C368"/>
    <mergeCell ref="D367:D368"/>
    <mergeCell ref="E367:G368"/>
    <mergeCell ref="H367:H368"/>
    <mergeCell ref="I367:I368"/>
    <mergeCell ref="A381:I381"/>
    <mergeCell ref="A382:I382"/>
    <mergeCell ref="A383:B383"/>
    <mergeCell ref="C383:D383"/>
    <mergeCell ref="H383:I383"/>
    <mergeCell ref="H375:I376"/>
    <mergeCell ref="B376:D376"/>
    <mergeCell ref="F376:G376"/>
    <mergeCell ref="A377:I377"/>
    <mergeCell ref="A378:D378"/>
    <mergeCell ref="E378:F378"/>
    <mergeCell ref="G378:G380"/>
    <mergeCell ref="H378:I378"/>
    <mergeCell ref="A379:D379"/>
    <mergeCell ref="E379:F379"/>
    <mergeCell ref="H379:I380"/>
    <mergeCell ref="A380:D380"/>
    <mergeCell ref="E380:F380"/>
    <mergeCell ref="A395:F395"/>
    <mergeCell ref="H395:I396"/>
    <mergeCell ref="A396:F396"/>
    <mergeCell ref="A397:B397"/>
    <mergeCell ref="C397:I403"/>
    <mergeCell ref="A398:B403"/>
    <mergeCell ref="A391:I391"/>
    <mergeCell ref="A392:G393"/>
    <mergeCell ref="H392:I392"/>
    <mergeCell ref="H393:I393"/>
    <mergeCell ref="A394:I394"/>
    <mergeCell ref="A388:I388"/>
    <mergeCell ref="A389:D390"/>
    <mergeCell ref="G389:G390"/>
    <mergeCell ref="H389:I389"/>
    <mergeCell ref="H390:I390"/>
    <mergeCell ref="A384:B384"/>
    <mergeCell ref="C384:D384"/>
    <mergeCell ref="H384:I384"/>
    <mergeCell ref="A385:I385"/>
    <mergeCell ref="A386:G387"/>
    <mergeCell ref="H386:I386"/>
    <mergeCell ref="H387:I387"/>
    <mergeCell ref="B414:D414"/>
    <mergeCell ref="F414:G414"/>
    <mergeCell ref="B415:D415"/>
    <mergeCell ref="F415:G415"/>
    <mergeCell ref="B416:D416"/>
    <mergeCell ref="F416:G416"/>
    <mergeCell ref="A411:I411"/>
    <mergeCell ref="B412:D412"/>
    <mergeCell ref="F412:I412"/>
    <mergeCell ref="B413:D413"/>
    <mergeCell ref="F413:G413"/>
    <mergeCell ref="A404:I404"/>
    <mergeCell ref="A405:C405"/>
    <mergeCell ref="D405:I405"/>
    <mergeCell ref="A406:B406"/>
    <mergeCell ref="D406:D407"/>
    <mergeCell ref="E406:G407"/>
    <mergeCell ref="H406:H407"/>
    <mergeCell ref="I406:I407"/>
    <mergeCell ref="A407:C409"/>
    <mergeCell ref="D408:D409"/>
    <mergeCell ref="E408:G409"/>
    <mergeCell ref="H408:H409"/>
    <mergeCell ref="I408:I409"/>
    <mergeCell ref="A422:I422"/>
    <mergeCell ref="A423:I423"/>
    <mergeCell ref="A424:B424"/>
    <mergeCell ref="C424:D424"/>
    <mergeCell ref="H424:I424"/>
    <mergeCell ref="H416:I417"/>
    <mergeCell ref="B417:D417"/>
    <mergeCell ref="F417:G417"/>
    <mergeCell ref="A418:I418"/>
    <mergeCell ref="A419:D419"/>
    <mergeCell ref="E419:F419"/>
    <mergeCell ref="G419:G421"/>
    <mergeCell ref="H419:I419"/>
    <mergeCell ref="A420:D420"/>
    <mergeCell ref="E420:F420"/>
    <mergeCell ref="H420:I421"/>
    <mergeCell ref="A421:D421"/>
    <mergeCell ref="E421:F421"/>
    <mergeCell ref="A436:F436"/>
    <mergeCell ref="H436:I437"/>
    <mergeCell ref="A437:F437"/>
    <mergeCell ref="A438:B438"/>
    <mergeCell ref="C438:I444"/>
    <mergeCell ref="A439:B444"/>
    <mergeCell ref="A432:I432"/>
    <mergeCell ref="A433:G434"/>
    <mergeCell ref="H433:I433"/>
    <mergeCell ref="H434:I434"/>
    <mergeCell ref="A435:I435"/>
    <mergeCell ref="A429:I429"/>
    <mergeCell ref="A430:D431"/>
    <mergeCell ref="G430:G431"/>
    <mergeCell ref="H430:I430"/>
    <mergeCell ref="H431:I431"/>
    <mergeCell ref="A425:B425"/>
    <mergeCell ref="C425:D425"/>
    <mergeCell ref="H425:I425"/>
    <mergeCell ref="A426:I426"/>
    <mergeCell ref="A427:G428"/>
    <mergeCell ref="H427:I427"/>
    <mergeCell ref="H428:I428"/>
    <mergeCell ref="B455:D455"/>
    <mergeCell ref="F455:G455"/>
    <mergeCell ref="B456:D456"/>
    <mergeCell ref="F456:G456"/>
    <mergeCell ref="B457:D457"/>
    <mergeCell ref="F457:G457"/>
    <mergeCell ref="A452:I452"/>
    <mergeCell ref="B453:D453"/>
    <mergeCell ref="F453:I453"/>
    <mergeCell ref="B454:D454"/>
    <mergeCell ref="F454:G454"/>
    <mergeCell ref="A445:I445"/>
    <mergeCell ref="A446:C446"/>
    <mergeCell ref="D446:I446"/>
    <mergeCell ref="A447:B447"/>
    <mergeCell ref="D447:D448"/>
    <mergeCell ref="E447:G448"/>
    <mergeCell ref="H447:H448"/>
    <mergeCell ref="I447:I448"/>
    <mergeCell ref="A448:C450"/>
    <mergeCell ref="D449:D450"/>
    <mergeCell ref="E449:G450"/>
    <mergeCell ref="H449:H450"/>
    <mergeCell ref="I449:I450"/>
    <mergeCell ref="A463:I463"/>
    <mergeCell ref="A464:I464"/>
    <mergeCell ref="A465:B465"/>
    <mergeCell ref="C465:D465"/>
    <mergeCell ref="H465:I465"/>
    <mergeCell ref="H457:I458"/>
    <mergeCell ref="B458:D458"/>
    <mergeCell ref="F458:G458"/>
    <mergeCell ref="A459:I459"/>
    <mergeCell ref="A460:D460"/>
    <mergeCell ref="E460:F460"/>
    <mergeCell ref="G460:G462"/>
    <mergeCell ref="H460:I460"/>
    <mergeCell ref="A461:D461"/>
    <mergeCell ref="E461:F461"/>
    <mergeCell ref="H461:I462"/>
    <mergeCell ref="A462:D462"/>
    <mergeCell ref="E462:F462"/>
    <mergeCell ref="A477:F477"/>
    <mergeCell ref="H477:I478"/>
    <mergeCell ref="A478:F478"/>
    <mergeCell ref="A479:B479"/>
    <mergeCell ref="C479:I485"/>
    <mergeCell ref="A480:B485"/>
    <mergeCell ref="A473:I473"/>
    <mergeCell ref="A474:G475"/>
    <mergeCell ref="H474:I474"/>
    <mergeCell ref="H475:I475"/>
    <mergeCell ref="A476:I476"/>
    <mergeCell ref="A470:I470"/>
    <mergeCell ref="A471:D472"/>
    <mergeCell ref="G471:G472"/>
    <mergeCell ref="H471:I471"/>
    <mergeCell ref="H472:I472"/>
    <mergeCell ref="A466:B466"/>
    <mergeCell ref="C466:D466"/>
    <mergeCell ref="H466:I466"/>
    <mergeCell ref="A467:I467"/>
    <mergeCell ref="A468:G469"/>
    <mergeCell ref="H468:I468"/>
    <mergeCell ref="H469:I469"/>
    <mergeCell ref="B496:D496"/>
    <mergeCell ref="F496:G496"/>
    <mergeCell ref="B497:D497"/>
    <mergeCell ref="F497:G497"/>
    <mergeCell ref="B498:D498"/>
    <mergeCell ref="F498:G498"/>
    <mergeCell ref="A493:I493"/>
    <mergeCell ref="B494:D494"/>
    <mergeCell ref="F494:I494"/>
    <mergeCell ref="B495:D495"/>
    <mergeCell ref="F495:G495"/>
    <mergeCell ref="A486:I486"/>
    <mergeCell ref="A487:C487"/>
    <mergeCell ref="D487:I487"/>
    <mergeCell ref="A488:B488"/>
    <mergeCell ref="D488:D489"/>
    <mergeCell ref="E488:G489"/>
    <mergeCell ref="H488:H489"/>
    <mergeCell ref="I488:I489"/>
    <mergeCell ref="A489:C491"/>
    <mergeCell ref="D490:D491"/>
    <mergeCell ref="E490:G491"/>
    <mergeCell ref="H490:H491"/>
    <mergeCell ref="I490:I491"/>
    <mergeCell ref="A504:I504"/>
    <mergeCell ref="A505:I505"/>
    <mergeCell ref="A506:B506"/>
    <mergeCell ref="C506:D506"/>
    <mergeCell ref="H506:I506"/>
    <mergeCell ref="H498:I499"/>
    <mergeCell ref="B499:D499"/>
    <mergeCell ref="F499:G499"/>
    <mergeCell ref="A500:I500"/>
    <mergeCell ref="A501:D501"/>
    <mergeCell ref="E501:F501"/>
    <mergeCell ref="G501:G503"/>
    <mergeCell ref="H501:I501"/>
    <mergeCell ref="A502:D502"/>
    <mergeCell ref="E502:F502"/>
    <mergeCell ref="H502:I503"/>
    <mergeCell ref="A503:D503"/>
    <mergeCell ref="E503:F503"/>
    <mergeCell ref="A518:F518"/>
    <mergeCell ref="H518:I519"/>
    <mergeCell ref="A519:F519"/>
    <mergeCell ref="A520:B520"/>
    <mergeCell ref="C520:I526"/>
    <mergeCell ref="A521:B526"/>
    <mergeCell ref="A514:I514"/>
    <mergeCell ref="A515:G516"/>
    <mergeCell ref="H515:I515"/>
    <mergeCell ref="H516:I516"/>
    <mergeCell ref="A517:I517"/>
    <mergeCell ref="A511:I511"/>
    <mergeCell ref="A512:D513"/>
    <mergeCell ref="G512:G513"/>
    <mergeCell ref="H512:I512"/>
    <mergeCell ref="H513:I513"/>
    <mergeCell ref="A507:B507"/>
    <mergeCell ref="C507:D507"/>
    <mergeCell ref="H507:I507"/>
    <mergeCell ref="A508:I508"/>
    <mergeCell ref="A509:G510"/>
    <mergeCell ref="H509:I509"/>
    <mergeCell ref="H510:I510"/>
    <mergeCell ref="B537:D537"/>
    <mergeCell ref="F537:G537"/>
    <mergeCell ref="B538:D538"/>
    <mergeCell ref="F538:G538"/>
    <mergeCell ref="B539:D539"/>
    <mergeCell ref="F539:G539"/>
    <mergeCell ref="A534:I534"/>
    <mergeCell ref="B535:D535"/>
    <mergeCell ref="F535:I535"/>
    <mergeCell ref="B536:D536"/>
    <mergeCell ref="F536:G536"/>
    <mergeCell ref="A527:I527"/>
    <mergeCell ref="A528:C528"/>
    <mergeCell ref="D528:I528"/>
    <mergeCell ref="A529:B529"/>
    <mergeCell ref="D529:D530"/>
    <mergeCell ref="E529:G530"/>
    <mergeCell ref="H529:H530"/>
    <mergeCell ref="I529:I530"/>
    <mergeCell ref="A530:C532"/>
    <mergeCell ref="D531:D532"/>
    <mergeCell ref="E531:G532"/>
    <mergeCell ref="H531:H532"/>
    <mergeCell ref="I531:I532"/>
    <mergeCell ref="A545:I545"/>
    <mergeCell ref="A546:I546"/>
    <mergeCell ref="A547:B547"/>
    <mergeCell ref="C547:D547"/>
    <mergeCell ref="H547:I547"/>
    <mergeCell ref="H539:I540"/>
    <mergeCell ref="B540:D540"/>
    <mergeCell ref="F540:G540"/>
    <mergeCell ref="A541:I541"/>
    <mergeCell ref="A542:D542"/>
    <mergeCell ref="E542:F542"/>
    <mergeCell ref="G542:G544"/>
    <mergeCell ref="H542:I542"/>
    <mergeCell ref="A543:D543"/>
    <mergeCell ref="E543:F543"/>
    <mergeCell ref="H543:I544"/>
    <mergeCell ref="A544:D544"/>
    <mergeCell ref="E544:F544"/>
    <mergeCell ref="A559:F559"/>
    <mergeCell ref="H559:I560"/>
    <mergeCell ref="A560:F560"/>
    <mergeCell ref="A561:B561"/>
    <mergeCell ref="C561:I567"/>
    <mergeCell ref="A562:B567"/>
    <mergeCell ref="A555:I555"/>
    <mergeCell ref="A556:G557"/>
    <mergeCell ref="H556:I556"/>
    <mergeCell ref="H557:I557"/>
    <mergeCell ref="A558:I558"/>
    <mergeCell ref="A552:I552"/>
    <mergeCell ref="A553:D554"/>
    <mergeCell ref="G553:G554"/>
    <mergeCell ref="H553:I553"/>
    <mergeCell ref="H554:I554"/>
    <mergeCell ref="A548:B548"/>
    <mergeCell ref="C548:D548"/>
    <mergeCell ref="H548:I548"/>
    <mergeCell ref="A549:I549"/>
    <mergeCell ref="A550:G551"/>
    <mergeCell ref="H550:I550"/>
    <mergeCell ref="H551:I551"/>
    <mergeCell ref="B578:D578"/>
    <mergeCell ref="F578:G578"/>
    <mergeCell ref="B579:D579"/>
    <mergeCell ref="F579:G579"/>
    <mergeCell ref="B580:D580"/>
    <mergeCell ref="F580:G580"/>
    <mergeCell ref="A575:I575"/>
    <mergeCell ref="B576:D576"/>
    <mergeCell ref="F576:I576"/>
    <mergeCell ref="B577:D577"/>
    <mergeCell ref="F577:G577"/>
    <mergeCell ref="A568:I568"/>
    <mergeCell ref="A569:C569"/>
    <mergeCell ref="D569:I569"/>
    <mergeCell ref="A570:B570"/>
    <mergeCell ref="D570:D571"/>
    <mergeCell ref="E570:G571"/>
    <mergeCell ref="H570:H571"/>
    <mergeCell ref="I570:I571"/>
    <mergeCell ref="A571:C573"/>
    <mergeCell ref="D572:D573"/>
    <mergeCell ref="E572:G573"/>
    <mergeCell ref="H572:H573"/>
    <mergeCell ref="I572:I573"/>
    <mergeCell ref="A586:I586"/>
    <mergeCell ref="A587:I587"/>
    <mergeCell ref="A588:B588"/>
    <mergeCell ref="C588:D588"/>
    <mergeCell ref="H588:I588"/>
    <mergeCell ref="H580:I581"/>
    <mergeCell ref="B581:D581"/>
    <mergeCell ref="F581:G581"/>
    <mergeCell ref="A582:I582"/>
    <mergeCell ref="A583:D583"/>
    <mergeCell ref="E583:F583"/>
    <mergeCell ref="G583:G585"/>
    <mergeCell ref="H583:I583"/>
    <mergeCell ref="A584:D584"/>
    <mergeCell ref="E584:F584"/>
    <mergeCell ref="H584:I585"/>
    <mergeCell ref="A585:D585"/>
    <mergeCell ref="E585:F585"/>
    <mergeCell ref="A600:F600"/>
    <mergeCell ref="H600:I601"/>
    <mergeCell ref="A601:F601"/>
    <mergeCell ref="A602:B602"/>
    <mergeCell ref="C602:I608"/>
    <mergeCell ref="A603:B608"/>
    <mergeCell ref="A596:I596"/>
    <mergeCell ref="A597:G598"/>
    <mergeCell ref="H597:I597"/>
    <mergeCell ref="H598:I598"/>
    <mergeCell ref="A599:I599"/>
    <mergeCell ref="A593:I593"/>
    <mergeCell ref="A594:D595"/>
    <mergeCell ref="G594:G595"/>
    <mergeCell ref="H594:I594"/>
    <mergeCell ref="H595:I595"/>
    <mergeCell ref="A589:B589"/>
    <mergeCell ref="C589:D589"/>
    <mergeCell ref="H589:I589"/>
    <mergeCell ref="A590:I590"/>
    <mergeCell ref="A591:G592"/>
    <mergeCell ref="H591:I591"/>
    <mergeCell ref="H592:I592"/>
    <mergeCell ref="B619:D619"/>
    <mergeCell ref="F619:G619"/>
    <mergeCell ref="B620:D620"/>
    <mergeCell ref="F620:G620"/>
    <mergeCell ref="B621:D621"/>
    <mergeCell ref="F621:G621"/>
    <mergeCell ref="A616:I616"/>
    <mergeCell ref="B617:D617"/>
    <mergeCell ref="F617:I617"/>
    <mergeCell ref="B618:D618"/>
    <mergeCell ref="F618:G618"/>
    <mergeCell ref="A609:I609"/>
    <mergeCell ref="A610:C610"/>
    <mergeCell ref="D610:I610"/>
    <mergeCell ref="A611:B611"/>
    <mergeCell ref="D611:D612"/>
    <mergeCell ref="E611:G612"/>
    <mergeCell ref="H611:H612"/>
    <mergeCell ref="I611:I612"/>
    <mergeCell ref="A612:C614"/>
    <mergeCell ref="D613:D614"/>
    <mergeCell ref="E613:G614"/>
    <mergeCell ref="H613:H614"/>
    <mergeCell ref="I613:I614"/>
    <mergeCell ref="A627:I627"/>
    <mergeCell ref="A628:I628"/>
    <mergeCell ref="A629:B629"/>
    <mergeCell ref="C629:D629"/>
    <mergeCell ref="H629:I629"/>
    <mergeCell ref="H621:I622"/>
    <mergeCell ref="B622:D622"/>
    <mergeCell ref="F622:G622"/>
    <mergeCell ref="A623:I623"/>
    <mergeCell ref="A624:D624"/>
    <mergeCell ref="E624:F624"/>
    <mergeCell ref="G624:G626"/>
    <mergeCell ref="H624:I624"/>
    <mergeCell ref="A625:D625"/>
    <mergeCell ref="E625:F625"/>
    <mergeCell ref="H625:I626"/>
    <mergeCell ref="A626:D626"/>
    <mergeCell ref="E626:F626"/>
    <mergeCell ref="A641:F641"/>
    <mergeCell ref="H641:I642"/>
    <mergeCell ref="A642:F642"/>
    <mergeCell ref="A643:B643"/>
    <mergeCell ref="C643:I649"/>
    <mergeCell ref="A644:B649"/>
    <mergeCell ref="A637:I637"/>
    <mergeCell ref="A638:G639"/>
    <mergeCell ref="H638:I638"/>
    <mergeCell ref="H639:I639"/>
    <mergeCell ref="A640:I640"/>
    <mergeCell ref="A634:I634"/>
    <mergeCell ref="A635:D636"/>
    <mergeCell ref="G635:G636"/>
    <mergeCell ref="H635:I635"/>
    <mergeCell ref="H636:I636"/>
    <mergeCell ref="A630:B630"/>
    <mergeCell ref="C630:D630"/>
    <mergeCell ref="H630:I630"/>
    <mergeCell ref="A631:I631"/>
    <mergeCell ref="A632:G633"/>
    <mergeCell ref="H632:I632"/>
    <mergeCell ref="H633:I633"/>
    <mergeCell ref="B660:D660"/>
    <mergeCell ref="F660:G660"/>
    <mergeCell ref="B661:D661"/>
    <mergeCell ref="F661:G661"/>
    <mergeCell ref="B662:D662"/>
    <mergeCell ref="F662:G662"/>
    <mergeCell ref="A657:I657"/>
    <mergeCell ref="B658:D658"/>
    <mergeCell ref="F658:I658"/>
    <mergeCell ref="B659:D659"/>
    <mergeCell ref="F659:G659"/>
    <mergeCell ref="A650:I650"/>
    <mergeCell ref="A651:C651"/>
    <mergeCell ref="D651:I651"/>
    <mergeCell ref="A652:B652"/>
    <mergeCell ref="D652:D653"/>
    <mergeCell ref="E652:G653"/>
    <mergeCell ref="H652:H653"/>
    <mergeCell ref="I652:I653"/>
    <mergeCell ref="A653:C655"/>
    <mergeCell ref="D654:D655"/>
    <mergeCell ref="E654:G655"/>
    <mergeCell ref="H654:H655"/>
    <mergeCell ref="I654:I655"/>
    <mergeCell ref="A668:I668"/>
    <mergeCell ref="A669:I669"/>
    <mergeCell ref="A670:B670"/>
    <mergeCell ref="C670:D670"/>
    <mergeCell ref="H670:I670"/>
    <mergeCell ref="H662:I663"/>
    <mergeCell ref="B663:D663"/>
    <mergeCell ref="F663:G663"/>
    <mergeCell ref="A664:I664"/>
    <mergeCell ref="A665:D665"/>
    <mergeCell ref="E665:F665"/>
    <mergeCell ref="G665:G667"/>
    <mergeCell ref="H665:I665"/>
    <mergeCell ref="A666:D666"/>
    <mergeCell ref="E666:F666"/>
    <mergeCell ref="H666:I667"/>
    <mergeCell ref="A667:D667"/>
    <mergeCell ref="E667:F667"/>
    <mergeCell ref="A682:F682"/>
    <mergeCell ref="H682:I683"/>
    <mergeCell ref="A683:F683"/>
    <mergeCell ref="A684:B684"/>
    <mergeCell ref="C684:I690"/>
    <mergeCell ref="A685:B690"/>
    <mergeCell ref="A678:I678"/>
    <mergeCell ref="A679:G680"/>
    <mergeCell ref="H679:I679"/>
    <mergeCell ref="H680:I680"/>
    <mergeCell ref="A681:I681"/>
    <mergeCell ref="A675:I675"/>
    <mergeCell ref="A676:D677"/>
    <mergeCell ref="G676:G677"/>
    <mergeCell ref="H676:I676"/>
    <mergeCell ref="H677:I677"/>
    <mergeCell ref="A671:B671"/>
    <mergeCell ref="C671:D671"/>
    <mergeCell ref="H671:I671"/>
    <mergeCell ref="A672:I672"/>
    <mergeCell ref="A673:G674"/>
    <mergeCell ref="H673:I673"/>
    <mergeCell ref="H674:I674"/>
    <mergeCell ref="B701:D701"/>
    <mergeCell ref="F701:G701"/>
    <mergeCell ref="B702:D702"/>
    <mergeCell ref="F702:G702"/>
    <mergeCell ref="B703:D703"/>
    <mergeCell ref="F703:G703"/>
    <mergeCell ref="A698:I698"/>
    <mergeCell ref="B699:D699"/>
    <mergeCell ref="F699:I699"/>
    <mergeCell ref="B700:D700"/>
    <mergeCell ref="F700:G700"/>
    <mergeCell ref="A691:I691"/>
    <mergeCell ref="A692:C692"/>
    <mergeCell ref="D692:I692"/>
    <mergeCell ref="A693:B693"/>
    <mergeCell ref="D693:D694"/>
    <mergeCell ref="E693:G694"/>
    <mergeCell ref="H693:H694"/>
    <mergeCell ref="I693:I694"/>
    <mergeCell ref="A694:C696"/>
    <mergeCell ref="D695:D696"/>
    <mergeCell ref="E695:G696"/>
    <mergeCell ref="H695:H696"/>
    <mergeCell ref="I695:I696"/>
    <mergeCell ref="A709:I709"/>
    <mergeCell ref="A710:I710"/>
    <mergeCell ref="A711:B711"/>
    <mergeCell ref="C711:D711"/>
    <mergeCell ref="H711:I711"/>
    <mergeCell ref="H703:I704"/>
    <mergeCell ref="B704:D704"/>
    <mergeCell ref="F704:G704"/>
    <mergeCell ref="A705:I705"/>
    <mergeCell ref="A706:D706"/>
    <mergeCell ref="E706:F706"/>
    <mergeCell ref="G706:G708"/>
    <mergeCell ref="H706:I706"/>
    <mergeCell ref="A707:D707"/>
    <mergeCell ref="E707:F707"/>
    <mergeCell ref="H707:I708"/>
    <mergeCell ref="A708:D708"/>
    <mergeCell ref="E708:F708"/>
    <mergeCell ref="A723:F723"/>
    <mergeCell ref="H723:I724"/>
    <mergeCell ref="A724:F724"/>
    <mergeCell ref="A725:B725"/>
    <mergeCell ref="C725:I731"/>
    <mergeCell ref="A726:B731"/>
    <mergeCell ref="A719:I719"/>
    <mergeCell ref="A720:G721"/>
    <mergeCell ref="H720:I720"/>
    <mergeCell ref="H721:I721"/>
    <mergeCell ref="A722:I722"/>
    <mergeCell ref="A716:I716"/>
    <mergeCell ref="A717:D718"/>
    <mergeCell ref="G717:G718"/>
    <mergeCell ref="H717:I717"/>
    <mergeCell ref="H718:I718"/>
    <mergeCell ref="A712:B712"/>
    <mergeCell ref="C712:D712"/>
    <mergeCell ref="H712:I712"/>
    <mergeCell ref="A713:I713"/>
    <mergeCell ref="A714:G715"/>
    <mergeCell ref="H714:I714"/>
    <mergeCell ref="H715:I715"/>
    <mergeCell ref="B742:D742"/>
    <mergeCell ref="F742:G742"/>
    <mergeCell ref="B743:D743"/>
    <mergeCell ref="F743:G743"/>
    <mergeCell ref="B744:D744"/>
    <mergeCell ref="F744:G744"/>
    <mergeCell ref="A739:I739"/>
    <mergeCell ref="B740:D740"/>
    <mergeCell ref="F740:I740"/>
    <mergeCell ref="B741:D741"/>
    <mergeCell ref="F741:G741"/>
    <mergeCell ref="A732:I732"/>
    <mergeCell ref="A733:C733"/>
    <mergeCell ref="D733:I733"/>
    <mergeCell ref="A734:B734"/>
    <mergeCell ref="D734:D735"/>
    <mergeCell ref="E734:G735"/>
    <mergeCell ref="H734:H735"/>
    <mergeCell ref="I734:I735"/>
    <mergeCell ref="A735:C737"/>
    <mergeCell ref="D736:D737"/>
    <mergeCell ref="E736:G737"/>
    <mergeCell ref="H736:H737"/>
    <mergeCell ref="I736:I737"/>
    <mergeCell ref="A750:I750"/>
    <mergeCell ref="A751:I751"/>
    <mergeCell ref="A752:B752"/>
    <mergeCell ref="C752:D752"/>
    <mergeCell ref="H752:I752"/>
    <mergeCell ref="H744:I745"/>
    <mergeCell ref="B745:D745"/>
    <mergeCell ref="F745:G745"/>
    <mergeCell ref="A746:I746"/>
    <mergeCell ref="A747:D747"/>
    <mergeCell ref="E747:F747"/>
    <mergeCell ref="G747:G749"/>
    <mergeCell ref="H747:I747"/>
    <mergeCell ref="A748:D748"/>
    <mergeCell ref="E748:F748"/>
    <mergeCell ref="H748:I749"/>
    <mergeCell ref="A749:D749"/>
    <mergeCell ref="E749:F749"/>
    <mergeCell ref="A764:F764"/>
    <mergeCell ref="H764:I765"/>
    <mergeCell ref="A765:F765"/>
    <mergeCell ref="A766:B766"/>
    <mergeCell ref="C766:I772"/>
    <mergeCell ref="A767:B772"/>
    <mergeCell ref="A760:I760"/>
    <mergeCell ref="A761:G762"/>
    <mergeCell ref="H761:I761"/>
    <mergeCell ref="H762:I762"/>
    <mergeCell ref="A763:I763"/>
    <mergeCell ref="A757:I757"/>
    <mergeCell ref="A758:D759"/>
    <mergeCell ref="G758:G759"/>
    <mergeCell ref="H758:I758"/>
    <mergeCell ref="H759:I759"/>
    <mergeCell ref="A753:B753"/>
    <mergeCell ref="C753:D753"/>
    <mergeCell ref="H753:I753"/>
    <mergeCell ref="A754:I754"/>
    <mergeCell ref="A755:G756"/>
    <mergeCell ref="H755:I755"/>
    <mergeCell ref="H756:I756"/>
    <mergeCell ref="B783:D783"/>
    <mergeCell ref="F783:G783"/>
    <mergeCell ref="B784:D784"/>
    <mergeCell ref="F784:G784"/>
    <mergeCell ref="B785:D785"/>
    <mergeCell ref="F785:G785"/>
    <mergeCell ref="A780:I780"/>
    <mergeCell ref="B781:D781"/>
    <mergeCell ref="F781:I781"/>
    <mergeCell ref="B782:D782"/>
    <mergeCell ref="F782:G782"/>
    <mergeCell ref="A773:I773"/>
    <mergeCell ref="A774:C774"/>
    <mergeCell ref="D774:I774"/>
    <mergeCell ref="A775:B775"/>
    <mergeCell ref="D775:D776"/>
    <mergeCell ref="E775:G776"/>
    <mergeCell ref="H775:H776"/>
    <mergeCell ref="I775:I776"/>
    <mergeCell ref="A776:C778"/>
    <mergeCell ref="D777:D778"/>
    <mergeCell ref="E777:G778"/>
    <mergeCell ref="H777:H778"/>
    <mergeCell ref="I777:I778"/>
    <mergeCell ref="A791:I791"/>
    <mergeCell ref="A792:I792"/>
    <mergeCell ref="A793:B793"/>
    <mergeCell ref="C793:D793"/>
    <mergeCell ref="H793:I793"/>
    <mergeCell ref="H785:I786"/>
    <mergeCell ref="B786:D786"/>
    <mergeCell ref="F786:G786"/>
    <mergeCell ref="A787:I787"/>
    <mergeCell ref="A788:D788"/>
    <mergeCell ref="E788:F788"/>
    <mergeCell ref="G788:G790"/>
    <mergeCell ref="H788:I788"/>
    <mergeCell ref="A789:D789"/>
    <mergeCell ref="E789:F789"/>
    <mergeCell ref="H789:I790"/>
    <mergeCell ref="A790:D790"/>
    <mergeCell ref="E790:F790"/>
    <mergeCell ref="A801:I801"/>
    <mergeCell ref="A802:G803"/>
    <mergeCell ref="H802:I802"/>
    <mergeCell ref="H803:I803"/>
    <mergeCell ref="A804:I804"/>
    <mergeCell ref="A798:I798"/>
    <mergeCell ref="A799:D800"/>
    <mergeCell ref="G799:G800"/>
    <mergeCell ref="H799:I799"/>
    <mergeCell ref="H800:I800"/>
    <mergeCell ref="A794:B794"/>
    <mergeCell ref="C794:D794"/>
    <mergeCell ref="H794:I794"/>
    <mergeCell ref="A795:I795"/>
    <mergeCell ref="A796:G797"/>
    <mergeCell ref="H796:I796"/>
    <mergeCell ref="H797:I797"/>
    <mergeCell ref="A814:I814"/>
    <mergeCell ref="A815:C815"/>
    <mergeCell ref="D815:I815"/>
    <mergeCell ref="A816:B816"/>
    <mergeCell ref="D816:D817"/>
    <mergeCell ref="E816:G817"/>
    <mergeCell ref="H816:H817"/>
    <mergeCell ref="I816:I817"/>
    <mergeCell ref="A817:C819"/>
    <mergeCell ref="D818:D819"/>
    <mergeCell ref="E818:G819"/>
    <mergeCell ref="H818:H819"/>
    <mergeCell ref="I818:I819"/>
    <mergeCell ref="A805:F805"/>
    <mergeCell ref="H805:I806"/>
    <mergeCell ref="A806:F806"/>
    <mergeCell ref="A807:B807"/>
    <mergeCell ref="C807:I813"/>
    <mergeCell ref="A808:B813"/>
  </mergeCells>
  <dataValidations count="1">
    <dataValidation allowBlank="1" showInputMessage="1" sqref="C37 C78 C119 C160 C201 C242 C283 C324 C365 C406 C447 C488 C529 C570 C611 C652 C693 C734 C775 C816" xr:uid="{63DB18CF-1A4F-4078-8AC6-A9EF0F3E9442}"/>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Button245_Click">
                <anchor moveWithCells="1" sizeWithCells="1">
                  <from>
                    <xdr:col>9</xdr:col>
                    <xdr:colOff>609600</xdr:colOff>
                    <xdr:row>1</xdr:row>
                    <xdr:rowOff>95250</xdr:rowOff>
                  </from>
                  <to>
                    <xdr:col>12</xdr:col>
                    <xdr:colOff>19050</xdr:colOff>
                    <xdr:row>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9D5D75B6-4415-48AC-8F04-B2E1D987B536}">
          <x14:formula1>
            <xm:f>OFFSET(Data!$H$3:$H$103,0,0,COUNTA(Data!$H$3:$H$103),1)</xm:f>
          </x14:formula1>
          <xm:sqref>B2:D2 B43:D43 B84:D84 B125:D125 B166:D166 B207:D207 B248:D248 B289:D289 B330:D330 B371:D371 B412:D412 B453:D453 B494:D494 B535:D535 B576:D576 B617:D617 B658:D658 B699:D699 B740:D740 B781:D781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15"/>
  <dimension ref="A1:G44"/>
  <sheetViews>
    <sheetView zoomScale="70" zoomScaleNormal="70" workbookViewId="0">
      <selection activeCell="A8" sqref="A8:C23"/>
    </sheetView>
  </sheetViews>
  <sheetFormatPr defaultColWidth="9.28515625" defaultRowHeight="15" x14ac:dyDescent="0.25"/>
  <cols>
    <col min="1" max="7" width="11.7109375" customWidth="1"/>
  </cols>
  <sheetData>
    <row r="1" spans="1:7" x14ac:dyDescent="0.25">
      <c r="E1" s="82"/>
      <c r="F1" s="96"/>
    </row>
    <row r="2" spans="1:7" x14ac:dyDescent="0.25">
      <c r="A2" s="3" t="s">
        <v>483</v>
      </c>
    </row>
    <row r="3" spans="1:7" x14ac:dyDescent="0.25">
      <c r="A3" s="3"/>
    </row>
    <row r="4" spans="1:7" x14ac:dyDescent="0.25">
      <c r="A4" s="45" t="s">
        <v>409</v>
      </c>
      <c r="B4" s="68"/>
      <c r="D4" s="45" t="s">
        <v>21</v>
      </c>
      <c r="E4" s="1051"/>
      <c r="F4" s="955"/>
    </row>
    <row r="6" spans="1:7" ht="60" customHeight="1" x14ac:dyDescent="0.25">
      <c r="A6" s="114" t="s">
        <v>74</v>
      </c>
      <c r="B6" s="114" t="s">
        <v>73</v>
      </c>
      <c r="C6" s="114" t="s">
        <v>7</v>
      </c>
      <c r="D6" s="114" t="s">
        <v>8</v>
      </c>
      <c r="E6" s="114" t="s">
        <v>9</v>
      </c>
      <c r="F6" s="114" t="s">
        <v>20</v>
      </c>
      <c r="G6" s="123" t="s">
        <v>458</v>
      </c>
    </row>
    <row r="7" spans="1:7" ht="17.25" customHeight="1" x14ac:dyDescent="0.25">
      <c r="A7" s="1052" t="s">
        <v>301</v>
      </c>
      <c r="B7" s="1053"/>
      <c r="C7" s="1053"/>
      <c r="D7" s="1052" t="s">
        <v>522</v>
      </c>
      <c r="E7" s="1053"/>
      <c r="F7" s="1053"/>
      <c r="G7" s="958"/>
    </row>
    <row r="8" spans="1:7" ht="17.25" customHeight="1" x14ac:dyDescent="0.25">
      <c r="A8" s="1058"/>
      <c r="B8" s="1059"/>
      <c r="C8" s="1059"/>
      <c r="D8" s="1054"/>
      <c r="E8" s="1055"/>
      <c r="F8" s="1055"/>
      <c r="G8" s="1055"/>
    </row>
    <row r="9" spans="1:7" ht="17.25" customHeight="1" x14ac:dyDescent="0.25">
      <c r="A9" s="1060"/>
      <c r="B9" s="1059"/>
      <c r="C9" s="1059"/>
      <c r="D9" s="1056"/>
      <c r="E9" s="1056"/>
      <c r="F9" s="1056"/>
      <c r="G9" s="1056"/>
    </row>
    <row r="10" spans="1:7" ht="17.25" customHeight="1" x14ac:dyDescent="0.25">
      <c r="A10" s="1060"/>
      <c r="B10" s="1059"/>
      <c r="C10" s="1059"/>
      <c r="D10" s="1056"/>
      <c r="E10" s="1056"/>
      <c r="F10" s="1056"/>
      <c r="G10" s="1056"/>
    </row>
    <row r="11" spans="1:7" ht="17.25" customHeight="1" x14ac:dyDescent="0.25">
      <c r="A11" s="1060"/>
      <c r="B11" s="1059"/>
      <c r="C11" s="1059"/>
      <c r="D11" s="1056"/>
      <c r="E11" s="1056"/>
      <c r="F11" s="1056"/>
      <c r="G11" s="1056"/>
    </row>
    <row r="12" spans="1:7" ht="17.25" customHeight="1" x14ac:dyDescent="0.25">
      <c r="A12" s="1060"/>
      <c r="B12" s="1059"/>
      <c r="C12" s="1059"/>
      <c r="D12" s="1056"/>
      <c r="E12" s="1056"/>
      <c r="F12" s="1056"/>
      <c r="G12" s="1056"/>
    </row>
    <row r="13" spans="1:7" ht="17.25" customHeight="1" x14ac:dyDescent="0.25">
      <c r="A13" s="1060"/>
      <c r="B13" s="1059"/>
      <c r="C13" s="1059"/>
      <c r="D13" s="1056"/>
      <c r="E13" s="1056"/>
      <c r="F13" s="1056"/>
      <c r="G13" s="1056"/>
    </row>
    <row r="14" spans="1:7" ht="17.25" customHeight="1" x14ac:dyDescent="0.25">
      <c r="A14" s="1060"/>
      <c r="B14" s="1059"/>
      <c r="C14" s="1059"/>
      <c r="D14" s="1056"/>
      <c r="E14" s="1056"/>
      <c r="F14" s="1056"/>
      <c r="G14" s="1056"/>
    </row>
    <row r="15" spans="1:7" ht="17.25" customHeight="1" x14ac:dyDescent="0.25">
      <c r="A15" s="1060"/>
      <c r="B15" s="1059"/>
      <c r="C15" s="1059"/>
      <c r="D15" s="1056"/>
      <c r="E15" s="1056"/>
      <c r="F15" s="1056"/>
      <c r="G15" s="1056"/>
    </row>
    <row r="16" spans="1:7" ht="17.25" customHeight="1" x14ac:dyDescent="0.25">
      <c r="A16" s="1060"/>
      <c r="B16" s="1059"/>
      <c r="C16" s="1059"/>
      <c r="D16" s="1056"/>
      <c r="E16" s="1056"/>
      <c r="F16" s="1056"/>
      <c r="G16" s="1056"/>
    </row>
    <row r="17" spans="1:7" ht="17.25" customHeight="1" x14ac:dyDescent="0.25">
      <c r="A17" s="1060"/>
      <c r="B17" s="1059"/>
      <c r="C17" s="1059"/>
      <c r="D17" s="1056"/>
      <c r="E17" s="1056"/>
      <c r="F17" s="1056"/>
      <c r="G17" s="1056"/>
    </row>
    <row r="18" spans="1:7" ht="17.25" customHeight="1" x14ac:dyDescent="0.25">
      <c r="A18" s="1060"/>
      <c r="B18" s="1059"/>
      <c r="C18" s="1059"/>
      <c r="D18" s="1056"/>
      <c r="E18" s="1056"/>
      <c r="F18" s="1056"/>
      <c r="G18" s="1056"/>
    </row>
    <row r="19" spans="1:7" ht="17.25" customHeight="1" x14ac:dyDescent="0.25">
      <c r="A19" s="1060"/>
      <c r="B19" s="1059"/>
      <c r="C19" s="1059"/>
      <c r="D19" s="1056"/>
      <c r="E19" s="1056"/>
      <c r="F19" s="1056"/>
      <c r="G19" s="1056"/>
    </row>
    <row r="20" spans="1:7" ht="17.25" customHeight="1" x14ac:dyDescent="0.25">
      <c r="A20" s="1060"/>
      <c r="B20" s="1059"/>
      <c r="C20" s="1059"/>
      <c r="D20" s="1056"/>
      <c r="E20" s="1056"/>
      <c r="F20" s="1056"/>
      <c r="G20" s="1056"/>
    </row>
    <row r="21" spans="1:7" ht="17.25" customHeight="1" x14ac:dyDescent="0.25">
      <c r="A21" s="1060"/>
      <c r="B21" s="1059"/>
      <c r="C21" s="1059"/>
      <c r="D21" s="1056"/>
      <c r="E21" s="1056"/>
      <c r="F21" s="1056"/>
      <c r="G21" s="1056"/>
    </row>
    <row r="22" spans="1:7" ht="17.25" customHeight="1" x14ac:dyDescent="0.25">
      <c r="A22" s="1060"/>
      <c r="B22" s="1059"/>
      <c r="C22" s="1059"/>
      <c r="D22" s="1056"/>
      <c r="E22" s="1056"/>
      <c r="F22" s="1056"/>
      <c r="G22" s="1056"/>
    </row>
    <row r="23" spans="1:7" ht="17.25" customHeight="1" x14ac:dyDescent="0.25">
      <c r="A23" s="1060"/>
      <c r="B23" s="1059"/>
      <c r="C23" s="1059"/>
      <c r="D23" s="1057"/>
      <c r="E23" s="1057"/>
      <c r="F23" s="1057"/>
      <c r="G23" s="1057"/>
    </row>
    <row r="24" spans="1:7" x14ac:dyDescent="0.25">
      <c r="A24" s="1050" t="s">
        <v>323</v>
      </c>
      <c r="B24" s="1050"/>
      <c r="C24" s="1050"/>
      <c r="D24" s="1050"/>
      <c r="E24" s="1050"/>
      <c r="F24" s="1050"/>
      <c r="G24" s="958"/>
    </row>
    <row r="25" spans="1:7" x14ac:dyDescent="0.25">
      <c r="A25" s="1050"/>
      <c r="B25" s="1050"/>
      <c r="C25" s="1050"/>
      <c r="D25" s="1050"/>
      <c r="E25" s="1050"/>
      <c r="F25" s="1050"/>
      <c r="G25" s="958"/>
    </row>
    <row r="26" spans="1:7" x14ac:dyDescent="0.25">
      <c r="A26" s="1050"/>
      <c r="B26" s="1050"/>
      <c r="C26" s="1050"/>
      <c r="D26" s="1050"/>
      <c r="E26" s="1050"/>
      <c r="F26" s="1050"/>
      <c r="G26" s="958"/>
    </row>
    <row r="27" spans="1:7" x14ac:dyDescent="0.25">
      <c r="A27" s="1050"/>
      <c r="B27" s="1050"/>
      <c r="C27" s="1050"/>
      <c r="D27" s="1050"/>
      <c r="E27" s="1050"/>
      <c r="F27" s="1050"/>
      <c r="G27" s="958"/>
    </row>
    <row r="28" spans="1:7" x14ac:dyDescent="0.25">
      <c r="A28" s="1050"/>
      <c r="B28" s="1050"/>
      <c r="C28" s="1050"/>
      <c r="D28" s="1050"/>
      <c r="E28" s="1050"/>
      <c r="F28" s="1050"/>
      <c r="G28" s="958"/>
    </row>
    <row r="29" spans="1:7" x14ac:dyDescent="0.25">
      <c r="A29" s="1050"/>
      <c r="B29" s="1050"/>
      <c r="C29" s="1050"/>
      <c r="D29" s="1050"/>
      <c r="E29" s="1050"/>
      <c r="F29" s="1050"/>
      <c r="G29" s="958"/>
    </row>
    <row r="30" spans="1:7" x14ac:dyDescent="0.25">
      <c r="A30" s="1050"/>
      <c r="B30" s="1050"/>
      <c r="C30" s="1050"/>
      <c r="D30" s="1050"/>
      <c r="E30" s="1050"/>
      <c r="F30" s="1050"/>
      <c r="G30" s="958"/>
    </row>
    <row r="31" spans="1:7" x14ac:dyDescent="0.25">
      <c r="A31" s="1050"/>
      <c r="B31" s="1050"/>
      <c r="C31" s="1050"/>
      <c r="D31" s="1050"/>
      <c r="E31" s="1050"/>
      <c r="F31" s="1050"/>
      <c r="G31" s="958"/>
    </row>
    <row r="32" spans="1:7" x14ac:dyDescent="0.25">
      <c r="A32" s="1050"/>
      <c r="B32" s="1050"/>
      <c r="C32" s="1050"/>
      <c r="D32" s="1050"/>
      <c r="E32" s="1050"/>
      <c r="F32" s="1050"/>
      <c r="G32" s="958"/>
    </row>
    <row r="33" spans="1:7" x14ac:dyDescent="0.25">
      <c r="A33" s="1050"/>
      <c r="B33" s="1050"/>
      <c r="C33" s="1050"/>
      <c r="D33" s="1050"/>
      <c r="E33" s="1050"/>
      <c r="F33" s="1050"/>
      <c r="G33" s="958"/>
    </row>
    <row r="34" spans="1:7" x14ac:dyDescent="0.25">
      <c r="A34" s="1050"/>
      <c r="B34" s="1050"/>
      <c r="C34" s="1050"/>
      <c r="D34" s="1050"/>
      <c r="E34" s="1050"/>
      <c r="F34" s="1050"/>
      <c r="G34" s="958"/>
    </row>
    <row r="35" spans="1:7" x14ac:dyDescent="0.25">
      <c r="A35" s="1050"/>
      <c r="B35" s="1050"/>
      <c r="C35" s="1050"/>
      <c r="D35" s="1050"/>
      <c r="E35" s="1050"/>
      <c r="F35" s="1050"/>
      <c r="G35" s="958"/>
    </row>
    <row r="36" spans="1:7" x14ac:dyDescent="0.25">
      <c r="A36" s="1050"/>
      <c r="B36" s="1050"/>
      <c r="C36" s="1050"/>
      <c r="D36" s="1050"/>
      <c r="E36" s="1050"/>
      <c r="F36" s="1050"/>
      <c r="G36" s="958"/>
    </row>
    <row r="37" spans="1:7" x14ac:dyDescent="0.25">
      <c r="A37" s="1050"/>
      <c r="B37" s="1050"/>
      <c r="C37" s="1050"/>
      <c r="D37" s="1050"/>
      <c r="E37" s="1050"/>
      <c r="F37" s="1050"/>
      <c r="G37" s="958"/>
    </row>
    <row r="38" spans="1:7" x14ac:dyDescent="0.25">
      <c r="A38" s="1050"/>
      <c r="B38" s="1050"/>
      <c r="C38" s="1050"/>
      <c r="D38" s="1050"/>
      <c r="E38" s="1050"/>
      <c r="F38" s="1050"/>
      <c r="G38" s="958"/>
    </row>
    <row r="39" spans="1:7" x14ac:dyDescent="0.25">
      <c r="A39" s="1050"/>
      <c r="B39" s="1050"/>
      <c r="C39" s="1050"/>
      <c r="D39" s="1050"/>
      <c r="E39" s="1050"/>
      <c r="F39" s="1050"/>
      <c r="G39" s="958"/>
    </row>
    <row r="40" spans="1:7" x14ac:dyDescent="0.25">
      <c r="A40" s="1050"/>
      <c r="B40" s="1050"/>
      <c r="C40" s="1050"/>
      <c r="D40" s="1050"/>
      <c r="E40" s="1050"/>
      <c r="F40" s="1050"/>
      <c r="G40" s="958"/>
    </row>
    <row r="41" spans="1:7" x14ac:dyDescent="0.25">
      <c r="A41" s="1050"/>
      <c r="B41" s="1050"/>
      <c r="C41" s="1050"/>
      <c r="D41" s="1050"/>
      <c r="E41" s="1050"/>
      <c r="F41" s="1050"/>
      <c r="G41" s="958"/>
    </row>
    <row r="42" spans="1:7" x14ac:dyDescent="0.25">
      <c r="A42" s="1050"/>
      <c r="B42" s="1050"/>
      <c r="C42" s="1050"/>
      <c r="D42" s="1050"/>
      <c r="E42" s="1050"/>
      <c r="F42" s="1050"/>
      <c r="G42" s="958"/>
    </row>
    <row r="43" spans="1:7" x14ac:dyDescent="0.25">
      <c r="A43" s="1050"/>
      <c r="B43" s="1050"/>
      <c r="C43" s="1050"/>
      <c r="D43" s="1050"/>
      <c r="E43" s="1050"/>
      <c r="F43" s="1050"/>
      <c r="G43" s="958"/>
    </row>
    <row r="44" spans="1:7" x14ac:dyDescent="0.25">
      <c r="A44" s="1050"/>
      <c r="B44" s="1050"/>
      <c r="C44" s="1050"/>
      <c r="D44" s="1050"/>
      <c r="E44" s="1050"/>
      <c r="F44" s="1050"/>
      <c r="G44" s="958"/>
    </row>
  </sheetData>
  <sheetProtection selectLockedCells="1"/>
  <mergeCells count="6">
    <mergeCell ref="A24:G44"/>
    <mergeCell ref="E4:F4"/>
    <mergeCell ref="A7:C7"/>
    <mergeCell ref="D7:G7"/>
    <mergeCell ref="D8:G23"/>
    <mergeCell ref="A8:C2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3" r:id="rId4" name="Button 1">
              <controlPr defaultSize="0" print="0" autoFill="0" autoPict="0" macro="[0]!Button238_Click">
                <anchor moveWithCells="1" sizeWithCells="1">
                  <from>
                    <xdr:col>7</xdr:col>
                    <xdr:colOff>514350</xdr:colOff>
                    <xdr:row>5</xdr:row>
                    <xdr:rowOff>171450</xdr:rowOff>
                  </from>
                  <to>
                    <xdr:col>9</xdr:col>
                    <xdr:colOff>628650</xdr:colOff>
                    <xdr:row>5</xdr:row>
                    <xdr:rowOff>552450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Blad17"/>
  <dimension ref="A1:F44"/>
  <sheetViews>
    <sheetView zoomScale="70" zoomScaleNormal="70" workbookViewId="0">
      <selection activeCell="I18" sqref="I18"/>
    </sheetView>
  </sheetViews>
  <sheetFormatPr defaultColWidth="9.28515625" defaultRowHeight="15" x14ac:dyDescent="0.25"/>
  <cols>
    <col min="1" max="6" width="14.28515625" customWidth="1"/>
  </cols>
  <sheetData>
    <row r="1" spans="1:6" x14ac:dyDescent="0.25">
      <c r="E1" s="82"/>
    </row>
    <row r="2" spans="1:6" x14ac:dyDescent="0.25">
      <c r="A2" s="3" t="s">
        <v>314</v>
      </c>
    </row>
    <row r="4" spans="1:6" x14ac:dyDescent="0.25">
      <c r="A4" s="45" t="s">
        <v>409</v>
      </c>
      <c r="B4" s="68"/>
      <c r="D4" s="45" t="s">
        <v>21</v>
      </c>
      <c r="E4" s="1061"/>
      <c r="F4" s="955"/>
    </row>
    <row r="5" spans="1:6" x14ac:dyDescent="0.25">
      <c r="A5" s="3"/>
    </row>
    <row r="6" spans="1:6" ht="60" customHeight="1" x14ac:dyDescent="0.25">
      <c r="A6" s="123" t="s">
        <v>307</v>
      </c>
      <c r="B6" s="123" t="s">
        <v>322</v>
      </c>
      <c r="C6" s="123" t="s">
        <v>316</v>
      </c>
      <c r="D6" s="123" t="s">
        <v>317</v>
      </c>
      <c r="E6" s="123" t="s">
        <v>308</v>
      </c>
      <c r="F6" s="124" t="s">
        <v>303</v>
      </c>
    </row>
    <row r="7" spans="1:6" ht="17.25" customHeight="1" x14ac:dyDescent="0.25">
      <c r="A7" s="1052" t="s">
        <v>301</v>
      </c>
      <c r="B7" s="1053"/>
      <c r="C7" s="1053"/>
      <c r="D7" s="1052" t="s">
        <v>522</v>
      </c>
      <c r="E7" s="1053"/>
      <c r="F7" s="1053"/>
    </row>
    <row r="8" spans="1:6" ht="17.25" customHeight="1" x14ac:dyDescent="0.25">
      <c r="A8" s="1071"/>
      <c r="B8" s="1072"/>
      <c r="C8" s="1072"/>
      <c r="D8" s="1071"/>
      <c r="E8" s="1072"/>
      <c r="F8" s="1072"/>
    </row>
    <row r="9" spans="1:6" ht="17.25" customHeight="1" x14ac:dyDescent="0.25">
      <c r="A9" s="1072"/>
      <c r="B9" s="1072"/>
      <c r="C9" s="1072"/>
      <c r="D9" s="1072"/>
      <c r="E9" s="1072"/>
      <c r="F9" s="1072"/>
    </row>
    <row r="10" spans="1:6" ht="17.25" customHeight="1" x14ac:dyDescent="0.25">
      <c r="A10" s="1072"/>
      <c r="B10" s="1072"/>
      <c r="C10" s="1072"/>
      <c r="D10" s="1072"/>
      <c r="E10" s="1072"/>
      <c r="F10" s="1072"/>
    </row>
    <row r="11" spans="1:6" ht="17.25" customHeight="1" x14ac:dyDescent="0.25">
      <c r="A11" s="1072"/>
      <c r="B11" s="1072"/>
      <c r="C11" s="1072"/>
      <c r="D11" s="1072"/>
      <c r="E11" s="1072"/>
      <c r="F11" s="1072"/>
    </row>
    <row r="12" spans="1:6" ht="17.25" customHeight="1" x14ac:dyDescent="0.25">
      <c r="A12" s="1072"/>
      <c r="B12" s="1072"/>
      <c r="C12" s="1072"/>
      <c r="D12" s="1072"/>
      <c r="E12" s="1072"/>
      <c r="F12" s="1072"/>
    </row>
    <row r="13" spans="1:6" ht="17.25" customHeight="1" x14ac:dyDescent="0.25">
      <c r="A13" s="1072"/>
      <c r="B13" s="1072"/>
      <c r="C13" s="1072"/>
      <c r="D13" s="1072"/>
      <c r="E13" s="1072"/>
      <c r="F13" s="1072"/>
    </row>
    <row r="14" spans="1:6" ht="17.25" customHeight="1" x14ac:dyDescent="0.25">
      <c r="A14" s="1072"/>
      <c r="B14" s="1072"/>
      <c r="C14" s="1072"/>
      <c r="D14" s="1072"/>
      <c r="E14" s="1072"/>
      <c r="F14" s="1072"/>
    </row>
    <row r="15" spans="1:6" ht="17.25" customHeight="1" x14ac:dyDescent="0.25">
      <c r="A15" s="1072"/>
      <c r="B15" s="1072"/>
      <c r="C15" s="1072"/>
      <c r="D15" s="1072"/>
      <c r="E15" s="1072"/>
      <c r="F15" s="1072"/>
    </row>
    <row r="16" spans="1:6" ht="17.25" customHeight="1" x14ac:dyDescent="0.25">
      <c r="A16" s="1072"/>
      <c r="B16" s="1072"/>
      <c r="C16" s="1072"/>
      <c r="D16" s="1072"/>
      <c r="E16" s="1072"/>
      <c r="F16" s="1072"/>
    </row>
    <row r="17" spans="1:6" ht="17.25" customHeight="1" x14ac:dyDescent="0.25">
      <c r="A17" s="1072"/>
      <c r="B17" s="1072"/>
      <c r="C17" s="1072"/>
      <c r="D17" s="1072"/>
      <c r="E17" s="1072"/>
      <c r="F17" s="1072"/>
    </row>
    <row r="18" spans="1:6" ht="17.25" customHeight="1" x14ac:dyDescent="0.25">
      <c r="A18" s="1072"/>
      <c r="B18" s="1072"/>
      <c r="C18" s="1072"/>
      <c r="D18" s="1072"/>
      <c r="E18" s="1072"/>
      <c r="F18" s="1072"/>
    </row>
    <row r="19" spans="1:6" ht="17.25" customHeight="1" x14ac:dyDescent="0.25">
      <c r="A19" s="1072"/>
      <c r="B19" s="1072"/>
      <c r="C19" s="1072"/>
      <c r="D19" s="1072"/>
      <c r="E19" s="1072"/>
      <c r="F19" s="1072"/>
    </row>
    <row r="20" spans="1:6" ht="17.25" customHeight="1" x14ac:dyDescent="0.25">
      <c r="A20" s="1072"/>
      <c r="B20" s="1072"/>
      <c r="C20" s="1072"/>
      <c r="D20" s="1072"/>
      <c r="E20" s="1072"/>
      <c r="F20" s="1072"/>
    </row>
    <row r="21" spans="1:6" ht="17.25" customHeight="1" x14ac:dyDescent="0.25">
      <c r="A21" s="1072"/>
      <c r="B21" s="1072"/>
      <c r="C21" s="1072"/>
      <c r="D21" s="1072"/>
      <c r="E21" s="1072"/>
      <c r="F21" s="1072"/>
    </row>
    <row r="22" spans="1:6" ht="17.25" customHeight="1" x14ac:dyDescent="0.25">
      <c r="A22" s="1072"/>
      <c r="B22" s="1072"/>
      <c r="C22" s="1072"/>
      <c r="D22" s="1072"/>
      <c r="E22" s="1072"/>
      <c r="F22" s="1072"/>
    </row>
    <row r="23" spans="1:6" ht="17.25" customHeight="1" thickBot="1" x14ac:dyDescent="0.3">
      <c r="A23" s="1072"/>
      <c r="B23" s="1072"/>
      <c r="C23" s="1072"/>
      <c r="D23" s="1072"/>
      <c r="E23" s="1072"/>
      <c r="F23" s="1072"/>
    </row>
    <row r="24" spans="1:6" x14ac:dyDescent="0.25">
      <c r="A24" s="1062" t="s">
        <v>294</v>
      </c>
      <c r="B24" s="1063"/>
      <c r="C24" s="1063"/>
      <c r="D24" s="1063"/>
      <c r="E24" s="1063"/>
      <c r="F24" s="1064"/>
    </row>
    <row r="25" spans="1:6" x14ac:dyDescent="0.25">
      <c r="A25" s="1065"/>
      <c r="B25" s="1066"/>
      <c r="C25" s="1066"/>
      <c r="D25" s="1066"/>
      <c r="E25" s="1066"/>
      <c r="F25" s="1067"/>
    </row>
    <row r="26" spans="1:6" x14ac:dyDescent="0.25">
      <c r="A26" s="1065"/>
      <c r="B26" s="1066"/>
      <c r="C26" s="1066"/>
      <c r="D26" s="1066"/>
      <c r="E26" s="1066"/>
      <c r="F26" s="1067"/>
    </row>
    <row r="27" spans="1:6" x14ac:dyDescent="0.25">
      <c r="A27" s="1065"/>
      <c r="B27" s="1066"/>
      <c r="C27" s="1066"/>
      <c r="D27" s="1066"/>
      <c r="E27" s="1066"/>
      <c r="F27" s="1067"/>
    </row>
    <row r="28" spans="1:6" x14ac:dyDescent="0.25">
      <c r="A28" s="1065"/>
      <c r="B28" s="1066"/>
      <c r="C28" s="1066"/>
      <c r="D28" s="1066"/>
      <c r="E28" s="1066"/>
      <c r="F28" s="1067"/>
    </row>
    <row r="29" spans="1:6" x14ac:dyDescent="0.25">
      <c r="A29" s="1065"/>
      <c r="B29" s="1066"/>
      <c r="C29" s="1066"/>
      <c r="D29" s="1066"/>
      <c r="E29" s="1066"/>
      <c r="F29" s="1067"/>
    </row>
    <row r="30" spans="1:6" x14ac:dyDescent="0.25">
      <c r="A30" s="1065"/>
      <c r="B30" s="1066"/>
      <c r="C30" s="1066"/>
      <c r="D30" s="1066"/>
      <c r="E30" s="1066"/>
      <c r="F30" s="1067"/>
    </row>
    <row r="31" spans="1:6" x14ac:dyDescent="0.25">
      <c r="A31" s="1065"/>
      <c r="B31" s="1066"/>
      <c r="C31" s="1066"/>
      <c r="D31" s="1066"/>
      <c r="E31" s="1066"/>
      <c r="F31" s="1067"/>
    </row>
    <row r="32" spans="1:6" x14ac:dyDescent="0.25">
      <c r="A32" s="1065"/>
      <c r="B32" s="1066"/>
      <c r="C32" s="1066"/>
      <c r="D32" s="1066"/>
      <c r="E32" s="1066"/>
      <c r="F32" s="1067"/>
    </row>
    <row r="33" spans="1:6" x14ac:dyDescent="0.25">
      <c r="A33" s="1065"/>
      <c r="B33" s="1066"/>
      <c r="C33" s="1066"/>
      <c r="D33" s="1066"/>
      <c r="E33" s="1066"/>
      <c r="F33" s="1067"/>
    </row>
    <row r="34" spans="1:6" x14ac:dyDescent="0.25">
      <c r="A34" s="1065"/>
      <c r="B34" s="1066"/>
      <c r="C34" s="1066"/>
      <c r="D34" s="1066"/>
      <c r="E34" s="1066"/>
      <c r="F34" s="1067"/>
    </row>
    <row r="35" spans="1:6" x14ac:dyDescent="0.25">
      <c r="A35" s="1065"/>
      <c r="B35" s="1066"/>
      <c r="C35" s="1066"/>
      <c r="D35" s="1066"/>
      <c r="E35" s="1066"/>
      <c r="F35" s="1067"/>
    </row>
    <row r="36" spans="1:6" x14ac:dyDescent="0.25">
      <c r="A36" s="1065"/>
      <c r="B36" s="1066"/>
      <c r="C36" s="1066"/>
      <c r="D36" s="1066"/>
      <c r="E36" s="1066"/>
      <c r="F36" s="1067"/>
    </row>
    <row r="37" spans="1:6" x14ac:dyDescent="0.25">
      <c r="A37" s="1065"/>
      <c r="B37" s="1066"/>
      <c r="C37" s="1066"/>
      <c r="D37" s="1066"/>
      <c r="E37" s="1066"/>
      <c r="F37" s="1067"/>
    </row>
    <row r="38" spans="1:6" x14ac:dyDescent="0.25">
      <c r="A38" s="1065"/>
      <c r="B38" s="1066"/>
      <c r="C38" s="1066"/>
      <c r="D38" s="1066"/>
      <c r="E38" s="1066"/>
      <c r="F38" s="1067"/>
    </row>
    <row r="39" spans="1:6" x14ac:dyDescent="0.25">
      <c r="A39" s="1065"/>
      <c r="B39" s="1066"/>
      <c r="C39" s="1066"/>
      <c r="D39" s="1066"/>
      <c r="E39" s="1066"/>
      <c r="F39" s="1067"/>
    </row>
    <row r="40" spans="1:6" x14ac:dyDescent="0.25">
      <c r="A40" s="1065"/>
      <c r="B40" s="1066"/>
      <c r="C40" s="1066"/>
      <c r="D40" s="1066"/>
      <c r="E40" s="1066"/>
      <c r="F40" s="1067"/>
    </row>
    <row r="41" spans="1:6" x14ac:dyDescent="0.25">
      <c r="A41" s="1065"/>
      <c r="B41" s="1066"/>
      <c r="C41" s="1066"/>
      <c r="D41" s="1066"/>
      <c r="E41" s="1066"/>
      <c r="F41" s="1067"/>
    </row>
    <row r="42" spans="1:6" x14ac:dyDescent="0.25">
      <c r="A42" s="1065"/>
      <c r="B42" s="1066"/>
      <c r="C42" s="1066"/>
      <c r="D42" s="1066"/>
      <c r="E42" s="1066"/>
      <c r="F42" s="1067"/>
    </row>
    <row r="43" spans="1:6" x14ac:dyDescent="0.25">
      <c r="A43" s="1065"/>
      <c r="B43" s="1066"/>
      <c r="C43" s="1066"/>
      <c r="D43" s="1066"/>
      <c r="E43" s="1066"/>
      <c r="F43" s="1067"/>
    </row>
    <row r="44" spans="1:6" ht="15.75" thickBot="1" x14ac:dyDescent="0.3">
      <c r="A44" s="1068"/>
      <c r="B44" s="1069"/>
      <c r="C44" s="1069"/>
      <c r="D44" s="1069"/>
      <c r="E44" s="1069"/>
      <c r="F44" s="1070"/>
    </row>
  </sheetData>
  <sheetProtection selectLockedCells="1"/>
  <mergeCells count="6">
    <mergeCell ref="E4:F4"/>
    <mergeCell ref="A24:F44"/>
    <mergeCell ref="A7:C7"/>
    <mergeCell ref="D7:F7"/>
    <mergeCell ref="A8:C23"/>
    <mergeCell ref="D8:F2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Button246_Click">
                <anchor moveWithCells="1" sizeWithCells="1">
                  <from>
                    <xdr:col>6</xdr:col>
                    <xdr:colOff>266700</xdr:colOff>
                    <xdr:row>5</xdr:row>
                    <xdr:rowOff>57150</xdr:rowOff>
                  </from>
                  <to>
                    <xdr:col>8</xdr:col>
                    <xdr:colOff>381000</xdr:colOff>
                    <xdr:row>5</xdr:row>
                    <xdr:rowOff>438150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Blad18"/>
  <dimension ref="A1:F44"/>
  <sheetViews>
    <sheetView zoomScale="70" zoomScaleNormal="70" workbookViewId="0">
      <selection activeCell="A8" sqref="A8:C23"/>
    </sheetView>
  </sheetViews>
  <sheetFormatPr defaultColWidth="9.28515625" defaultRowHeight="15" x14ac:dyDescent="0.25"/>
  <cols>
    <col min="1" max="6" width="14.28515625" customWidth="1"/>
  </cols>
  <sheetData>
    <row r="1" spans="1:6" x14ac:dyDescent="0.25">
      <c r="E1" s="82"/>
    </row>
    <row r="2" spans="1:6" x14ac:dyDescent="0.25">
      <c r="A2" s="3" t="s">
        <v>315</v>
      </c>
    </row>
    <row r="4" spans="1:6" x14ac:dyDescent="0.25">
      <c r="A4" s="45" t="s">
        <v>409</v>
      </c>
      <c r="B4" s="68"/>
      <c r="D4" s="45" t="s">
        <v>21</v>
      </c>
      <c r="E4" s="1061"/>
      <c r="F4" s="955"/>
    </row>
    <row r="5" spans="1:6" ht="15.75" thickBot="1" x14ac:dyDescent="0.3">
      <c r="A5" s="3"/>
    </row>
    <row r="6" spans="1:6" ht="60" customHeight="1" x14ac:dyDescent="0.25">
      <c r="A6" s="125" t="s">
        <v>321</v>
      </c>
      <c r="B6" s="126" t="s">
        <v>320</v>
      </c>
      <c r="C6" s="126" t="s">
        <v>319</v>
      </c>
      <c r="D6" s="126" t="s">
        <v>318</v>
      </c>
      <c r="E6" s="127"/>
      <c r="F6" s="128"/>
    </row>
    <row r="7" spans="1:6" ht="17.25" customHeight="1" x14ac:dyDescent="0.25">
      <c r="A7" s="1052" t="s">
        <v>301</v>
      </c>
      <c r="B7" s="1053"/>
      <c r="C7" s="1053"/>
      <c r="D7" s="1052" t="s">
        <v>522</v>
      </c>
      <c r="E7" s="1053"/>
      <c r="F7" s="1053"/>
    </row>
    <row r="8" spans="1:6" ht="17.25" customHeight="1" x14ac:dyDescent="0.25">
      <c r="A8" s="1073"/>
      <c r="B8" s="1074"/>
      <c r="C8" s="1075"/>
      <c r="D8" s="1071"/>
      <c r="E8" s="1072"/>
      <c r="F8" s="1072"/>
    </row>
    <row r="9" spans="1:6" ht="17.25" customHeight="1" x14ac:dyDescent="0.25">
      <c r="A9" s="1076"/>
      <c r="B9" s="1059"/>
      <c r="C9" s="1077"/>
      <c r="D9" s="1072"/>
      <c r="E9" s="1072"/>
      <c r="F9" s="1072"/>
    </row>
    <row r="10" spans="1:6" ht="17.25" customHeight="1" x14ac:dyDescent="0.25">
      <c r="A10" s="1076"/>
      <c r="B10" s="1059"/>
      <c r="C10" s="1077"/>
      <c r="D10" s="1072"/>
      <c r="E10" s="1072"/>
      <c r="F10" s="1072"/>
    </row>
    <row r="11" spans="1:6" ht="17.25" customHeight="1" x14ac:dyDescent="0.25">
      <c r="A11" s="1076"/>
      <c r="B11" s="1059"/>
      <c r="C11" s="1077"/>
      <c r="D11" s="1072"/>
      <c r="E11" s="1072"/>
      <c r="F11" s="1072"/>
    </row>
    <row r="12" spans="1:6" ht="17.25" customHeight="1" x14ac:dyDescent="0.25">
      <c r="A12" s="1076"/>
      <c r="B12" s="1059"/>
      <c r="C12" s="1077"/>
      <c r="D12" s="1072"/>
      <c r="E12" s="1072"/>
      <c r="F12" s="1072"/>
    </row>
    <row r="13" spans="1:6" ht="17.25" customHeight="1" x14ac:dyDescent="0.25">
      <c r="A13" s="1076"/>
      <c r="B13" s="1059"/>
      <c r="C13" s="1077"/>
      <c r="D13" s="1072"/>
      <c r="E13" s="1072"/>
      <c r="F13" s="1072"/>
    </row>
    <row r="14" spans="1:6" ht="17.25" customHeight="1" x14ac:dyDescent="0.25">
      <c r="A14" s="1076"/>
      <c r="B14" s="1059"/>
      <c r="C14" s="1077"/>
      <c r="D14" s="1072"/>
      <c r="E14" s="1072"/>
      <c r="F14" s="1072"/>
    </row>
    <row r="15" spans="1:6" ht="17.25" customHeight="1" x14ac:dyDescent="0.25">
      <c r="A15" s="1076"/>
      <c r="B15" s="1059"/>
      <c r="C15" s="1077"/>
      <c r="D15" s="1072"/>
      <c r="E15" s="1072"/>
      <c r="F15" s="1072"/>
    </row>
    <row r="16" spans="1:6" ht="17.25" customHeight="1" x14ac:dyDescent="0.25">
      <c r="A16" s="1076"/>
      <c r="B16" s="1059"/>
      <c r="C16" s="1077"/>
      <c r="D16" s="1072"/>
      <c r="E16" s="1072"/>
      <c r="F16" s="1072"/>
    </row>
    <row r="17" spans="1:6" ht="17.25" customHeight="1" x14ac:dyDescent="0.25">
      <c r="A17" s="1076"/>
      <c r="B17" s="1059"/>
      <c r="C17" s="1077"/>
      <c r="D17" s="1072"/>
      <c r="E17" s="1072"/>
      <c r="F17" s="1072"/>
    </row>
    <row r="18" spans="1:6" ht="17.25" customHeight="1" x14ac:dyDescent="0.25">
      <c r="A18" s="1076"/>
      <c r="B18" s="1059"/>
      <c r="C18" s="1077"/>
      <c r="D18" s="1072"/>
      <c r="E18" s="1072"/>
      <c r="F18" s="1072"/>
    </row>
    <row r="19" spans="1:6" ht="17.25" customHeight="1" x14ac:dyDescent="0.25">
      <c r="A19" s="1076"/>
      <c r="B19" s="1059"/>
      <c r="C19" s="1077"/>
      <c r="D19" s="1072"/>
      <c r="E19" s="1072"/>
      <c r="F19" s="1072"/>
    </row>
    <row r="20" spans="1:6" ht="17.25" customHeight="1" x14ac:dyDescent="0.25">
      <c r="A20" s="1076"/>
      <c r="B20" s="1059"/>
      <c r="C20" s="1077"/>
      <c r="D20" s="1072"/>
      <c r="E20" s="1072"/>
      <c r="F20" s="1072"/>
    </row>
    <row r="21" spans="1:6" ht="17.25" customHeight="1" x14ac:dyDescent="0.25">
      <c r="A21" s="1076"/>
      <c r="B21" s="1059"/>
      <c r="C21" s="1077"/>
      <c r="D21" s="1072"/>
      <c r="E21" s="1072"/>
      <c r="F21" s="1072"/>
    </row>
    <row r="22" spans="1:6" ht="17.25" customHeight="1" x14ac:dyDescent="0.25">
      <c r="A22" s="1076"/>
      <c r="B22" s="1059"/>
      <c r="C22" s="1077"/>
      <c r="D22" s="1072"/>
      <c r="E22" s="1072"/>
      <c r="F22" s="1072"/>
    </row>
    <row r="23" spans="1:6" ht="17.25" customHeight="1" thickBot="1" x14ac:dyDescent="0.3">
      <c r="A23" s="1078"/>
      <c r="B23" s="1079"/>
      <c r="C23" s="1080"/>
      <c r="D23" s="1072"/>
      <c r="E23" s="1072"/>
      <c r="F23" s="1072"/>
    </row>
    <row r="24" spans="1:6" x14ac:dyDescent="0.25">
      <c r="A24" s="1062" t="s">
        <v>294</v>
      </c>
      <c r="B24" s="1063"/>
      <c r="C24" s="1063"/>
      <c r="D24" s="1063"/>
      <c r="E24" s="1063"/>
      <c r="F24" s="1064"/>
    </row>
    <row r="25" spans="1:6" x14ac:dyDescent="0.25">
      <c r="A25" s="1065"/>
      <c r="B25" s="1066"/>
      <c r="C25" s="1066"/>
      <c r="D25" s="1066"/>
      <c r="E25" s="1066"/>
      <c r="F25" s="1067"/>
    </row>
    <row r="26" spans="1:6" x14ac:dyDescent="0.25">
      <c r="A26" s="1065"/>
      <c r="B26" s="1066"/>
      <c r="C26" s="1066"/>
      <c r="D26" s="1066"/>
      <c r="E26" s="1066"/>
      <c r="F26" s="1067"/>
    </row>
    <row r="27" spans="1:6" x14ac:dyDescent="0.25">
      <c r="A27" s="1065"/>
      <c r="B27" s="1066"/>
      <c r="C27" s="1066"/>
      <c r="D27" s="1066"/>
      <c r="E27" s="1066"/>
      <c r="F27" s="1067"/>
    </row>
    <row r="28" spans="1:6" x14ac:dyDescent="0.25">
      <c r="A28" s="1065"/>
      <c r="B28" s="1066"/>
      <c r="C28" s="1066"/>
      <c r="D28" s="1066"/>
      <c r="E28" s="1066"/>
      <c r="F28" s="1067"/>
    </row>
    <row r="29" spans="1:6" x14ac:dyDescent="0.25">
      <c r="A29" s="1065"/>
      <c r="B29" s="1066"/>
      <c r="C29" s="1066"/>
      <c r="D29" s="1066"/>
      <c r="E29" s="1066"/>
      <c r="F29" s="1067"/>
    </row>
    <row r="30" spans="1:6" x14ac:dyDescent="0.25">
      <c r="A30" s="1065"/>
      <c r="B30" s="1066"/>
      <c r="C30" s="1066"/>
      <c r="D30" s="1066"/>
      <c r="E30" s="1066"/>
      <c r="F30" s="1067"/>
    </row>
    <row r="31" spans="1:6" x14ac:dyDescent="0.25">
      <c r="A31" s="1065"/>
      <c r="B31" s="1066"/>
      <c r="C31" s="1066"/>
      <c r="D31" s="1066"/>
      <c r="E31" s="1066"/>
      <c r="F31" s="1067"/>
    </row>
    <row r="32" spans="1:6" x14ac:dyDescent="0.25">
      <c r="A32" s="1065"/>
      <c r="B32" s="1066"/>
      <c r="C32" s="1066"/>
      <c r="D32" s="1066"/>
      <c r="E32" s="1066"/>
      <c r="F32" s="1067"/>
    </row>
    <row r="33" spans="1:6" x14ac:dyDescent="0.25">
      <c r="A33" s="1065"/>
      <c r="B33" s="1066"/>
      <c r="C33" s="1066"/>
      <c r="D33" s="1066"/>
      <c r="E33" s="1066"/>
      <c r="F33" s="1067"/>
    </row>
    <row r="34" spans="1:6" x14ac:dyDescent="0.25">
      <c r="A34" s="1065"/>
      <c r="B34" s="1066"/>
      <c r="C34" s="1066"/>
      <c r="D34" s="1066"/>
      <c r="E34" s="1066"/>
      <c r="F34" s="1067"/>
    </row>
    <row r="35" spans="1:6" x14ac:dyDescent="0.25">
      <c r="A35" s="1065"/>
      <c r="B35" s="1066"/>
      <c r="C35" s="1066"/>
      <c r="D35" s="1066"/>
      <c r="E35" s="1066"/>
      <c r="F35" s="1067"/>
    </row>
    <row r="36" spans="1:6" x14ac:dyDescent="0.25">
      <c r="A36" s="1065"/>
      <c r="B36" s="1066"/>
      <c r="C36" s="1066"/>
      <c r="D36" s="1066"/>
      <c r="E36" s="1066"/>
      <c r="F36" s="1067"/>
    </row>
    <row r="37" spans="1:6" x14ac:dyDescent="0.25">
      <c r="A37" s="1065"/>
      <c r="B37" s="1066"/>
      <c r="C37" s="1066"/>
      <c r="D37" s="1066"/>
      <c r="E37" s="1066"/>
      <c r="F37" s="1067"/>
    </row>
    <row r="38" spans="1:6" x14ac:dyDescent="0.25">
      <c r="A38" s="1065"/>
      <c r="B38" s="1066"/>
      <c r="C38" s="1066"/>
      <c r="D38" s="1066"/>
      <c r="E38" s="1066"/>
      <c r="F38" s="1067"/>
    </row>
    <row r="39" spans="1:6" x14ac:dyDescent="0.25">
      <c r="A39" s="1065"/>
      <c r="B39" s="1066"/>
      <c r="C39" s="1066"/>
      <c r="D39" s="1066"/>
      <c r="E39" s="1066"/>
      <c r="F39" s="1067"/>
    </row>
    <row r="40" spans="1:6" x14ac:dyDescent="0.25">
      <c r="A40" s="1065"/>
      <c r="B40" s="1066"/>
      <c r="C40" s="1066"/>
      <c r="D40" s="1066"/>
      <c r="E40" s="1066"/>
      <c r="F40" s="1067"/>
    </row>
    <row r="41" spans="1:6" x14ac:dyDescent="0.25">
      <c r="A41" s="1065"/>
      <c r="B41" s="1066"/>
      <c r="C41" s="1066"/>
      <c r="D41" s="1066"/>
      <c r="E41" s="1066"/>
      <c r="F41" s="1067"/>
    </row>
    <row r="42" spans="1:6" x14ac:dyDescent="0.25">
      <c r="A42" s="1065"/>
      <c r="B42" s="1066"/>
      <c r="C42" s="1066"/>
      <c r="D42" s="1066"/>
      <c r="E42" s="1066"/>
      <c r="F42" s="1067"/>
    </row>
    <row r="43" spans="1:6" x14ac:dyDescent="0.25">
      <c r="A43" s="1065"/>
      <c r="B43" s="1066"/>
      <c r="C43" s="1066"/>
      <c r="D43" s="1066"/>
      <c r="E43" s="1066"/>
      <c r="F43" s="1067"/>
    </row>
    <row r="44" spans="1:6" ht="15.75" thickBot="1" x14ac:dyDescent="0.3">
      <c r="A44" s="1068"/>
      <c r="B44" s="1069"/>
      <c r="C44" s="1069"/>
      <c r="D44" s="1069"/>
      <c r="E44" s="1069"/>
      <c r="F44" s="1070"/>
    </row>
  </sheetData>
  <sheetProtection selectLockedCells="1"/>
  <mergeCells count="6">
    <mergeCell ref="A7:C7"/>
    <mergeCell ref="D7:F7"/>
    <mergeCell ref="A24:F44"/>
    <mergeCell ref="E4:F4"/>
    <mergeCell ref="A8:C23"/>
    <mergeCell ref="D8:F2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Button247_Click">
                <anchor moveWithCells="1" sizeWithCells="1">
                  <from>
                    <xdr:col>6</xdr:col>
                    <xdr:colOff>342900</xdr:colOff>
                    <xdr:row>5</xdr:row>
                    <xdr:rowOff>57150</xdr:rowOff>
                  </from>
                  <to>
                    <xdr:col>8</xdr:col>
                    <xdr:colOff>457200</xdr:colOff>
                    <xdr:row>5</xdr:row>
                    <xdr:rowOff>438150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B1:AX24"/>
  <sheetViews>
    <sheetView zoomScale="85" zoomScaleNormal="85" workbookViewId="0">
      <selection activeCell="C6" sqref="C6"/>
    </sheetView>
  </sheetViews>
  <sheetFormatPr defaultColWidth="9.28515625" defaultRowHeight="15" x14ac:dyDescent="0.25"/>
  <cols>
    <col min="2" max="2" width="16" style="129" customWidth="1"/>
    <col min="3" max="50" width="3.28515625" customWidth="1"/>
  </cols>
  <sheetData>
    <row r="1" spans="2:50" x14ac:dyDescent="0.25">
      <c r="B1" s="129" t="s">
        <v>484</v>
      </c>
      <c r="C1" s="130"/>
    </row>
    <row r="2" spans="2:50" x14ac:dyDescent="0.25">
      <c r="B2" s="129" t="s">
        <v>485</v>
      </c>
      <c r="C2" s="131"/>
    </row>
    <row r="3" spans="2:50" ht="15.75" thickBot="1" x14ac:dyDescent="0.3"/>
    <row r="4" spans="2:50" s="133" customFormat="1" ht="11.25" x14ac:dyDescent="0.2">
      <c r="B4" s="132" t="s">
        <v>384</v>
      </c>
      <c r="C4" s="1081">
        <v>2022</v>
      </c>
      <c r="D4" s="1082"/>
      <c r="E4" s="1082"/>
      <c r="F4" s="1082"/>
      <c r="G4" s="1082"/>
      <c r="H4" s="1082"/>
      <c r="I4" s="1082"/>
      <c r="J4" s="1082"/>
      <c r="K4" s="1082"/>
      <c r="L4" s="1082"/>
      <c r="M4" s="1082"/>
      <c r="N4" s="1083"/>
      <c r="O4" s="1081">
        <v>2023</v>
      </c>
      <c r="P4" s="1082"/>
      <c r="Q4" s="1082"/>
      <c r="R4" s="1082"/>
      <c r="S4" s="1082"/>
      <c r="T4" s="1082"/>
      <c r="U4" s="1082"/>
      <c r="V4" s="1082"/>
      <c r="W4" s="1082"/>
      <c r="X4" s="1082"/>
      <c r="Y4" s="1082"/>
      <c r="Z4" s="1083"/>
      <c r="AA4" s="1081">
        <v>2024</v>
      </c>
      <c r="AB4" s="1082"/>
      <c r="AC4" s="1082"/>
      <c r="AD4" s="1082"/>
      <c r="AE4" s="1082"/>
      <c r="AF4" s="1082"/>
      <c r="AG4" s="1082"/>
      <c r="AH4" s="1082"/>
      <c r="AI4" s="1082"/>
      <c r="AJ4" s="1082"/>
      <c r="AK4" s="1082"/>
      <c r="AL4" s="1083"/>
      <c r="AM4" s="1081">
        <v>2025</v>
      </c>
      <c r="AN4" s="1082"/>
      <c r="AO4" s="1082"/>
      <c r="AP4" s="1082"/>
      <c r="AQ4" s="1082"/>
      <c r="AR4" s="1082"/>
      <c r="AS4" s="1082"/>
      <c r="AT4" s="1082"/>
      <c r="AU4" s="1082"/>
      <c r="AV4" s="1082"/>
      <c r="AW4" s="1082"/>
      <c r="AX4" s="1083"/>
    </row>
    <row r="5" spans="2:50" s="133" customFormat="1" ht="11.25" x14ac:dyDescent="0.2">
      <c r="B5" s="134" t="s">
        <v>486</v>
      </c>
      <c r="C5" s="135" t="s">
        <v>487</v>
      </c>
      <c r="D5" s="136" t="s">
        <v>488</v>
      </c>
      <c r="E5" s="136" t="s">
        <v>489</v>
      </c>
      <c r="F5" s="136" t="s">
        <v>490</v>
      </c>
      <c r="G5" s="136" t="s">
        <v>491</v>
      </c>
      <c r="H5" s="136" t="s">
        <v>492</v>
      </c>
      <c r="I5" s="136" t="s">
        <v>493</v>
      </c>
      <c r="J5" s="136" t="s">
        <v>494</v>
      </c>
      <c r="K5" s="136" t="s">
        <v>495</v>
      </c>
      <c r="L5" s="136" t="s">
        <v>496</v>
      </c>
      <c r="M5" s="136" t="s">
        <v>497</v>
      </c>
      <c r="N5" s="137" t="s">
        <v>498</v>
      </c>
      <c r="O5" s="135" t="s">
        <v>487</v>
      </c>
      <c r="P5" s="136" t="s">
        <v>488</v>
      </c>
      <c r="Q5" s="136" t="s">
        <v>489</v>
      </c>
      <c r="R5" s="136" t="s">
        <v>490</v>
      </c>
      <c r="S5" s="136" t="s">
        <v>491</v>
      </c>
      <c r="T5" s="136" t="s">
        <v>492</v>
      </c>
      <c r="U5" s="136" t="s">
        <v>493</v>
      </c>
      <c r="V5" s="136" t="s">
        <v>494</v>
      </c>
      <c r="W5" s="136" t="s">
        <v>495</v>
      </c>
      <c r="X5" s="136" t="s">
        <v>496</v>
      </c>
      <c r="Y5" s="136" t="s">
        <v>497</v>
      </c>
      <c r="Z5" s="137" t="s">
        <v>498</v>
      </c>
      <c r="AA5" s="135" t="s">
        <v>487</v>
      </c>
      <c r="AB5" s="136" t="s">
        <v>488</v>
      </c>
      <c r="AC5" s="136" t="s">
        <v>489</v>
      </c>
      <c r="AD5" s="136" t="s">
        <v>490</v>
      </c>
      <c r="AE5" s="136" t="s">
        <v>491</v>
      </c>
      <c r="AF5" s="136" t="s">
        <v>492</v>
      </c>
      <c r="AG5" s="136" t="s">
        <v>493</v>
      </c>
      <c r="AH5" s="136" t="s">
        <v>494</v>
      </c>
      <c r="AI5" s="136" t="s">
        <v>495</v>
      </c>
      <c r="AJ5" s="136" t="s">
        <v>496</v>
      </c>
      <c r="AK5" s="136" t="s">
        <v>497</v>
      </c>
      <c r="AL5" s="137" t="s">
        <v>498</v>
      </c>
      <c r="AM5" s="135" t="s">
        <v>487</v>
      </c>
      <c r="AN5" s="136" t="s">
        <v>488</v>
      </c>
      <c r="AO5" s="136" t="s">
        <v>489</v>
      </c>
      <c r="AP5" s="136" t="s">
        <v>490</v>
      </c>
      <c r="AQ5" s="136" t="s">
        <v>491</v>
      </c>
      <c r="AR5" s="136" t="s">
        <v>492</v>
      </c>
      <c r="AS5" s="136" t="s">
        <v>493</v>
      </c>
      <c r="AT5" s="136" t="s">
        <v>494</v>
      </c>
      <c r="AU5" s="136" t="s">
        <v>495</v>
      </c>
      <c r="AV5" s="136" t="s">
        <v>496</v>
      </c>
      <c r="AW5" s="136" t="s">
        <v>497</v>
      </c>
      <c r="AX5" s="137" t="s">
        <v>498</v>
      </c>
    </row>
    <row r="6" spans="2:50" s="12" customFormat="1" ht="24.75" customHeight="1" x14ac:dyDescent="0.25">
      <c r="B6" s="138" t="s">
        <v>499</v>
      </c>
      <c r="C6" s="456"/>
      <c r="D6" s="455"/>
      <c r="E6" s="455"/>
      <c r="F6" s="455"/>
      <c r="G6" s="455"/>
      <c r="H6" s="455"/>
      <c r="I6" s="455"/>
      <c r="J6" s="455"/>
      <c r="K6" s="455"/>
      <c r="L6" s="455"/>
      <c r="M6" s="455"/>
      <c r="N6" s="457"/>
      <c r="O6" s="456"/>
      <c r="P6" s="455"/>
      <c r="Q6" s="455"/>
      <c r="R6" s="455"/>
      <c r="S6" s="455"/>
      <c r="T6" s="455"/>
      <c r="U6" s="455"/>
      <c r="V6" s="455"/>
      <c r="W6" s="455"/>
      <c r="X6" s="455"/>
      <c r="Y6" s="455"/>
      <c r="Z6" s="457"/>
      <c r="AA6" s="456"/>
      <c r="AB6" s="455"/>
      <c r="AC6" s="455"/>
      <c r="AD6" s="455"/>
      <c r="AE6" s="455"/>
      <c r="AF6" s="455"/>
      <c r="AG6" s="455"/>
      <c r="AH6" s="455"/>
      <c r="AI6" s="455"/>
      <c r="AJ6" s="455"/>
      <c r="AK6" s="455"/>
      <c r="AL6" s="457"/>
      <c r="AM6" s="456"/>
      <c r="AN6" s="455"/>
      <c r="AO6" s="455"/>
      <c r="AP6" s="455"/>
      <c r="AQ6" s="455"/>
      <c r="AR6" s="455"/>
      <c r="AS6" s="455"/>
      <c r="AT6" s="455"/>
      <c r="AU6" s="455"/>
      <c r="AV6" s="455"/>
      <c r="AW6" s="455"/>
      <c r="AX6" s="457"/>
    </row>
    <row r="7" spans="2:50" s="12" customFormat="1" ht="24.75" customHeight="1" x14ac:dyDescent="0.25">
      <c r="B7" s="138" t="s">
        <v>297</v>
      </c>
      <c r="C7" s="456"/>
      <c r="D7" s="455"/>
      <c r="E7" s="455"/>
      <c r="F7" s="455"/>
      <c r="G7" s="455"/>
      <c r="H7" s="455"/>
      <c r="I7" s="455"/>
      <c r="J7" s="455"/>
      <c r="K7" s="455"/>
      <c r="L7" s="455"/>
      <c r="M7" s="455"/>
      <c r="N7" s="457"/>
      <c r="O7" s="456"/>
      <c r="P7" s="455"/>
      <c r="Q7" s="455"/>
      <c r="R7" s="455"/>
      <c r="S7" s="455"/>
      <c r="T7" s="455"/>
      <c r="U7" s="455"/>
      <c r="V7" s="455"/>
      <c r="W7" s="455"/>
      <c r="X7" s="455"/>
      <c r="Y7" s="455"/>
      <c r="Z7" s="457"/>
      <c r="AA7" s="456"/>
      <c r="AB7" s="455"/>
      <c r="AC7" s="455"/>
      <c r="AD7" s="455"/>
      <c r="AE7" s="455"/>
      <c r="AF7" s="455"/>
      <c r="AG7" s="455"/>
      <c r="AH7" s="455"/>
      <c r="AI7" s="455"/>
      <c r="AJ7" s="455"/>
      <c r="AK7" s="455"/>
      <c r="AL7" s="457"/>
      <c r="AM7" s="456"/>
      <c r="AN7" s="455"/>
      <c r="AO7" s="455"/>
      <c r="AP7" s="455"/>
      <c r="AQ7" s="455"/>
      <c r="AR7" s="455"/>
      <c r="AS7" s="455"/>
      <c r="AT7" s="455"/>
      <c r="AU7" s="455"/>
      <c r="AV7" s="455"/>
      <c r="AW7" s="455"/>
      <c r="AX7" s="457"/>
    </row>
    <row r="8" spans="2:50" s="12" customFormat="1" ht="24.75" customHeight="1" x14ac:dyDescent="0.25">
      <c r="B8" s="138" t="s">
        <v>500</v>
      </c>
      <c r="C8" s="456"/>
      <c r="D8" s="455"/>
      <c r="E8" s="455"/>
      <c r="F8" s="455"/>
      <c r="G8" s="455"/>
      <c r="H8" s="455"/>
      <c r="I8" s="455"/>
      <c r="J8" s="455"/>
      <c r="K8" s="455"/>
      <c r="L8" s="455"/>
      <c r="M8" s="455"/>
      <c r="N8" s="457"/>
      <c r="O8" s="456"/>
      <c r="P8" s="455"/>
      <c r="Q8" s="455"/>
      <c r="R8" s="455"/>
      <c r="S8" s="455"/>
      <c r="T8" s="455"/>
      <c r="U8" s="455"/>
      <c r="V8" s="455"/>
      <c r="W8" s="455"/>
      <c r="X8" s="455"/>
      <c r="Y8" s="455"/>
      <c r="Z8" s="457"/>
      <c r="AA8" s="456"/>
      <c r="AB8" s="455"/>
      <c r="AC8" s="455"/>
      <c r="AD8" s="455"/>
      <c r="AE8" s="455"/>
      <c r="AF8" s="455"/>
      <c r="AG8" s="455"/>
      <c r="AH8" s="455"/>
      <c r="AI8" s="455"/>
      <c r="AJ8" s="455"/>
      <c r="AK8" s="455"/>
      <c r="AL8" s="457"/>
      <c r="AM8" s="456"/>
      <c r="AN8" s="455"/>
      <c r="AO8" s="455"/>
      <c r="AP8" s="455"/>
      <c r="AQ8" s="455"/>
      <c r="AR8" s="455"/>
      <c r="AS8" s="455"/>
      <c r="AT8" s="455"/>
      <c r="AU8" s="455"/>
      <c r="AV8" s="455"/>
      <c r="AW8" s="455"/>
      <c r="AX8" s="457"/>
    </row>
    <row r="9" spans="2:50" s="12" customFormat="1" ht="24.75" customHeight="1" x14ac:dyDescent="0.25">
      <c r="B9" s="138" t="s">
        <v>30</v>
      </c>
      <c r="C9" s="456"/>
      <c r="D9" s="455"/>
      <c r="E9" s="455"/>
      <c r="F9" s="455"/>
      <c r="G9" s="455"/>
      <c r="H9" s="455"/>
      <c r="I9" s="455"/>
      <c r="J9" s="455"/>
      <c r="K9" s="455"/>
      <c r="L9" s="455"/>
      <c r="M9" s="455"/>
      <c r="N9" s="457"/>
      <c r="O9" s="456"/>
      <c r="P9" s="455"/>
      <c r="Q9" s="455"/>
      <c r="R9" s="455"/>
      <c r="S9" s="455"/>
      <c r="T9" s="455"/>
      <c r="U9" s="455"/>
      <c r="V9" s="455"/>
      <c r="W9" s="455"/>
      <c r="X9" s="455"/>
      <c r="Y9" s="455"/>
      <c r="Z9" s="457"/>
      <c r="AA9" s="456"/>
      <c r="AB9" s="455"/>
      <c r="AC9" s="455"/>
      <c r="AD9" s="455"/>
      <c r="AE9" s="455"/>
      <c r="AF9" s="455"/>
      <c r="AG9" s="455"/>
      <c r="AH9" s="455"/>
      <c r="AI9" s="455"/>
      <c r="AJ9" s="455"/>
      <c r="AK9" s="455"/>
      <c r="AL9" s="457"/>
      <c r="AM9" s="456"/>
      <c r="AN9" s="455"/>
      <c r="AO9" s="455"/>
      <c r="AP9" s="455"/>
      <c r="AQ9" s="455"/>
      <c r="AR9" s="455"/>
      <c r="AS9" s="455"/>
      <c r="AT9" s="455"/>
      <c r="AU9" s="455"/>
      <c r="AV9" s="455"/>
      <c r="AW9" s="455"/>
      <c r="AX9" s="457"/>
    </row>
    <row r="10" spans="2:50" s="12" customFormat="1" ht="24.75" customHeight="1" x14ac:dyDescent="0.25">
      <c r="B10" s="138" t="s">
        <v>501</v>
      </c>
      <c r="C10" s="456"/>
      <c r="D10" s="455"/>
      <c r="E10" s="455"/>
      <c r="F10" s="455"/>
      <c r="G10" s="455"/>
      <c r="H10" s="455"/>
      <c r="I10" s="455"/>
      <c r="J10" s="455"/>
      <c r="K10" s="455"/>
      <c r="L10" s="455"/>
      <c r="M10" s="455"/>
      <c r="N10" s="457"/>
      <c r="O10" s="456"/>
      <c r="P10" s="455"/>
      <c r="Q10" s="455"/>
      <c r="R10" s="455"/>
      <c r="S10" s="455"/>
      <c r="T10" s="455"/>
      <c r="U10" s="455"/>
      <c r="V10" s="455"/>
      <c r="W10" s="455"/>
      <c r="X10" s="455"/>
      <c r="Y10" s="455"/>
      <c r="Z10" s="457"/>
      <c r="AA10" s="456"/>
      <c r="AB10" s="455"/>
      <c r="AC10" s="455"/>
      <c r="AD10" s="455"/>
      <c r="AE10" s="455"/>
      <c r="AF10" s="455"/>
      <c r="AG10" s="455"/>
      <c r="AH10" s="455"/>
      <c r="AI10" s="455"/>
      <c r="AJ10" s="455"/>
      <c r="AK10" s="455"/>
      <c r="AL10" s="457"/>
      <c r="AM10" s="456"/>
      <c r="AN10" s="455"/>
      <c r="AO10" s="455"/>
      <c r="AP10" s="455"/>
      <c r="AQ10" s="455"/>
      <c r="AR10" s="455"/>
      <c r="AS10" s="455"/>
      <c r="AT10" s="455"/>
      <c r="AU10" s="455"/>
      <c r="AV10" s="455"/>
      <c r="AW10" s="455"/>
      <c r="AX10" s="457"/>
    </row>
    <row r="11" spans="2:50" s="12" customFormat="1" ht="24.75" customHeight="1" x14ac:dyDescent="0.25">
      <c r="B11" s="138" t="s">
        <v>502</v>
      </c>
      <c r="C11" s="456"/>
      <c r="D11" s="455"/>
      <c r="E11" s="455"/>
      <c r="F11" s="455"/>
      <c r="G11" s="455"/>
      <c r="H11" s="455"/>
      <c r="I11" s="455"/>
      <c r="J11" s="455"/>
      <c r="K11" s="455"/>
      <c r="L11" s="455"/>
      <c r="M11" s="455"/>
      <c r="N11" s="457"/>
      <c r="O11" s="456"/>
      <c r="P11" s="455"/>
      <c r="Q11" s="455"/>
      <c r="R11" s="455"/>
      <c r="S11" s="455"/>
      <c r="T11" s="455"/>
      <c r="U11" s="455"/>
      <c r="V11" s="455"/>
      <c r="W11" s="455"/>
      <c r="X11" s="455"/>
      <c r="Y11" s="455"/>
      <c r="Z11" s="457"/>
      <c r="AA11" s="456"/>
      <c r="AB11" s="455"/>
      <c r="AC11" s="455"/>
      <c r="AD11" s="455"/>
      <c r="AE11" s="455"/>
      <c r="AF11" s="455"/>
      <c r="AG11" s="455"/>
      <c r="AH11" s="455"/>
      <c r="AI11" s="455"/>
      <c r="AJ11" s="455"/>
      <c r="AK11" s="455"/>
      <c r="AL11" s="457"/>
      <c r="AM11" s="456"/>
      <c r="AN11" s="455"/>
      <c r="AO11" s="455"/>
      <c r="AP11" s="455"/>
      <c r="AQ11" s="455"/>
      <c r="AR11" s="455"/>
      <c r="AS11" s="455"/>
      <c r="AT11" s="455"/>
      <c r="AU11" s="455"/>
      <c r="AV11" s="455"/>
      <c r="AW11" s="455"/>
      <c r="AX11" s="457"/>
    </row>
    <row r="12" spans="2:50" s="12" customFormat="1" ht="24.75" customHeight="1" x14ac:dyDescent="0.25">
      <c r="B12" s="138" t="s">
        <v>503</v>
      </c>
      <c r="C12" s="456"/>
      <c r="D12" s="455"/>
      <c r="E12" s="455"/>
      <c r="F12" s="455"/>
      <c r="G12" s="455"/>
      <c r="H12" s="455"/>
      <c r="I12" s="455"/>
      <c r="J12" s="455"/>
      <c r="K12" s="455"/>
      <c r="L12" s="455"/>
      <c r="M12" s="455"/>
      <c r="N12" s="457"/>
      <c r="O12" s="456"/>
      <c r="P12" s="455"/>
      <c r="Q12" s="455"/>
      <c r="R12" s="455"/>
      <c r="S12" s="455"/>
      <c r="T12" s="455"/>
      <c r="U12" s="455"/>
      <c r="V12" s="455"/>
      <c r="W12" s="455"/>
      <c r="X12" s="455"/>
      <c r="Y12" s="455"/>
      <c r="Z12" s="457"/>
      <c r="AA12" s="456"/>
      <c r="AB12" s="455"/>
      <c r="AC12" s="455"/>
      <c r="AD12" s="455"/>
      <c r="AE12" s="455"/>
      <c r="AF12" s="455"/>
      <c r="AG12" s="455"/>
      <c r="AH12" s="455"/>
      <c r="AI12" s="455"/>
      <c r="AJ12" s="455"/>
      <c r="AK12" s="455"/>
      <c r="AL12" s="457"/>
      <c r="AM12" s="456"/>
      <c r="AN12" s="455"/>
      <c r="AO12" s="455"/>
      <c r="AP12" s="455"/>
      <c r="AQ12" s="455"/>
      <c r="AR12" s="455"/>
      <c r="AS12" s="455"/>
      <c r="AT12" s="455"/>
      <c r="AU12" s="455"/>
      <c r="AV12" s="455"/>
      <c r="AW12" s="455"/>
      <c r="AX12" s="457"/>
    </row>
    <row r="13" spans="2:50" s="12" customFormat="1" ht="24.75" customHeight="1" thickBot="1" x14ac:dyDescent="0.3">
      <c r="B13" s="139" t="s">
        <v>467</v>
      </c>
      <c r="C13" s="458"/>
      <c r="D13" s="459"/>
      <c r="E13" s="459"/>
      <c r="F13" s="459"/>
      <c r="G13" s="459"/>
      <c r="H13" s="459"/>
      <c r="I13" s="459"/>
      <c r="J13" s="459"/>
      <c r="K13" s="459"/>
      <c r="L13" s="459"/>
      <c r="M13" s="459"/>
      <c r="N13" s="460"/>
      <c r="O13" s="458"/>
      <c r="P13" s="459"/>
      <c r="Q13" s="459"/>
      <c r="R13" s="459"/>
      <c r="S13" s="459"/>
      <c r="T13" s="459"/>
      <c r="U13" s="459"/>
      <c r="V13" s="459"/>
      <c r="W13" s="459"/>
      <c r="X13" s="459"/>
      <c r="Y13" s="459"/>
      <c r="Z13" s="460"/>
      <c r="AA13" s="458"/>
      <c r="AB13" s="459"/>
      <c r="AC13" s="459"/>
      <c r="AD13" s="459"/>
      <c r="AE13" s="459"/>
      <c r="AF13" s="459"/>
      <c r="AG13" s="459"/>
      <c r="AH13" s="459"/>
      <c r="AI13" s="459"/>
      <c r="AJ13" s="459"/>
      <c r="AK13" s="459"/>
      <c r="AL13" s="460"/>
      <c r="AM13" s="458"/>
      <c r="AN13" s="459"/>
      <c r="AO13" s="459"/>
      <c r="AP13" s="459"/>
      <c r="AQ13" s="459"/>
      <c r="AR13" s="459"/>
      <c r="AS13" s="459"/>
      <c r="AT13" s="459"/>
      <c r="AU13" s="459"/>
      <c r="AV13" s="459"/>
      <c r="AW13" s="459"/>
      <c r="AX13" s="460"/>
    </row>
    <row r="14" spans="2:50" ht="15.75" thickBot="1" x14ac:dyDescent="0.3"/>
    <row r="15" spans="2:50" x14ac:dyDescent="0.25">
      <c r="B15" s="132" t="s">
        <v>384</v>
      </c>
      <c r="C15" s="1081">
        <v>2026</v>
      </c>
      <c r="D15" s="1082"/>
      <c r="E15" s="1082"/>
      <c r="F15" s="1082"/>
      <c r="G15" s="1082"/>
      <c r="H15" s="1082"/>
      <c r="I15" s="1082"/>
      <c r="J15" s="1082"/>
      <c r="K15" s="1082"/>
      <c r="L15" s="1082"/>
      <c r="M15" s="1082"/>
      <c r="N15" s="1083"/>
      <c r="O15" s="1081">
        <v>2027</v>
      </c>
      <c r="P15" s="1082"/>
      <c r="Q15" s="1082"/>
      <c r="R15" s="1082"/>
      <c r="S15" s="1082"/>
      <c r="T15" s="1082"/>
      <c r="U15" s="1082"/>
      <c r="V15" s="1082"/>
      <c r="W15" s="1082"/>
      <c r="X15" s="1082"/>
      <c r="Y15" s="1082"/>
      <c r="Z15" s="1083"/>
      <c r="AA15" s="1081">
        <v>2028</v>
      </c>
      <c r="AB15" s="1082"/>
      <c r="AC15" s="1082"/>
      <c r="AD15" s="1082"/>
      <c r="AE15" s="1082"/>
      <c r="AF15" s="1082"/>
      <c r="AG15" s="1082"/>
      <c r="AH15" s="1082"/>
      <c r="AI15" s="1082"/>
      <c r="AJ15" s="1082"/>
      <c r="AK15" s="1082"/>
      <c r="AL15" s="1083"/>
      <c r="AM15" s="1081">
        <v>2028</v>
      </c>
      <c r="AN15" s="1082"/>
      <c r="AO15" s="1082"/>
      <c r="AP15" s="1082"/>
      <c r="AQ15" s="1082"/>
      <c r="AR15" s="1082"/>
      <c r="AS15" s="1082"/>
      <c r="AT15" s="1082"/>
      <c r="AU15" s="1082"/>
      <c r="AV15" s="1082"/>
      <c r="AW15" s="1082"/>
      <c r="AX15" s="1083"/>
    </row>
    <row r="16" spans="2:50" x14ac:dyDescent="0.25">
      <c r="B16" s="134" t="s">
        <v>486</v>
      </c>
      <c r="C16" s="135" t="s">
        <v>487</v>
      </c>
      <c r="D16" s="136" t="s">
        <v>488</v>
      </c>
      <c r="E16" s="136" t="s">
        <v>489</v>
      </c>
      <c r="F16" s="136" t="s">
        <v>490</v>
      </c>
      <c r="G16" s="136" t="s">
        <v>491</v>
      </c>
      <c r="H16" s="136" t="s">
        <v>492</v>
      </c>
      <c r="I16" s="136" t="s">
        <v>493</v>
      </c>
      <c r="J16" s="136" t="s">
        <v>494</v>
      </c>
      <c r="K16" s="136" t="s">
        <v>495</v>
      </c>
      <c r="L16" s="136" t="s">
        <v>496</v>
      </c>
      <c r="M16" s="136" t="s">
        <v>497</v>
      </c>
      <c r="N16" s="137" t="s">
        <v>498</v>
      </c>
      <c r="O16" s="135" t="s">
        <v>487</v>
      </c>
      <c r="P16" s="136" t="s">
        <v>488</v>
      </c>
      <c r="Q16" s="136" t="s">
        <v>489</v>
      </c>
      <c r="R16" s="136" t="s">
        <v>490</v>
      </c>
      <c r="S16" s="136" t="s">
        <v>491</v>
      </c>
      <c r="T16" s="136" t="s">
        <v>492</v>
      </c>
      <c r="U16" s="136" t="s">
        <v>493</v>
      </c>
      <c r="V16" s="136" t="s">
        <v>494</v>
      </c>
      <c r="W16" s="136" t="s">
        <v>495</v>
      </c>
      <c r="X16" s="136" t="s">
        <v>496</v>
      </c>
      <c r="Y16" s="136" t="s">
        <v>497</v>
      </c>
      <c r="Z16" s="137" t="s">
        <v>498</v>
      </c>
      <c r="AA16" s="135" t="s">
        <v>487</v>
      </c>
      <c r="AB16" s="136" t="s">
        <v>488</v>
      </c>
      <c r="AC16" s="136" t="s">
        <v>489</v>
      </c>
      <c r="AD16" s="136" t="s">
        <v>490</v>
      </c>
      <c r="AE16" s="136" t="s">
        <v>491</v>
      </c>
      <c r="AF16" s="136" t="s">
        <v>492</v>
      </c>
      <c r="AG16" s="136" t="s">
        <v>493</v>
      </c>
      <c r="AH16" s="136" t="s">
        <v>494</v>
      </c>
      <c r="AI16" s="136" t="s">
        <v>495</v>
      </c>
      <c r="AJ16" s="136" t="s">
        <v>496</v>
      </c>
      <c r="AK16" s="136" t="s">
        <v>497</v>
      </c>
      <c r="AL16" s="137" t="s">
        <v>498</v>
      </c>
      <c r="AM16" s="135" t="s">
        <v>487</v>
      </c>
      <c r="AN16" s="136" t="s">
        <v>488</v>
      </c>
      <c r="AO16" s="136" t="s">
        <v>489</v>
      </c>
      <c r="AP16" s="136" t="s">
        <v>490</v>
      </c>
      <c r="AQ16" s="136" t="s">
        <v>491</v>
      </c>
      <c r="AR16" s="136" t="s">
        <v>492</v>
      </c>
      <c r="AS16" s="136" t="s">
        <v>493</v>
      </c>
      <c r="AT16" s="136" t="s">
        <v>494</v>
      </c>
      <c r="AU16" s="136" t="s">
        <v>495</v>
      </c>
      <c r="AV16" s="136" t="s">
        <v>496</v>
      </c>
      <c r="AW16" s="136" t="s">
        <v>497</v>
      </c>
      <c r="AX16" s="137" t="s">
        <v>498</v>
      </c>
    </row>
    <row r="17" spans="2:50" ht="24.75" customHeight="1" x14ac:dyDescent="0.25">
      <c r="B17" s="138" t="s">
        <v>499</v>
      </c>
      <c r="C17" s="456"/>
      <c r="D17" s="455"/>
      <c r="E17" s="455"/>
      <c r="F17" s="455"/>
      <c r="G17" s="455"/>
      <c r="H17" s="455"/>
      <c r="I17" s="455"/>
      <c r="J17" s="455"/>
      <c r="K17" s="455"/>
      <c r="L17" s="455"/>
      <c r="M17" s="455"/>
      <c r="N17" s="457"/>
      <c r="O17" s="456"/>
      <c r="P17" s="455"/>
      <c r="Q17" s="455"/>
      <c r="R17" s="455"/>
      <c r="S17" s="455"/>
      <c r="T17" s="455"/>
      <c r="U17" s="455"/>
      <c r="V17" s="455"/>
      <c r="W17" s="455"/>
      <c r="X17" s="455"/>
      <c r="Y17" s="455"/>
      <c r="Z17" s="457"/>
      <c r="AA17" s="456"/>
      <c r="AB17" s="455"/>
      <c r="AC17" s="455"/>
      <c r="AD17" s="455"/>
      <c r="AE17" s="455"/>
      <c r="AF17" s="455"/>
      <c r="AG17" s="455"/>
      <c r="AH17" s="455"/>
      <c r="AI17" s="455"/>
      <c r="AJ17" s="455"/>
      <c r="AK17" s="455"/>
      <c r="AL17" s="457"/>
      <c r="AM17" s="456"/>
      <c r="AN17" s="455"/>
      <c r="AO17" s="455"/>
      <c r="AP17" s="455"/>
      <c r="AQ17" s="455"/>
      <c r="AR17" s="455"/>
      <c r="AS17" s="455"/>
      <c r="AT17" s="455"/>
      <c r="AU17" s="455"/>
      <c r="AV17" s="455"/>
      <c r="AW17" s="455"/>
      <c r="AX17" s="457"/>
    </row>
    <row r="18" spans="2:50" ht="24.75" customHeight="1" x14ac:dyDescent="0.25">
      <c r="B18" s="138" t="s">
        <v>297</v>
      </c>
      <c r="C18" s="456"/>
      <c r="D18" s="455"/>
      <c r="E18" s="455"/>
      <c r="F18" s="455"/>
      <c r="G18" s="455"/>
      <c r="H18" s="455"/>
      <c r="I18" s="455"/>
      <c r="J18" s="455"/>
      <c r="K18" s="455"/>
      <c r="L18" s="455"/>
      <c r="M18" s="455"/>
      <c r="N18" s="457"/>
      <c r="O18" s="456"/>
      <c r="P18" s="455"/>
      <c r="Q18" s="455"/>
      <c r="R18" s="455"/>
      <c r="S18" s="455"/>
      <c r="T18" s="455"/>
      <c r="U18" s="455"/>
      <c r="V18" s="455"/>
      <c r="W18" s="455"/>
      <c r="X18" s="455"/>
      <c r="Y18" s="455"/>
      <c r="Z18" s="457"/>
      <c r="AA18" s="456"/>
      <c r="AB18" s="455"/>
      <c r="AC18" s="455"/>
      <c r="AD18" s="455"/>
      <c r="AE18" s="455"/>
      <c r="AF18" s="455"/>
      <c r="AG18" s="455"/>
      <c r="AH18" s="455"/>
      <c r="AI18" s="455"/>
      <c r="AJ18" s="455"/>
      <c r="AK18" s="455"/>
      <c r="AL18" s="457"/>
      <c r="AM18" s="456"/>
      <c r="AN18" s="455"/>
      <c r="AO18" s="455"/>
      <c r="AP18" s="455"/>
      <c r="AQ18" s="455"/>
      <c r="AR18" s="455"/>
      <c r="AS18" s="455"/>
      <c r="AT18" s="455"/>
      <c r="AU18" s="455"/>
      <c r="AV18" s="455"/>
      <c r="AW18" s="455"/>
      <c r="AX18" s="457"/>
    </row>
    <row r="19" spans="2:50" ht="24.75" customHeight="1" x14ac:dyDescent="0.25">
      <c r="B19" s="138" t="s">
        <v>500</v>
      </c>
      <c r="C19" s="456"/>
      <c r="D19" s="455"/>
      <c r="E19" s="455"/>
      <c r="F19" s="455"/>
      <c r="G19" s="455"/>
      <c r="H19" s="455"/>
      <c r="I19" s="455"/>
      <c r="J19" s="455"/>
      <c r="K19" s="455"/>
      <c r="L19" s="455"/>
      <c r="M19" s="455"/>
      <c r="N19" s="457"/>
      <c r="O19" s="456"/>
      <c r="P19" s="455"/>
      <c r="Q19" s="455"/>
      <c r="R19" s="455"/>
      <c r="S19" s="455"/>
      <c r="T19" s="455"/>
      <c r="U19" s="455"/>
      <c r="V19" s="455"/>
      <c r="W19" s="455"/>
      <c r="X19" s="455"/>
      <c r="Y19" s="455"/>
      <c r="Z19" s="457"/>
      <c r="AA19" s="456"/>
      <c r="AB19" s="455"/>
      <c r="AC19" s="455"/>
      <c r="AD19" s="455"/>
      <c r="AE19" s="455"/>
      <c r="AF19" s="455"/>
      <c r="AG19" s="455"/>
      <c r="AH19" s="455"/>
      <c r="AI19" s="455"/>
      <c r="AJ19" s="455"/>
      <c r="AK19" s="455"/>
      <c r="AL19" s="457"/>
      <c r="AM19" s="456"/>
      <c r="AN19" s="455"/>
      <c r="AO19" s="455"/>
      <c r="AP19" s="455"/>
      <c r="AQ19" s="455"/>
      <c r="AR19" s="455"/>
      <c r="AS19" s="455"/>
      <c r="AT19" s="455"/>
      <c r="AU19" s="455"/>
      <c r="AV19" s="455"/>
      <c r="AW19" s="455"/>
      <c r="AX19" s="457"/>
    </row>
    <row r="20" spans="2:50" ht="24.75" customHeight="1" x14ac:dyDescent="0.25">
      <c r="B20" s="138" t="s">
        <v>30</v>
      </c>
      <c r="C20" s="456"/>
      <c r="D20" s="455"/>
      <c r="E20" s="455"/>
      <c r="F20" s="455"/>
      <c r="G20" s="455"/>
      <c r="H20" s="455"/>
      <c r="I20" s="455"/>
      <c r="J20" s="455"/>
      <c r="K20" s="455"/>
      <c r="L20" s="455"/>
      <c r="M20" s="455"/>
      <c r="N20" s="457"/>
      <c r="O20" s="456"/>
      <c r="P20" s="455"/>
      <c r="Q20" s="455"/>
      <c r="R20" s="455"/>
      <c r="S20" s="455"/>
      <c r="T20" s="455"/>
      <c r="U20" s="455"/>
      <c r="V20" s="455"/>
      <c r="W20" s="455"/>
      <c r="X20" s="455"/>
      <c r="Y20" s="455"/>
      <c r="Z20" s="457"/>
      <c r="AA20" s="456"/>
      <c r="AB20" s="455"/>
      <c r="AC20" s="455"/>
      <c r="AD20" s="455"/>
      <c r="AE20" s="455"/>
      <c r="AF20" s="455"/>
      <c r="AG20" s="455"/>
      <c r="AH20" s="455"/>
      <c r="AI20" s="455"/>
      <c r="AJ20" s="455"/>
      <c r="AK20" s="455"/>
      <c r="AL20" s="457"/>
      <c r="AM20" s="456"/>
      <c r="AN20" s="455"/>
      <c r="AO20" s="455"/>
      <c r="AP20" s="455"/>
      <c r="AQ20" s="455"/>
      <c r="AR20" s="455"/>
      <c r="AS20" s="455"/>
      <c r="AT20" s="455"/>
      <c r="AU20" s="455"/>
      <c r="AV20" s="455"/>
      <c r="AW20" s="455"/>
      <c r="AX20" s="457"/>
    </row>
    <row r="21" spans="2:50" ht="24.75" customHeight="1" x14ac:dyDescent="0.25">
      <c r="B21" s="138" t="s">
        <v>501</v>
      </c>
      <c r="C21" s="456"/>
      <c r="D21" s="455"/>
      <c r="E21" s="455"/>
      <c r="F21" s="455"/>
      <c r="G21" s="455"/>
      <c r="H21" s="455"/>
      <c r="I21" s="455"/>
      <c r="J21" s="455"/>
      <c r="K21" s="455"/>
      <c r="L21" s="455"/>
      <c r="M21" s="455"/>
      <c r="N21" s="457"/>
      <c r="O21" s="456"/>
      <c r="P21" s="455"/>
      <c r="Q21" s="455"/>
      <c r="R21" s="455"/>
      <c r="S21" s="455"/>
      <c r="T21" s="455"/>
      <c r="U21" s="455"/>
      <c r="V21" s="455"/>
      <c r="W21" s="455"/>
      <c r="X21" s="455"/>
      <c r="Y21" s="455"/>
      <c r="Z21" s="457"/>
      <c r="AA21" s="456"/>
      <c r="AB21" s="455"/>
      <c r="AC21" s="455"/>
      <c r="AD21" s="455"/>
      <c r="AE21" s="455"/>
      <c r="AF21" s="455"/>
      <c r="AG21" s="455"/>
      <c r="AH21" s="455"/>
      <c r="AI21" s="455"/>
      <c r="AJ21" s="455"/>
      <c r="AK21" s="455"/>
      <c r="AL21" s="457"/>
      <c r="AM21" s="456"/>
      <c r="AN21" s="455"/>
      <c r="AO21" s="455"/>
      <c r="AP21" s="455"/>
      <c r="AQ21" s="455"/>
      <c r="AR21" s="455"/>
      <c r="AS21" s="455"/>
      <c r="AT21" s="455"/>
      <c r="AU21" s="455"/>
      <c r="AV21" s="455"/>
      <c r="AW21" s="455"/>
      <c r="AX21" s="457"/>
    </row>
    <row r="22" spans="2:50" ht="24.75" customHeight="1" x14ac:dyDescent="0.25">
      <c r="B22" s="138" t="s">
        <v>502</v>
      </c>
      <c r="C22" s="456"/>
      <c r="D22" s="455"/>
      <c r="E22" s="455"/>
      <c r="F22" s="455"/>
      <c r="G22" s="455"/>
      <c r="H22" s="455"/>
      <c r="I22" s="455"/>
      <c r="J22" s="455"/>
      <c r="K22" s="455"/>
      <c r="L22" s="455"/>
      <c r="M22" s="455"/>
      <c r="N22" s="457"/>
      <c r="O22" s="456"/>
      <c r="P22" s="455"/>
      <c r="Q22" s="455"/>
      <c r="R22" s="455"/>
      <c r="S22" s="455"/>
      <c r="T22" s="455"/>
      <c r="U22" s="455"/>
      <c r="V22" s="455"/>
      <c r="W22" s="455"/>
      <c r="X22" s="455"/>
      <c r="Y22" s="455"/>
      <c r="Z22" s="457"/>
      <c r="AA22" s="456"/>
      <c r="AB22" s="455"/>
      <c r="AC22" s="455"/>
      <c r="AD22" s="455"/>
      <c r="AE22" s="455"/>
      <c r="AF22" s="455"/>
      <c r="AG22" s="455"/>
      <c r="AH22" s="455"/>
      <c r="AI22" s="455"/>
      <c r="AJ22" s="455"/>
      <c r="AK22" s="455"/>
      <c r="AL22" s="457"/>
      <c r="AM22" s="456"/>
      <c r="AN22" s="455"/>
      <c r="AO22" s="455"/>
      <c r="AP22" s="455"/>
      <c r="AQ22" s="455"/>
      <c r="AR22" s="455"/>
      <c r="AS22" s="455"/>
      <c r="AT22" s="455"/>
      <c r="AU22" s="455"/>
      <c r="AV22" s="455"/>
      <c r="AW22" s="455"/>
      <c r="AX22" s="457"/>
    </row>
    <row r="23" spans="2:50" ht="24.75" customHeight="1" x14ac:dyDescent="0.25">
      <c r="B23" s="138" t="s">
        <v>503</v>
      </c>
      <c r="C23" s="456"/>
      <c r="D23" s="455"/>
      <c r="E23" s="455"/>
      <c r="F23" s="455"/>
      <c r="G23" s="455"/>
      <c r="H23" s="455"/>
      <c r="I23" s="455"/>
      <c r="J23" s="455"/>
      <c r="K23" s="455"/>
      <c r="L23" s="455"/>
      <c r="M23" s="455"/>
      <c r="N23" s="457"/>
      <c r="O23" s="456"/>
      <c r="P23" s="455"/>
      <c r="Q23" s="455"/>
      <c r="R23" s="455"/>
      <c r="S23" s="455"/>
      <c r="T23" s="455"/>
      <c r="U23" s="455"/>
      <c r="V23" s="455"/>
      <c r="W23" s="455"/>
      <c r="X23" s="455"/>
      <c r="Y23" s="455"/>
      <c r="Z23" s="457"/>
      <c r="AA23" s="456"/>
      <c r="AB23" s="455"/>
      <c r="AC23" s="455"/>
      <c r="AD23" s="455"/>
      <c r="AE23" s="455"/>
      <c r="AF23" s="455"/>
      <c r="AG23" s="455"/>
      <c r="AH23" s="455"/>
      <c r="AI23" s="455"/>
      <c r="AJ23" s="455"/>
      <c r="AK23" s="455"/>
      <c r="AL23" s="457"/>
      <c r="AM23" s="456"/>
      <c r="AN23" s="455"/>
      <c r="AO23" s="455"/>
      <c r="AP23" s="455"/>
      <c r="AQ23" s="455"/>
      <c r="AR23" s="455"/>
      <c r="AS23" s="455"/>
      <c r="AT23" s="455"/>
      <c r="AU23" s="455"/>
      <c r="AV23" s="455"/>
      <c r="AW23" s="455"/>
      <c r="AX23" s="457"/>
    </row>
    <row r="24" spans="2:50" ht="24.75" customHeight="1" thickBot="1" x14ac:dyDescent="0.3">
      <c r="B24" s="139" t="s">
        <v>467</v>
      </c>
      <c r="C24" s="458"/>
      <c r="D24" s="459"/>
      <c r="E24" s="459"/>
      <c r="F24" s="459"/>
      <c r="G24" s="459"/>
      <c r="H24" s="459"/>
      <c r="I24" s="459"/>
      <c r="J24" s="459"/>
      <c r="K24" s="459"/>
      <c r="L24" s="459"/>
      <c r="M24" s="459"/>
      <c r="N24" s="460"/>
      <c r="O24" s="458"/>
      <c r="P24" s="459"/>
      <c r="Q24" s="459"/>
      <c r="R24" s="459"/>
      <c r="S24" s="459"/>
      <c r="T24" s="459"/>
      <c r="U24" s="459"/>
      <c r="V24" s="459"/>
      <c r="W24" s="459"/>
      <c r="X24" s="459"/>
      <c r="Y24" s="459"/>
      <c r="Z24" s="460"/>
      <c r="AA24" s="458"/>
      <c r="AB24" s="459"/>
      <c r="AC24" s="459"/>
      <c r="AD24" s="459"/>
      <c r="AE24" s="459"/>
      <c r="AF24" s="459"/>
      <c r="AG24" s="459"/>
      <c r="AH24" s="459"/>
      <c r="AI24" s="459"/>
      <c r="AJ24" s="459"/>
      <c r="AK24" s="459"/>
      <c r="AL24" s="460"/>
      <c r="AM24" s="458"/>
      <c r="AN24" s="459"/>
      <c r="AO24" s="459"/>
      <c r="AP24" s="459"/>
      <c r="AQ24" s="459"/>
      <c r="AR24" s="459"/>
      <c r="AS24" s="459"/>
      <c r="AT24" s="459"/>
      <c r="AU24" s="459"/>
      <c r="AV24" s="459"/>
      <c r="AW24" s="459"/>
      <c r="AX24" s="460"/>
    </row>
  </sheetData>
  <mergeCells count="8">
    <mergeCell ref="C4:N4"/>
    <mergeCell ref="O4:Z4"/>
    <mergeCell ref="AA4:AL4"/>
    <mergeCell ref="AM4:AX4"/>
    <mergeCell ref="C15:N15"/>
    <mergeCell ref="O15:Z15"/>
    <mergeCell ref="AA15:AL15"/>
    <mergeCell ref="AM15:AX1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23" r:id="rId4" name="Button 19">
              <controlPr defaultSize="0" print="0" autoFill="0" autoPict="0" macro="[0]!Button248_Click">
                <anchor moveWithCells="1" sizeWithCells="1">
                  <from>
                    <xdr:col>51</xdr:col>
                    <xdr:colOff>95250</xdr:colOff>
                    <xdr:row>2</xdr:row>
                    <xdr:rowOff>152400</xdr:rowOff>
                  </from>
                  <to>
                    <xdr:col>53</xdr:col>
                    <xdr:colOff>209550</xdr:colOff>
                    <xdr:row>5</xdr:row>
                    <xdr:rowOff>95250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F46A9-71CB-4942-9327-2C3CAD1CC4D5}">
  <sheetPr codeName="Blad20">
    <pageSetUpPr fitToPage="1"/>
  </sheetPr>
  <dimension ref="A1:BM161"/>
  <sheetViews>
    <sheetView topLeftCell="I1" zoomScale="60" zoomScaleNormal="60" workbookViewId="0">
      <selection activeCell="T2" sqref="T2"/>
    </sheetView>
  </sheetViews>
  <sheetFormatPr defaultColWidth="9.28515625" defaultRowHeight="15" x14ac:dyDescent="0.25"/>
  <cols>
    <col min="1" max="1" width="22.28515625" customWidth="1"/>
    <col min="3" max="3" width="14.28515625" customWidth="1"/>
    <col min="4" max="4" width="15.28515625" customWidth="1"/>
    <col min="5" max="5" width="13.28515625" customWidth="1"/>
    <col min="6" max="6" width="30.7109375" customWidth="1"/>
    <col min="7" max="7" width="14.7109375" customWidth="1"/>
    <col min="8" max="8" width="25.28515625" customWidth="1"/>
    <col min="9" max="14" width="9.28515625" customWidth="1"/>
    <col min="15" max="15" width="12.28515625" customWidth="1"/>
    <col min="16" max="16" width="9.28515625" customWidth="1"/>
    <col min="17" max="17" width="13.28515625" customWidth="1"/>
    <col min="18" max="18" width="9.28515625" customWidth="1"/>
    <col min="19" max="19" width="13" customWidth="1"/>
    <col min="20" max="21" width="12.7109375" customWidth="1"/>
    <col min="22" max="22" width="33.28515625" bestFit="1" customWidth="1"/>
    <col min="23" max="23" width="42.7109375" bestFit="1" customWidth="1"/>
    <col min="24" max="24" width="42.28515625" bestFit="1" customWidth="1"/>
    <col min="25" max="25" width="8.28515625" customWidth="1"/>
    <col min="26" max="32" width="17.28515625" customWidth="1"/>
    <col min="33" max="33" width="7.7109375" customWidth="1"/>
    <col min="34" max="39" width="13.28515625" customWidth="1"/>
    <col min="40" max="40" width="7.7109375" customWidth="1"/>
    <col min="41" max="44" width="20.7109375" customWidth="1"/>
    <col min="45" max="46" width="16.28515625" customWidth="1"/>
    <col min="47" max="47" width="7.7109375" customWidth="1"/>
    <col min="48" max="48" width="13.28515625" bestFit="1" customWidth="1"/>
    <col min="49" max="49" width="13.28515625" customWidth="1"/>
    <col min="50" max="50" width="37.7109375" customWidth="1"/>
    <col min="51" max="51" width="14.28515625" customWidth="1"/>
    <col min="52" max="52" width="12.28515625" customWidth="1"/>
    <col min="53" max="54" width="19" customWidth="1"/>
    <col min="56" max="57" width="19.7109375" customWidth="1"/>
    <col min="59" max="59" width="23" customWidth="1"/>
    <col min="60" max="60" width="24.28515625" customWidth="1"/>
  </cols>
  <sheetData>
    <row r="1" spans="1:65" x14ac:dyDescent="0.25">
      <c r="A1" s="1084" t="s">
        <v>595</v>
      </c>
      <c r="B1" s="1095"/>
      <c r="C1" s="1095"/>
      <c r="D1" s="1095"/>
      <c r="E1" s="1095"/>
      <c r="F1" s="215"/>
      <c r="G1" s="215"/>
      <c r="H1" s="216"/>
      <c r="I1" s="12"/>
      <c r="J1" s="277" t="s">
        <v>82</v>
      </c>
      <c r="K1" s="233"/>
      <c r="M1" s="1084" t="s">
        <v>86</v>
      </c>
      <c r="N1" s="1095"/>
      <c r="O1" s="1095"/>
      <c r="P1" s="1095"/>
      <c r="Q1" s="1085"/>
      <c r="S1" s="1084" t="s">
        <v>596</v>
      </c>
      <c r="T1" s="1095"/>
      <c r="U1" s="1095"/>
      <c r="V1" s="817"/>
      <c r="W1" s="817"/>
      <c r="X1" s="818"/>
      <c r="Z1" s="1084" t="s">
        <v>597</v>
      </c>
      <c r="AA1" s="1095"/>
      <c r="AB1" s="1095"/>
      <c r="AC1" s="1095"/>
      <c r="AD1" s="1095"/>
      <c r="AE1" s="1095"/>
      <c r="AF1" s="1085"/>
      <c r="AH1" s="1084" t="s">
        <v>598</v>
      </c>
      <c r="AI1" s="1095"/>
      <c r="AJ1" s="1095"/>
      <c r="AK1" s="1095"/>
      <c r="AL1" s="1095"/>
      <c r="AM1" s="1085"/>
      <c r="AO1" s="1084" t="s">
        <v>599</v>
      </c>
      <c r="AP1" s="1095"/>
      <c r="AQ1" s="1095"/>
      <c r="AR1" s="1095"/>
      <c r="AS1" s="1095"/>
      <c r="AT1" s="1085"/>
      <c r="AV1" s="277" t="s">
        <v>599</v>
      </c>
      <c r="AW1" s="3"/>
      <c r="AX1" s="1084" t="s">
        <v>677</v>
      </c>
      <c r="AY1" s="1085"/>
      <c r="BA1" s="1084" t="s">
        <v>600</v>
      </c>
      <c r="BB1" s="1085"/>
      <c r="BC1" s="278"/>
      <c r="BD1" s="1084" t="s">
        <v>601</v>
      </c>
      <c r="BE1" s="1085"/>
      <c r="BF1" s="231"/>
      <c r="BG1" s="1084" t="s">
        <v>602</v>
      </c>
      <c r="BH1" s="1085"/>
    </row>
    <row r="2" spans="1:65" s="10" customFormat="1" ht="45" customHeight="1" thickBot="1" x14ac:dyDescent="0.3">
      <c r="A2" s="279" t="s">
        <v>1</v>
      </c>
      <c r="B2" s="280" t="s">
        <v>41</v>
      </c>
      <c r="C2" s="280" t="s">
        <v>18</v>
      </c>
      <c r="D2" s="280" t="s">
        <v>2</v>
      </c>
      <c r="E2" s="280" t="s">
        <v>3</v>
      </c>
      <c r="F2" s="280" t="s">
        <v>443</v>
      </c>
      <c r="G2" s="280" t="s">
        <v>603</v>
      </c>
      <c r="H2" s="281" t="s">
        <v>604</v>
      </c>
      <c r="J2" s="279" t="s">
        <v>30</v>
      </c>
      <c r="K2" s="13"/>
      <c r="M2" s="279" t="s">
        <v>5</v>
      </c>
      <c r="N2" s="10" t="s">
        <v>154</v>
      </c>
      <c r="O2" s="280" t="s">
        <v>61</v>
      </c>
      <c r="P2" s="10" t="s">
        <v>60</v>
      </c>
      <c r="Q2" s="281" t="s">
        <v>605</v>
      </c>
      <c r="S2" s="279" t="s">
        <v>75</v>
      </c>
      <c r="T2" s="282" t="s">
        <v>76</v>
      </c>
      <c r="U2" s="282"/>
      <c r="V2" s="1086" t="s">
        <v>135</v>
      </c>
      <c r="W2" s="1087"/>
      <c r="X2" s="1088"/>
      <c r="Y2" s="283"/>
      <c r="Z2" s="1089" t="s">
        <v>309</v>
      </c>
      <c r="AA2" s="1091" t="s">
        <v>310</v>
      </c>
      <c r="AB2" s="1091" t="s">
        <v>429</v>
      </c>
      <c r="AC2" s="1091" t="s">
        <v>311</v>
      </c>
      <c r="AD2" s="1091" t="s">
        <v>312</v>
      </c>
      <c r="AE2" s="1091" t="s">
        <v>313</v>
      </c>
      <c r="AF2" s="1093" t="s">
        <v>458</v>
      </c>
      <c r="AG2" s="283"/>
      <c r="AH2" s="1096" t="s">
        <v>307</v>
      </c>
      <c r="AI2" s="1098" t="s">
        <v>322</v>
      </c>
      <c r="AJ2" s="1098" t="s">
        <v>316</v>
      </c>
      <c r="AK2" s="1098" t="s">
        <v>317</v>
      </c>
      <c r="AL2" s="1098" t="s">
        <v>308</v>
      </c>
      <c r="AM2" s="1093" t="s">
        <v>303</v>
      </c>
      <c r="AO2" s="1089" t="s">
        <v>304</v>
      </c>
      <c r="AP2" s="1091" t="s">
        <v>305</v>
      </c>
      <c r="AQ2" s="1091" t="s">
        <v>306</v>
      </c>
      <c r="AR2" s="1091" t="s">
        <v>461</v>
      </c>
      <c r="AS2" s="1098" t="s">
        <v>302</v>
      </c>
      <c r="AT2" s="1100"/>
      <c r="AU2" s="283"/>
      <c r="AV2" s="284"/>
      <c r="AW2" s="283"/>
      <c r="AX2" s="387"/>
      <c r="AY2" s="385"/>
      <c r="AZ2" s="283"/>
      <c r="BA2" s="1101" t="s">
        <v>506</v>
      </c>
      <c r="BB2" s="1102"/>
      <c r="BD2" s="285" t="s">
        <v>606</v>
      </c>
      <c r="BE2" s="285"/>
      <c r="BG2" s="286" t="s">
        <v>607</v>
      </c>
      <c r="BH2" s="287" t="s">
        <v>608</v>
      </c>
      <c r="BI2"/>
      <c r="BJ2"/>
      <c r="BK2"/>
      <c r="BL2"/>
      <c r="BM2"/>
    </row>
    <row r="3" spans="1:65" ht="18" customHeight="1" thickBot="1" x14ac:dyDescent="0.3">
      <c r="A3" s="4" t="s">
        <v>437</v>
      </c>
      <c r="B3" t="s">
        <v>19</v>
      </c>
      <c r="C3" t="s">
        <v>43</v>
      </c>
      <c r="D3" t="s">
        <v>46</v>
      </c>
      <c r="E3" t="s">
        <v>46</v>
      </c>
      <c r="F3" t="s">
        <v>609</v>
      </c>
      <c r="G3" t="s">
        <v>552</v>
      </c>
      <c r="H3" s="288" t="s">
        <v>693</v>
      </c>
      <c r="J3" s="16" t="s">
        <v>58</v>
      </c>
      <c r="K3" s="233"/>
      <c r="M3" s="4" t="s">
        <v>84</v>
      </c>
      <c r="N3" s="37" t="s">
        <v>155</v>
      </c>
      <c r="O3" t="s">
        <v>58</v>
      </c>
      <c r="P3" t="s">
        <v>58</v>
      </c>
      <c r="Q3" s="5" t="s">
        <v>58</v>
      </c>
      <c r="S3" s="4" t="e">
        <f>#REF!</f>
        <v>#REF!</v>
      </c>
      <c r="T3" t="e">
        <f>#REF!</f>
        <v>#REF!</v>
      </c>
      <c r="U3" s="3" t="s">
        <v>587</v>
      </c>
      <c r="V3" s="3" t="s">
        <v>117</v>
      </c>
      <c r="W3" s="3" t="s">
        <v>118</v>
      </c>
      <c r="X3" s="18" t="s">
        <v>132</v>
      </c>
      <c r="Y3" s="3"/>
      <c r="Z3" s="1090"/>
      <c r="AA3" s="1092"/>
      <c r="AB3" s="1092"/>
      <c r="AC3" s="1092"/>
      <c r="AD3" s="1092"/>
      <c r="AE3" s="1092"/>
      <c r="AF3" s="1094"/>
      <c r="AG3" s="3"/>
      <c r="AH3" s="1097"/>
      <c r="AI3" s="1099"/>
      <c r="AJ3" s="1099"/>
      <c r="AK3" s="1099"/>
      <c r="AL3" s="1099"/>
      <c r="AM3" s="1094"/>
      <c r="AO3" s="1090"/>
      <c r="AP3" s="1092"/>
      <c r="AQ3" s="1092"/>
      <c r="AR3" s="1092"/>
      <c r="AS3" s="182" t="s">
        <v>562</v>
      </c>
      <c r="AT3" s="183" t="s">
        <v>563</v>
      </c>
      <c r="AU3" s="3"/>
      <c r="AV3" s="289" t="s">
        <v>506</v>
      </c>
      <c r="AW3" s="3"/>
      <c r="AX3" s="289" t="s">
        <v>631</v>
      </c>
      <c r="AY3" s="289" t="s">
        <v>678</v>
      </c>
      <c r="AZ3" s="3"/>
      <c r="BA3" s="289" t="s">
        <v>507</v>
      </c>
      <c r="BB3" s="337" t="s">
        <v>508</v>
      </c>
      <c r="BD3" s="290" t="s">
        <v>590</v>
      </c>
      <c r="BE3" s="291" t="s">
        <v>116</v>
      </c>
      <c r="BG3" s="288" t="s">
        <v>58</v>
      </c>
      <c r="BH3" s="329" t="s">
        <v>610</v>
      </c>
    </row>
    <row r="4" spans="1:65" x14ac:dyDescent="0.25">
      <c r="A4" s="4" t="s">
        <v>543</v>
      </c>
      <c r="B4" t="s">
        <v>38</v>
      </c>
      <c r="C4" t="s">
        <v>44</v>
      </c>
      <c r="D4" t="s">
        <v>47</v>
      </c>
      <c r="E4" t="s">
        <v>47</v>
      </c>
      <c r="F4" t="s">
        <v>611</v>
      </c>
      <c r="G4" t="s">
        <v>553</v>
      </c>
      <c r="H4" s="292" t="str">
        <f>'2. Sammanställning'!$B$8&amp;". "&amp;'2. Sammanställning'!$H$8&amp;IF('2. Sammanställning'!$H$8&lt;&gt;"",IF('2. Sammanställning'!$I$8&lt;&gt;""," - ",""),"")&amp;'2. Sammanställning'!$I$8</f>
        <v>1. Gas-Panna t≤110°C</v>
      </c>
      <c r="J4" s="16" t="s">
        <v>59</v>
      </c>
      <c r="K4" s="5"/>
      <c r="M4" s="4" t="s">
        <v>85</v>
      </c>
      <c r="N4" s="37" t="s">
        <v>156</v>
      </c>
      <c r="O4" t="s">
        <v>91</v>
      </c>
      <c r="P4" t="s">
        <v>59</v>
      </c>
      <c r="Q4" s="5" t="s">
        <v>59</v>
      </c>
      <c r="S4" s="4" t="e">
        <f>#REF!</f>
        <v>#REF!</v>
      </c>
      <c r="T4" t="e">
        <f>#REF!</f>
        <v>#REF!</v>
      </c>
      <c r="U4">
        <v>1</v>
      </c>
      <c r="V4" t="s">
        <v>124</v>
      </c>
      <c r="W4" t="s">
        <v>151</v>
      </c>
      <c r="X4" s="5" t="s">
        <v>142</v>
      </c>
      <c r="Z4" s="4" t="s">
        <v>58</v>
      </c>
      <c r="AA4" t="s">
        <v>58</v>
      </c>
      <c r="AB4" t="s">
        <v>58</v>
      </c>
      <c r="AC4" t="s">
        <v>58</v>
      </c>
      <c r="AD4" t="s">
        <v>58</v>
      </c>
      <c r="AE4" t="s">
        <v>58</v>
      </c>
      <c r="AF4" s="5" t="s">
        <v>58</v>
      </c>
      <c r="AH4" s="4" t="s">
        <v>58</v>
      </c>
      <c r="AI4" t="s">
        <v>564</v>
      </c>
      <c r="AJ4" t="s">
        <v>58</v>
      </c>
      <c r="AK4" t="s">
        <v>58</v>
      </c>
      <c r="AL4" t="s">
        <v>58</v>
      </c>
      <c r="AM4" s="5" t="s">
        <v>58</v>
      </c>
      <c r="AO4" s="4" t="s">
        <v>612</v>
      </c>
      <c r="AP4" t="s">
        <v>613</v>
      </c>
      <c r="AQ4" t="s">
        <v>578</v>
      </c>
      <c r="AR4" t="s">
        <v>614</v>
      </c>
      <c r="AS4" t="s">
        <v>564</v>
      </c>
      <c r="AT4" s="5" t="s">
        <v>645</v>
      </c>
      <c r="AV4" s="292" t="s">
        <v>58</v>
      </c>
      <c r="AX4" s="292" t="str" cm="1">
        <f t="array" ref="AX4:AX103">H4:H103</f>
        <v>1. Gas-Panna t≤110°C</v>
      </c>
      <c r="AY4" s="386">
        <v>1</v>
      </c>
      <c r="BA4" s="292" t="s">
        <v>58</v>
      </c>
      <c r="BB4" s="5" t="s">
        <v>651</v>
      </c>
      <c r="BD4" s="292" t="s">
        <v>615</v>
      </c>
      <c r="BE4" s="292" t="s">
        <v>42</v>
      </c>
      <c r="BG4" s="292" t="s">
        <v>59</v>
      </c>
      <c r="BH4" s="5"/>
    </row>
    <row r="5" spans="1:65" x14ac:dyDescent="0.25">
      <c r="A5" s="4" t="s">
        <v>65</v>
      </c>
      <c r="B5" t="s">
        <v>539</v>
      </c>
      <c r="C5" t="s">
        <v>45</v>
      </c>
      <c r="D5" t="s">
        <v>48</v>
      </c>
      <c r="E5" t="s">
        <v>48</v>
      </c>
      <c r="F5" t="s">
        <v>616</v>
      </c>
      <c r="G5" t="s">
        <v>42</v>
      </c>
      <c r="H5" s="292" t="str">
        <f>'2. Sammanställning'!B9&amp;". "&amp;'2. Sammanställning'!H9&amp;IF('2. Sammanställning'!H9&lt;&gt;"",IF('2. Sammanställning'!I9&lt;&gt;""," - ",""),"")&amp;'2. Sammanställning'!I9</f>
        <v>2. Cistern</v>
      </c>
      <c r="J5" s="16" t="s">
        <v>286</v>
      </c>
      <c r="K5" s="5"/>
      <c r="M5" s="4" t="s">
        <v>83</v>
      </c>
      <c r="N5" s="37" t="s">
        <v>157</v>
      </c>
      <c r="O5" t="s">
        <v>42</v>
      </c>
      <c r="P5" t="s">
        <v>42</v>
      </c>
      <c r="Q5" s="5" t="s">
        <v>286</v>
      </c>
      <c r="S5" s="4" t="e">
        <f>#REF!</f>
        <v>#REF!</v>
      </c>
      <c r="T5" t="e">
        <f>#REF!</f>
        <v>#REF!</v>
      </c>
      <c r="U5">
        <v>2</v>
      </c>
      <c r="V5" t="s">
        <v>134</v>
      </c>
      <c r="W5" t="s">
        <v>147</v>
      </c>
      <c r="X5" s="5" t="s">
        <v>131</v>
      </c>
      <c r="Z5" s="4" t="s">
        <v>617</v>
      </c>
      <c r="AA5" t="s">
        <v>59</v>
      </c>
      <c r="AB5" t="s">
        <v>576</v>
      </c>
      <c r="AC5" t="s">
        <v>59</v>
      </c>
      <c r="AD5" t="s">
        <v>577</v>
      </c>
      <c r="AE5" t="s">
        <v>59</v>
      </c>
      <c r="AF5" s="5" t="s">
        <v>59</v>
      </c>
      <c r="AH5" s="4" t="s">
        <v>59</v>
      </c>
      <c r="AI5" t="s">
        <v>618</v>
      </c>
      <c r="AJ5" t="s">
        <v>59</v>
      </c>
      <c r="AK5" t="s">
        <v>59</v>
      </c>
      <c r="AL5" t="s">
        <v>59</v>
      </c>
      <c r="AM5" s="5" t="s">
        <v>566</v>
      </c>
      <c r="AO5" s="4" t="s">
        <v>59</v>
      </c>
      <c r="AP5" t="s">
        <v>59</v>
      </c>
      <c r="AQ5" t="s">
        <v>59</v>
      </c>
      <c r="AR5" t="s">
        <v>59</v>
      </c>
      <c r="AT5" s="5" t="s">
        <v>650</v>
      </c>
      <c r="AV5" s="292" t="s">
        <v>59</v>
      </c>
      <c r="AX5" s="292" t="str">
        <v>2. Cistern</v>
      </c>
      <c r="AY5" s="386">
        <v>2</v>
      </c>
      <c r="BA5" s="292" t="s">
        <v>59</v>
      </c>
      <c r="BB5" s="5" t="s">
        <v>652</v>
      </c>
      <c r="BD5" s="292" t="s">
        <v>619</v>
      </c>
      <c r="BE5" s="292"/>
      <c r="BG5" s="292" t="s">
        <v>620</v>
      </c>
      <c r="BH5" s="5"/>
    </row>
    <row r="6" spans="1:65" x14ac:dyDescent="0.25">
      <c r="A6" s="4" t="s">
        <v>67</v>
      </c>
      <c r="B6" t="s">
        <v>654</v>
      </c>
      <c r="C6" t="s">
        <v>81</v>
      </c>
      <c r="D6" t="s">
        <v>49</v>
      </c>
      <c r="E6" t="s">
        <v>49</v>
      </c>
      <c r="F6" s="293"/>
      <c r="H6" s="292" t="str">
        <f>'2. Sammanställning'!B10&amp;". "&amp;'2. Sammanställning'!H10&amp;IF('2. Sammanställning'!H10&lt;&gt;"",IF('2. Sammanställning'!I10&lt;&gt;""," - ",""),"")&amp;'2. Sammanställning'!I10</f>
        <v>3. Värmeväxlare</v>
      </c>
      <c r="J6" s="16" t="s">
        <v>287</v>
      </c>
      <c r="K6" s="5"/>
      <c r="M6" s="4"/>
      <c r="N6" s="37" t="s">
        <v>158</v>
      </c>
      <c r="P6" t="s">
        <v>286</v>
      </c>
      <c r="Q6" s="5" t="s">
        <v>287</v>
      </c>
      <c r="S6" s="4" t="e">
        <f>#REF!</f>
        <v>#REF!</v>
      </c>
      <c r="T6" t="e">
        <f>#REF!</f>
        <v>#REF!</v>
      </c>
      <c r="U6">
        <v>3</v>
      </c>
      <c r="V6" t="s">
        <v>129</v>
      </c>
      <c r="W6" t="s">
        <v>146</v>
      </c>
      <c r="X6" s="5" t="s">
        <v>119</v>
      </c>
      <c r="Z6" s="4" t="s">
        <v>621</v>
      </c>
      <c r="AA6" t="s">
        <v>622</v>
      </c>
      <c r="AB6" t="s">
        <v>59</v>
      </c>
      <c r="AD6" t="s">
        <v>59</v>
      </c>
      <c r="AF6" s="5"/>
      <c r="AH6" s="4"/>
      <c r="AL6" t="s">
        <v>565</v>
      </c>
      <c r="AM6" s="5" t="s">
        <v>567</v>
      </c>
      <c r="AO6" s="4" t="s">
        <v>623</v>
      </c>
      <c r="AP6" t="s">
        <v>623</v>
      </c>
      <c r="AQ6" t="s">
        <v>623</v>
      </c>
      <c r="AT6" s="5"/>
      <c r="AV6" s="292" t="s">
        <v>42</v>
      </c>
      <c r="AX6" s="292" t="str">
        <v>3. Värmeväxlare</v>
      </c>
      <c r="AY6" s="386">
        <v>3</v>
      </c>
      <c r="BA6" s="292" t="s">
        <v>620</v>
      </c>
      <c r="BB6" s="5" t="s">
        <v>653</v>
      </c>
      <c r="BD6" s="292" t="s">
        <v>620</v>
      </c>
      <c r="BE6" s="292"/>
      <c r="BG6" s="292"/>
      <c r="BH6" s="5"/>
    </row>
    <row r="7" spans="1:65" x14ac:dyDescent="0.25">
      <c r="A7" s="4" t="s">
        <v>547</v>
      </c>
      <c r="C7" t="s">
        <v>42</v>
      </c>
      <c r="D7" t="s">
        <v>42</v>
      </c>
      <c r="E7" t="s">
        <v>50</v>
      </c>
      <c r="H7" s="292" t="str">
        <f>'2. Sammanställning'!B11&amp;". "&amp;'2. Sammanställning'!H11&amp;IF('2. Sammanställning'!H11&lt;&gt;"",IF('2. Sammanställning'!I11&lt;&gt;""," - ",""),"")&amp;'2. Sammanställning'!I11</f>
        <v>4. Rörledning</v>
      </c>
      <c r="J7" s="16" t="s">
        <v>42</v>
      </c>
      <c r="K7" s="5"/>
      <c r="M7" s="4"/>
      <c r="N7" s="37" t="s">
        <v>159</v>
      </c>
      <c r="Q7" s="5"/>
      <c r="S7" s="4" t="e">
        <f>#REF!</f>
        <v>#REF!</v>
      </c>
      <c r="T7" t="e">
        <f>#REF!</f>
        <v>#REF!</v>
      </c>
      <c r="U7">
        <v>4</v>
      </c>
      <c r="V7" t="s">
        <v>125</v>
      </c>
      <c r="W7" t="s">
        <v>150</v>
      </c>
      <c r="X7" s="5" t="s">
        <v>441</v>
      </c>
      <c r="Z7" s="4" t="s">
        <v>59</v>
      </c>
      <c r="AF7" s="5"/>
      <c r="AH7" s="4"/>
      <c r="AL7" t="s">
        <v>624</v>
      </c>
      <c r="AM7" s="5"/>
      <c r="AO7" s="4"/>
      <c r="AT7" s="5"/>
      <c r="AV7" s="292"/>
      <c r="AX7" s="292" t="str">
        <v>4. Rörledning</v>
      </c>
      <c r="AY7" s="386">
        <v>4</v>
      </c>
      <c r="BA7" s="292"/>
      <c r="BB7" s="5" t="s">
        <v>672</v>
      </c>
      <c r="BD7" s="292"/>
      <c r="BE7" s="292"/>
      <c r="BG7" s="292"/>
      <c r="BH7" s="5"/>
    </row>
    <row r="8" spans="1:65" x14ac:dyDescent="0.25">
      <c r="A8" s="4" t="s">
        <v>548</v>
      </c>
      <c r="E8" t="s">
        <v>51</v>
      </c>
      <c r="H8" s="292" t="str">
        <f>'2. Sammanställning'!B12&amp;". "&amp;'2. Sammanställning'!H12&amp;IF('2. Sammanställning'!H12&lt;&gt;"",IF('2. Sammanställning'!I12&lt;&gt;""," - ",""),"")&amp;'2. Sammanställning'!I12</f>
        <v>5. Kryokärl</v>
      </c>
      <c r="J8" s="16"/>
      <c r="K8" s="5"/>
      <c r="M8" s="4"/>
      <c r="N8" s="37" t="s">
        <v>160</v>
      </c>
      <c r="Q8" s="5"/>
      <c r="S8" s="4" t="e">
        <f>#REF!</f>
        <v>#REF!</v>
      </c>
      <c r="T8" t="e">
        <f>#REF!</f>
        <v>#REF!</v>
      </c>
      <c r="U8">
        <v>5</v>
      </c>
      <c r="V8" t="s">
        <v>153</v>
      </c>
      <c r="W8" t="s">
        <v>126</v>
      </c>
      <c r="X8" s="5" t="s">
        <v>140</v>
      </c>
      <c r="Z8" s="4" t="s">
        <v>625</v>
      </c>
      <c r="AF8" s="5"/>
      <c r="AH8" s="4"/>
      <c r="AM8" s="5"/>
      <c r="AO8" s="4"/>
      <c r="AT8" s="5"/>
      <c r="AV8" s="292"/>
      <c r="AX8" s="292" t="str">
        <v>5. Kryokärl</v>
      </c>
      <c r="AY8" s="386">
        <v>5</v>
      </c>
      <c r="BA8" s="292"/>
      <c r="BB8" s="5" t="s">
        <v>673</v>
      </c>
      <c r="BD8" s="292"/>
      <c r="BE8" s="292"/>
      <c r="BG8" s="292"/>
      <c r="BH8" s="5"/>
    </row>
    <row r="9" spans="1:65" x14ac:dyDescent="0.25">
      <c r="A9" s="4" t="s">
        <v>583</v>
      </c>
      <c r="E9" t="s">
        <v>52</v>
      </c>
      <c r="H9" s="292" t="str">
        <f>'2. Sammanställning'!B13&amp;". "&amp;'2. Sammanställning'!H13&amp;IF('2. Sammanställning'!H13&lt;&gt;"",IF('2. Sammanställning'!I13&lt;&gt;""," - ",""),"")&amp;'2. Sammanställning'!I13</f>
        <v>6. Kryokärl</v>
      </c>
      <c r="J9" s="16"/>
      <c r="K9" s="5"/>
      <c r="M9" s="4"/>
      <c r="N9" s="37" t="s">
        <v>161</v>
      </c>
      <c r="Q9" s="5"/>
      <c r="S9" s="4" t="e">
        <f>#REF!</f>
        <v>#REF!</v>
      </c>
      <c r="T9" t="e">
        <f>#REF!</f>
        <v>#REF!</v>
      </c>
      <c r="V9" t="s">
        <v>120</v>
      </c>
      <c r="W9" t="s">
        <v>144</v>
      </c>
      <c r="X9" s="5" t="s">
        <v>137</v>
      </c>
      <c r="Z9" s="4"/>
      <c r="AF9" s="5"/>
      <c r="AH9" s="4"/>
      <c r="AM9" s="5"/>
      <c r="AO9" s="4"/>
      <c r="AT9" s="5"/>
      <c r="AV9" s="292"/>
      <c r="AX9" s="292" t="str">
        <v>6. Kryokärl</v>
      </c>
      <c r="AY9" s="386">
        <v>6</v>
      </c>
      <c r="BA9" s="292"/>
      <c r="BB9" s="5"/>
      <c r="BD9" s="292"/>
      <c r="BE9" s="292"/>
      <c r="BG9" s="292"/>
      <c r="BH9" s="5"/>
    </row>
    <row r="10" spans="1:65" ht="14.65" customHeight="1" x14ac:dyDescent="0.25">
      <c r="A10" s="4" t="s">
        <v>664</v>
      </c>
      <c r="E10" t="s">
        <v>53</v>
      </c>
      <c r="H10" s="292" t="str">
        <f>'2. Sammanställning'!B14&amp;". "&amp;'2. Sammanställning'!H14&amp;IF('2. Sammanställning'!H14&lt;&gt;"",IF('2. Sammanställning'!I14&lt;&gt;""," - ",""),"")&amp;'2. Sammanställning'!I14</f>
        <v>7. Värmeväxlare</v>
      </c>
      <c r="J10" s="16"/>
      <c r="K10" s="5"/>
      <c r="M10" s="4"/>
      <c r="N10" s="37" t="s">
        <v>162</v>
      </c>
      <c r="Q10" s="5"/>
      <c r="S10" s="4" t="e">
        <f>#REF!</f>
        <v>#REF!</v>
      </c>
      <c r="T10" t="e">
        <f>#REF!</f>
        <v>#REF!</v>
      </c>
      <c r="V10" t="s">
        <v>127</v>
      </c>
      <c r="W10" t="s">
        <v>145</v>
      </c>
      <c r="X10" s="5" t="s">
        <v>136</v>
      </c>
      <c r="Z10" s="4"/>
      <c r="AF10" s="5"/>
      <c r="AH10" s="4"/>
      <c r="AM10" s="5"/>
      <c r="AO10" s="4"/>
      <c r="AT10" s="5"/>
      <c r="AV10" s="292"/>
      <c r="AX10" s="292" t="str">
        <v>7. Värmeväxlare</v>
      </c>
      <c r="AY10" s="386">
        <v>7</v>
      </c>
      <c r="BA10" s="292"/>
      <c r="BB10" s="5"/>
      <c r="BD10" s="292"/>
      <c r="BE10" s="292"/>
      <c r="BG10" s="292"/>
      <c r="BH10" s="5"/>
    </row>
    <row r="11" spans="1:65" ht="14.65" customHeight="1" x14ac:dyDescent="0.25">
      <c r="A11" s="4" t="s">
        <v>665</v>
      </c>
      <c r="E11" t="s">
        <v>54</v>
      </c>
      <c r="H11" s="292" t="str">
        <f>'2. Sammanställning'!B15&amp;". "&amp;'2. Sammanställning'!H15&amp;IF('2. Sammanställning'!H15&lt;&gt;"",IF('2. Sammanställning'!I15&lt;&gt;""," - ",""),"")&amp;'2. Sammanställning'!I15</f>
        <v>8. Övriga tryckkärl</v>
      </c>
      <c r="J11" s="16"/>
      <c r="K11" s="5"/>
      <c r="M11" s="4"/>
      <c r="N11" s="37" t="s">
        <v>163</v>
      </c>
      <c r="P11" t="s">
        <v>334</v>
      </c>
      <c r="Q11" s="5"/>
      <c r="S11" s="4" t="e">
        <f>#REF!</f>
        <v>#REF!</v>
      </c>
      <c r="T11" t="e">
        <f>#REF!</f>
        <v>#REF!</v>
      </c>
      <c r="V11" t="s">
        <v>122</v>
      </c>
      <c r="W11" t="s">
        <v>175</v>
      </c>
      <c r="X11" s="5" t="s">
        <v>138</v>
      </c>
      <c r="Z11" s="4"/>
      <c r="AF11" s="5"/>
      <c r="AH11" s="4"/>
      <c r="AM11" s="5"/>
      <c r="AO11" s="4"/>
      <c r="AT11" s="5"/>
      <c r="AV11" s="292"/>
      <c r="AX11" s="292" t="str">
        <v>8. Övriga tryckkärl</v>
      </c>
      <c r="AY11" s="386">
        <v>8</v>
      </c>
      <c r="BA11" s="292"/>
      <c r="BB11" s="5"/>
      <c r="BD11" s="292"/>
      <c r="BE11" s="292"/>
      <c r="BG11" s="292"/>
      <c r="BH11" s="5"/>
    </row>
    <row r="12" spans="1:65" x14ac:dyDescent="0.25">
      <c r="A12" s="4" t="s">
        <v>549</v>
      </c>
      <c r="E12" t="s">
        <v>55</v>
      </c>
      <c r="H12" s="292" t="str">
        <f>'2. Sammanställning'!B16&amp;". "&amp;'2. Sammanställning'!H16&amp;IF('2. Sammanställning'!H16&lt;&gt;"",IF('2. Sammanställning'!I16&lt;&gt;""," - ",""),"")&amp;'2. Sammanställning'!I16</f>
        <v>9. Rörledning - S634341</v>
      </c>
      <c r="J12" s="16"/>
      <c r="K12" s="5"/>
      <c r="M12" s="4"/>
      <c r="N12" s="37" t="s">
        <v>164</v>
      </c>
      <c r="P12" t="s">
        <v>335</v>
      </c>
      <c r="Q12" s="5"/>
      <c r="S12" s="4" t="e">
        <f>#REF!</f>
        <v>#REF!</v>
      </c>
      <c r="T12" t="e">
        <f>#REF!</f>
        <v>#REF!</v>
      </c>
      <c r="V12" t="s">
        <v>133</v>
      </c>
      <c r="W12" t="s">
        <v>149</v>
      </c>
      <c r="X12" s="5" t="s">
        <v>143</v>
      </c>
      <c r="Z12" s="4"/>
      <c r="AF12" s="5"/>
      <c r="AH12" s="4"/>
      <c r="AM12" s="5"/>
      <c r="AO12" s="4"/>
      <c r="AT12" s="5"/>
      <c r="AV12" s="292"/>
      <c r="AX12" s="292" t="str">
        <v>9. Rörledning - S634341</v>
      </c>
      <c r="AY12" s="386">
        <v>9</v>
      </c>
      <c r="BA12" s="292"/>
      <c r="BB12" s="5"/>
      <c r="BD12" s="292"/>
      <c r="BE12" s="292"/>
      <c r="BG12" s="292"/>
      <c r="BH12" s="5"/>
    </row>
    <row r="13" spans="1:65" x14ac:dyDescent="0.25">
      <c r="A13" s="4" t="s">
        <v>541</v>
      </c>
      <c r="E13" t="s">
        <v>56</v>
      </c>
      <c r="H13" s="292" t="str">
        <f>'2. Sammanställning'!B17&amp;". "&amp;'2. Sammanställning'!H17&amp;IF('2. Sammanställning'!H17&lt;&gt;"",IF('2. Sammanställning'!I17&lt;&gt;""," - ",""),"")&amp;'2. Sammanställning'!I17</f>
        <v>10. Rörledning - S634347</v>
      </c>
      <c r="J13" s="16"/>
      <c r="K13" s="5"/>
      <c r="M13" s="4"/>
      <c r="N13" s="37" t="s">
        <v>165</v>
      </c>
      <c r="P13" t="s">
        <v>59</v>
      </c>
      <c r="Q13" s="5"/>
      <c r="S13" s="4" t="s">
        <v>92</v>
      </c>
      <c r="T13" t="s">
        <v>93</v>
      </c>
      <c r="V13" t="s">
        <v>128</v>
      </c>
      <c r="W13" t="s">
        <v>130</v>
      </c>
      <c r="X13" s="5" t="s">
        <v>139</v>
      </c>
      <c r="Z13" s="4"/>
      <c r="AF13" s="5"/>
      <c r="AH13" s="4"/>
      <c r="AM13" s="5"/>
      <c r="AO13" s="4"/>
      <c r="AT13" s="5"/>
      <c r="AV13" s="292"/>
      <c r="AX13" s="292" t="str">
        <v>10. Rörledning - S634347</v>
      </c>
      <c r="AY13" s="386">
        <v>10</v>
      </c>
      <c r="BA13" s="292"/>
      <c r="BB13" s="5"/>
      <c r="BD13" s="292"/>
      <c r="BE13" s="292"/>
      <c r="BG13" s="292"/>
      <c r="BH13" s="5"/>
    </row>
    <row r="14" spans="1:65" x14ac:dyDescent="0.25">
      <c r="A14" s="4" t="s">
        <v>66</v>
      </c>
      <c r="E14" t="s">
        <v>57</v>
      </c>
      <c r="H14" s="292" t="str">
        <f>'2. Sammanställning'!B18&amp;". "&amp;'2. Sammanställning'!H18&amp;IF('2. Sammanställning'!H18&lt;&gt;"",IF('2. Sammanställning'!I18&lt;&gt;""," - ",""),"")&amp;'2. Sammanställning'!I18</f>
        <v>11. Rörledning - S634342</v>
      </c>
      <c r="J14" s="16"/>
      <c r="K14" s="5"/>
      <c r="M14" s="4"/>
      <c r="N14" s="37" t="s">
        <v>166</v>
      </c>
      <c r="Q14" s="5"/>
      <c r="S14" s="4"/>
      <c r="V14" t="s">
        <v>121</v>
      </c>
      <c r="W14" t="s">
        <v>148</v>
      </c>
      <c r="X14" s="5" t="s">
        <v>141</v>
      </c>
      <c r="Z14" s="4"/>
      <c r="AF14" s="5"/>
      <c r="AH14" s="4"/>
      <c r="AM14" s="5"/>
      <c r="AO14" s="4"/>
      <c r="AT14" s="5"/>
      <c r="AV14" s="292"/>
      <c r="AX14" s="292" t="str">
        <v>11. Rörledning - S634342</v>
      </c>
      <c r="AY14" s="5"/>
      <c r="BA14" s="292"/>
      <c r="BB14" s="5"/>
      <c r="BD14" s="292"/>
      <c r="BE14" s="292"/>
      <c r="BG14" s="292"/>
      <c r="BH14" s="5"/>
    </row>
    <row r="15" spans="1:65" x14ac:dyDescent="0.25">
      <c r="A15" s="4" t="s">
        <v>63</v>
      </c>
      <c r="E15" t="s">
        <v>42</v>
      </c>
      <c r="H15" s="292" t="str">
        <f>'2. Sammanställning'!B19&amp;". "&amp;'2. Sammanställning'!H19&amp;IF('2. Sammanställning'!H19&lt;&gt;"",IF('2. Sammanställning'!I19&lt;&gt;""," - ",""),"")&amp;'2. Sammanställning'!I19</f>
        <v>12. Rörledning - S634358</v>
      </c>
      <c r="J15" s="16"/>
      <c r="K15" s="5"/>
      <c r="M15" s="4"/>
      <c r="N15" s="37" t="s">
        <v>167</v>
      </c>
      <c r="Q15" s="5"/>
      <c r="S15" s="4"/>
      <c r="V15" t="s">
        <v>123</v>
      </c>
      <c r="W15" t="s">
        <v>152</v>
      </c>
      <c r="X15" s="5"/>
      <c r="Z15" s="4"/>
      <c r="AF15" s="5"/>
      <c r="AH15" s="4"/>
      <c r="AM15" s="5"/>
      <c r="AO15" s="4"/>
      <c r="AT15" s="5"/>
      <c r="AV15" s="292"/>
      <c r="AX15" s="292" t="str">
        <v>12. Rörledning - S634358</v>
      </c>
      <c r="AY15" s="5"/>
      <c r="BA15" s="292"/>
      <c r="BB15" s="5"/>
      <c r="BD15" s="292"/>
      <c r="BE15" s="292"/>
      <c r="BG15" s="292"/>
      <c r="BH15" s="5"/>
    </row>
    <row r="16" spans="1:65" ht="14.65" customHeight="1" x14ac:dyDescent="0.25">
      <c r="A16" s="4" t="s">
        <v>68</v>
      </c>
      <c r="H16" s="292" t="str">
        <f>'2. Sammanställning'!B20&amp;". "&amp;'2. Sammanställning'!H20&amp;IF('2. Sammanställning'!H20&lt;&gt;"",IF('2. Sammanställning'!I20&lt;&gt;""," - ",""),"")&amp;'2. Sammanställning'!I20</f>
        <v>13. Rörledning - S634340</v>
      </c>
      <c r="J16" s="16"/>
      <c r="K16" s="5"/>
      <c r="M16" s="4"/>
      <c r="N16" s="37" t="s">
        <v>168</v>
      </c>
      <c r="Q16" s="5"/>
      <c r="S16" s="4"/>
      <c r="X16" s="5"/>
      <c r="Z16" s="4"/>
      <c r="AF16" s="5"/>
      <c r="AH16" s="4"/>
      <c r="AM16" s="5"/>
      <c r="AO16" s="4"/>
      <c r="AT16" s="5"/>
      <c r="AV16" s="292"/>
      <c r="AX16" s="292" t="str">
        <v>13. Rörledning - S634340</v>
      </c>
      <c r="AY16" s="5"/>
      <c r="BA16" s="292"/>
      <c r="BB16" s="5"/>
      <c r="BD16" s="292"/>
      <c r="BE16" s="292"/>
      <c r="BG16" s="292"/>
      <c r="BH16" s="5"/>
    </row>
    <row r="17" spans="1:65" ht="14.65" customHeight="1" x14ac:dyDescent="0.25">
      <c r="A17" s="4" t="s">
        <v>64</v>
      </c>
      <c r="H17" s="292" t="str">
        <f>'2. Sammanställning'!B21&amp;". "&amp;'2. Sammanställning'!H21&amp;IF('2. Sammanställning'!H21&lt;&gt;"",IF('2. Sammanställning'!I21&lt;&gt;""," - ",""),"")&amp;'2. Sammanställning'!I21</f>
        <v>14. Rörledning - S634355</v>
      </c>
      <c r="J17" s="16"/>
      <c r="K17" s="5"/>
      <c r="M17" s="4"/>
      <c r="N17" s="37" t="s">
        <v>169</v>
      </c>
      <c r="Q17" s="5"/>
      <c r="S17" s="4"/>
      <c r="X17" s="5"/>
      <c r="Z17" s="4"/>
      <c r="AF17" s="5"/>
      <c r="AH17" s="4"/>
      <c r="AM17" s="5"/>
      <c r="AO17" s="4"/>
      <c r="AT17" s="5"/>
      <c r="AV17" s="292"/>
      <c r="AX17" s="292" t="str">
        <v>14. Rörledning - S634355</v>
      </c>
      <c r="AY17" s="5"/>
      <c r="BA17" s="292"/>
      <c r="BB17" s="5"/>
      <c r="BD17" s="292"/>
      <c r="BE17" s="292"/>
      <c r="BG17" s="292"/>
      <c r="BH17" s="5"/>
    </row>
    <row r="18" spans="1:65" x14ac:dyDescent="0.25">
      <c r="A18" s="4" t="s">
        <v>433</v>
      </c>
      <c r="H18" s="292" t="str">
        <f>'2. Sammanställning'!B22&amp;". "&amp;'2. Sammanställning'!H22&amp;IF('2. Sammanställning'!H22&lt;&gt;"",IF('2. Sammanställning'!I22&lt;&gt;""," - ",""),"")&amp;'2. Sammanställning'!I22</f>
        <v>15. Rörledning - S634339</v>
      </c>
      <c r="J18" s="16"/>
      <c r="K18" s="5"/>
      <c r="M18" s="4"/>
      <c r="N18" s="37" t="s">
        <v>170</v>
      </c>
      <c r="Q18" s="5"/>
      <c r="S18" s="4"/>
      <c r="X18" s="5"/>
      <c r="Z18" s="4"/>
      <c r="AF18" s="5"/>
      <c r="AH18" s="4"/>
      <c r="AM18" s="5"/>
      <c r="AO18" s="4"/>
      <c r="AT18" s="5"/>
      <c r="AV18" s="292"/>
      <c r="AX18" s="292" t="str">
        <v>15. Rörledning - S634339</v>
      </c>
      <c r="AY18" s="5"/>
      <c r="BA18" s="292"/>
      <c r="BB18" s="5"/>
      <c r="BD18" s="292"/>
      <c r="BE18" s="292"/>
      <c r="BG18" s="292"/>
      <c r="BH18" s="5"/>
    </row>
    <row r="19" spans="1:65" x14ac:dyDescent="0.25">
      <c r="A19" s="4" t="s">
        <v>298</v>
      </c>
      <c r="H19" s="292" t="str">
        <f>'2. Sammanställning'!B23&amp;". "&amp;'2. Sammanställning'!H23&amp;IF('2. Sammanställning'!H23&lt;&gt;"",IF('2. Sammanställning'!I23&lt;&gt;""," - ",""),"")&amp;'2. Sammanställning'!I23</f>
        <v>16. Rörledning - S468560</v>
      </c>
      <c r="J19" s="16"/>
      <c r="K19" s="5"/>
      <c r="M19" s="4"/>
      <c r="N19" s="37" t="s">
        <v>171</v>
      </c>
      <c r="Q19" s="5"/>
      <c r="S19" s="4"/>
      <c r="X19" s="5"/>
      <c r="Z19" s="4"/>
      <c r="AF19" s="5"/>
      <c r="AH19" s="4"/>
      <c r="AM19" s="5"/>
      <c r="AO19" s="4"/>
      <c r="AT19" s="5"/>
      <c r="AV19" s="292"/>
      <c r="AX19" s="292" t="str">
        <v>16. Rörledning - S468560</v>
      </c>
      <c r="AY19" s="5"/>
      <c r="BA19" s="292"/>
      <c r="BB19" s="5"/>
      <c r="BD19" s="292"/>
      <c r="BE19" s="292"/>
      <c r="BG19" s="292"/>
      <c r="BH19" s="5"/>
    </row>
    <row r="20" spans="1:65" x14ac:dyDescent="0.25">
      <c r="A20" s="4" t="s">
        <v>434</v>
      </c>
      <c r="H20" s="292" t="str">
        <f>'2. Sammanställning'!B24&amp;". "&amp;'2. Sammanställning'!H24&amp;IF('2. Sammanställning'!H24&lt;&gt;"",IF('2. Sammanställning'!I24&lt;&gt;""," - ",""),"")&amp;'2. Sammanställning'!I24</f>
        <v>17. Rörledning - S468574</v>
      </c>
      <c r="J20" s="16"/>
      <c r="K20" s="5"/>
      <c r="M20" s="4"/>
      <c r="Q20" s="5"/>
      <c r="S20" s="4"/>
      <c r="X20" s="5"/>
      <c r="Z20" s="4"/>
      <c r="AF20" s="5"/>
      <c r="AH20" s="4"/>
      <c r="AM20" s="5"/>
      <c r="AO20" s="4"/>
      <c r="AT20" s="5"/>
      <c r="AV20" s="292"/>
      <c r="AX20" s="292" t="str">
        <v>17. Rörledning - S468574</v>
      </c>
      <c r="AY20" s="5"/>
      <c r="BA20" s="292"/>
      <c r="BB20" s="5"/>
      <c r="BD20" s="292"/>
      <c r="BE20" s="292"/>
      <c r="BG20" s="292"/>
      <c r="BH20" s="5"/>
    </row>
    <row r="21" spans="1:65" x14ac:dyDescent="0.25">
      <c r="A21" s="4" t="s">
        <v>435</v>
      </c>
      <c r="H21" s="292" t="str">
        <f>'2. Sammanställning'!B25&amp;". "&amp;'2. Sammanställning'!H25&amp;IF('2. Sammanställning'!H25&lt;&gt;"",IF('2. Sammanställning'!I25&lt;&gt;""," - ",""),"")&amp;'2. Sammanställning'!I25</f>
        <v>18. Rörledning - S540064</v>
      </c>
      <c r="J21" s="16"/>
      <c r="K21" s="5"/>
      <c r="M21" s="4"/>
      <c r="Q21" s="5"/>
      <c r="S21" s="4"/>
      <c r="X21" s="5"/>
      <c r="Z21" s="4"/>
      <c r="AF21" s="5"/>
      <c r="AH21" s="4"/>
      <c r="AM21" s="5"/>
      <c r="AO21" s="4"/>
      <c r="AT21" s="5"/>
      <c r="AV21" s="292"/>
      <c r="AX21" s="292" t="str">
        <v>18. Rörledning - S540064</v>
      </c>
      <c r="AY21" s="5"/>
      <c r="BA21" s="292"/>
      <c r="BB21" s="5"/>
      <c r="BD21" s="292"/>
      <c r="BE21" s="292"/>
      <c r="BG21" s="292"/>
      <c r="BH21" s="5"/>
    </row>
    <row r="22" spans="1:65" ht="14.65" customHeight="1" x14ac:dyDescent="0.25">
      <c r="A22" s="4" t="s">
        <v>670</v>
      </c>
      <c r="H22" s="292" t="str">
        <f>'2. Sammanställning'!B26&amp;". "&amp;'2. Sammanställning'!H26&amp;IF('2. Sammanställning'!H26&lt;&gt;"",IF('2. Sammanställning'!I26&lt;&gt;""," - ",""),"")&amp;'2. Sammanställning'!I26</f>
        <v>19. Rörledning - S468576</v>
      </c>
      <c r="J22" s="16"/>
      <c r="K22" s="5"/>
      <c r="M22" s="4"/>
      <c r="Q22" s="5"/>
      <c r="S22" s="4"/>
      <c r="X22" s="5"/>
      <c r="Z22" s="4"/>
      <c r="AF22" s="5"/>
      <c r="AH22" s="4"/>
      <c r="AM22" s="5"/>
      <c r="AO22" s="4"/>
      <c r="AT22" s="5"/>
      <c r="AV22" s="292"/>
      <c r="AX22" s="292" t="str">
        <v>19. Rörledning - S468576</v>
      </c>
      <c r="AY22" s="5"/>
      <c r="BA22" s="292"/>
      <c r="BB22" s="5"/>
      <c r="BD22" s="292"/>
      <c r="BE22" s="292"/>
      <c r="BG22" s="292"/>
      <c r="BH22" s="5"/>
    </row>
    <row r="23" spans="1:65" ht="14.65" customHeight="1" x14ac:dyDescent="0.25">
      <c r="A23" s="4" t="s">
        <v>72</v>
      </c>
      <c r="H23" s="292" t="str">
        <f>'2. Sammanställning'!B27&amp;". "&amp;'2. Sammanställning'!H27&amp;IF('2. Sammanställning'!H27&lt;&gt;"",IF('2. Sammanställning'!I27&lt;&gt;""," - ",""),"")&amp;'2. Sammanställning'!I27</f>
        <v>20. Rörledning - S592484</v>
      </c>
      <c r="J23" s="16"/>
      <c r="K23" s="5"/>
      <c r="M23" s="4"/>
      <c r="Q23" s="5"/>
      <c r="S23" s="4"/>
      <c r="X23" s="5"/>
      <c r="Z23" s="4"/>
      <c r="AF23" s="5"/>
      <c r="AH23" s="4"/>
      <c r="AM23" s="5"/>
      <c r="AO23" s="4"/>
      <c r="AT23" s="5"/>
      <c r="AV23" s="292"/>
      <c r="AX23" s="292" t="str">
        <v>20. Rörledning - S592484</v>
      </c>
      <c r="AY23" s="5"/>
      <c r="BA23" s="292"/>
      <c r="BB23" s="5"/>
      <c r="BD23" s="292"/>
      <c r="BE23" s="292"/>
      <c r="BG23" s="292"/>
      <c r="BH23" s="5"/>
    </row>
    <row r="24" spans="1:65" x14ac:dyDescent="0.25">
      <c r="A24" s="4" t="s">
        <v>550</v>
      </c>
      <c r="H24" s="292" t="str">
        <f>'2. Sammanställning'!B28&amp;". "&amp;'2. Sammanställning'!H28&amp;IF('2. Sammanställning'!H28&lt;&gt;"",IF('2. Sammanställning'!I28&lt;&gt;""," - ",""),"")&amp;'2. Sammanställning'!I28</f>
        <v>21. Rörledning - S592470</v>
      </c>
      <c r="J24" s="16"/>
      <c r="K24" s="5"/>
      <c r="M24" s="4"/>
      <c r="Q24" s="5"/>
      <c r="S24" s="4"/>
      <c r="X24" s="5"/>
      <c r="Z24" s="4"/>
      <c r="AF24" s="5"/>
      <c r="AH24" s="4"/>
      <c r="AM24" s="5"/>
      <c r="AO24" s="4"/>
      <c r="AT24" s="5"/>
      <c r="AV24" s="292"/>
      <c r="AX24" s="292" t="str">
        <v>21. Rörledning - S592470</v>
      </c>
      <c r="AY24" s="5"/>
      <c r="BA24" s="292"/>
      <c r="BB24" s="5"/>
      <c r="BD24" s="292"/>
      <c r="BE24" s="292"/>
      <c r="BG24" s="292"/>
      <c r="BH24" s="5"/>
    </row>
    <row r="25" spans="1:65" x14ac:dyDescent="0.25">
      <c r="A25" s="4" t="s">
        <v>542</v>
      </c>
      <c r="H25" s="292" t="str">
        <f>'2. Sammanställning'!B29&amp;". "&amp;'2. Sammanställning'!H29&amp;IF('2. Sammanställning'!H29&lt;&gt;"",IF('2. Sammanställning'!I29&lt;&gt;""," - ",""),"")&amp;'2. Sammanställning'!I29</f>
        <v>22. Rörledning - S782013</v>
      </c>
      <c r="J25" s="16"/>
      <c r="K25" s="5"/>
      <c r="M25" s="4"/>
      <c r="Q25" s="5"/>
      <c r="S25" s="4"/>
      <c r="X25" s="5"/>
      <c r="Z25" s="4"/>
      <c r="AF25" s="5"/>
      <c r="AH25" s="4"/>
      <c r="AM25" s="5"/>
      <c r="AO25" s="4"/>
      <c r="AT25" s="5"/>
      <c r="AV25" s="292"/>
      <c r="AX25" s="292" t="str">
        <v>22. Rörledning - S782013</v>
      </c>
      <c r="AY25" s="5"/>
      <c r="BA25" s="292"/>
      <c r="BB25" s="5"/>
      <c r="BD25" s="292"/>
      <c r="BE25" s="292"/>
      <c r="BG25" s="292"/>
      <c r="BH25" s="5"/>
    </row>
    <row r="26" spans="1:65" x14ac:dyDescent="0.25">
      <c r="A26" s="4" t="s">
        <v>436</v>
      </c>
      <c r="H26" s="292" t="str">
        <f>'2. Sammanställning'!B30&amp;". "&amp;'2. Sammanställning'!H30&amp;IF('2. Sammanställning'!H30&lt;&gt;"",IF('2. Sammanställning'!I30&lt;&gt;""," - ",""),"")&amp;'2. Sammanställning'!I30</f>
        <v>23. Rörledning - S782014</v>
      </c>
      <c r="J26" s="16"/>
      <c r="K26" s="5"/>
      <c r="M26" s="4"/>
      <c r="Q26" s="5"/>
      <c r="S26" s="4"/>
      <c r="X26" s="5"/>
      <c r="Z26" s="4"/>
      <c r="AF26" s="5"/>
      <c r="AH26" s="4"/>
      <c r="AM26" s="5"/>
      <c r="AO26" s="4"/>
      <c r="AT26" s="5"/>
      <c r="AV26" s="292"/>
      <c r="AX26" s="292" t="str">
        <v>23. Rörledning - S782014</v>
      </c>
      <c r="AY26" s="5"/>
      <c r="BA26" s="292"/>
      <c r="BB26" s="5"/>
      <c r="BD26" s="292"/>
      <c r="BE26" s="292"/>
      <c r="BG26" s="292"/>
      <c r="BH26" s="5"/>
    </row>
    <row r="27" spans="1:65" x14ac:dyDescent="0.25">
      <c r="A27" s="4" t="s">
        <v>69</v>
      </c>
      <c r="H27" s="292" t="str">
        <f>'2. Sammanställning'!B31&amp;". "&amp;'2. Sammanställning'!H31&amp;IF('2. Sammanställning'!H31&lt;&gt;"",IF('2. Sammanställning'!I31&lt;&gt;""," - ",""),"")&amp;'2. Sammanställning'!I31</f>
        <v>24. Rörledning - S782015</v>
      </c>
      <c r="J27" s="16"/>
      <c r="K27" s="5"/>
      <c r="M27" s="4"/>
      <c r="Q27" s="5"/>
      <c r="S27" s="4"/>
      <c r="X27" s="5"/>
      <c r="Z27" s="4"/>
      <c r="AF27" s="5"/>
      <c r="AH27" s="4"/>
      <c r="AM27" s="5"/>
      <c r="AO27" s="4"/>
      <c r="AT27" s="5"/>
      <c r="AV27" s="292"/>
      <c r="AX27" s="292" t="str">
        <v>24. Rörledning - S782015</v>
      </c>
      <c r="AY27" s="5"/>
      <c r="BA27" s="292"/>
      <c r="BB27" s="5"/>
      <c r="BD27" s="292"/>
      <c r="BE27" s="292"/>
      <c r="BG27" s="292"/>
      <c r="BH27" s="5"/>
    </row>
    <row r="28" spans="1:65" ht="15" customHeight="1" thickBot="1" x14ac:dyDescent="0.3">
      <c r="A28" s="4" t="s">
        <v>453</v>
      </c>
      <c r="H28" s="292" t="str">
        <f>'2. Sammanställning'!B32&amp;". "&amp;'2. Sammanställning'!H32&amp;IF('2. Sammanställning'!H32&lt;&gt;"",IF('2. Sammanställning'!I32&lt;&gt;""," - ",""),"")&amp;'2. Sammanställning'!I32</f>
        <v>25. Rörledning - S782012</v>
      </c>
      <c r="I28" s="5"/>
      <c r="J28" s="17"/>
      <c r="K28" s="15"/>
      <c r="M28" s="14"/>
      <c r="N28" s="8"/>
      <c r="O28" s="8"/>
      <c r="P28" s="8"/>
      <c r="Q28" s="15"/>
      <c r="S28" s="14"/>
      <c r="T28" s="8"/>
      <c r="U28" s="8"/>
      <c r="V28" s="8"/>
      <c r="W28" s="8"/>
      <c r="X28" s="15"/>
      <c r="Z28" s="14"/>
      <c r="AA28" s="8"/>
      <c r="AB28" s="8"/>
      <c r="AC28" s="8"/>
      <c r="AD28" s="8"/>
      <c r="AE28" s="8"/>
      <c r="AF28" s="15"/>
      <c r="AH28" s="14"/>
      <c r="AI28" s="8"/>
      <c r="AJ28" s="8"/>
      <c r="AK28" s="8"/>
      <c r="AL28" s="8"/>
      <c r="AM28" s="15"/>
      <c r="AO28" s="14"/>
      <c r="AP28" s="8"/>
      <c r="AQ28" s="8"/>
      <c r="AR28" s="8"/>
      <c r="AS28" s="8"/>
      <c r="AT28" s="15"/>
      <c r="AV28" s="294"/>
      <c r="AX28" s="292" t="str">
        <v>25. Rörledning - S782012</v>
      </c>
      <c r="AY28" s="5"/>
      <c r="BA28" s="294"/>
      <c r="BB28" s="15"/>
      <c r="BD28" s="294"/>
      <c r="BE28" s="294"/>
      <c r="BG28" s="294"/>
      <c r="BH28" s="15"/>
    </row>
    <row r="29" spans="1:65" ht="15" customHeight="1" x14ac:dyDescent="0.25">
      <c r="A29" s="4" t="s">
        <v>452</v>
      </c>
      <c r="E29" s="3"/>
      <c r="G29" s="295"/>
      <c r="H29" s="292" t="str">
        <f>'2. Sammanställning'!B33&amp;". "&amp;'2. Sammanställning'!H33&amp;IF('2. Sammanställning'!H33&lt;&gt;"",IF('2. Sammanställning'!I33&lt;&gt;""," - ",""),"")&amp;'2. Sammanställning'!I33</f>
        <v xml:space="preserve">26. </v>
      </c>
      <c r="AX29" s="292" t="str">
        <v xml:space="preserve">26. </v>
      </c>
      <c r="AY29" s="5"/>
    </row>
    <row r="30" spans="1:65" s="296" customFormat="1" x14ac:dyDescent="0.25">
      <c r="A30" s="4" t="s">
        <v>70</v>
      </c>
      <c r="B30"/>
      <c r="C30"/>
      <c r="D30"/>
      <c r="F30"/>
      <c r="H30" s="292" t="str">
        <f>'2. Sammanställning'!B34&amp;". "&amp;'2. Sammanställning'!H34&amp;IF('2. Sammanställning'!H34&lt;&gt;"",IF('2. Sammanställning'!I34&lt;&gt;""," - ",""),"")&amp;'2. Sammanställning'!I34</f>
        <v xml:space="preserve">27. </v>
      </c>
      <c r="R30"/>
      <c r="S30"/>
      <c r="T30"/>
      <c r="U30"/>
      <c r="V30"/>
      <c r="W30"/>
      <c r="X30"/>
      <c r="Y30"/>
      <c r="Z30"/>
      <c r="AA30"/>
      <c r="AB30"/>
      <c r="AC30"/>
      <c r="AD30"/>
      <c r="AE30"/>
      <c r="AF30"/>
      <c r="AG30"/>
      <c r="AH30"/>
      <c r="AI30"/>
      <c r="AJ30"/>
      <c r="AK30"/>
      <c r="AL30"/>
      <c r="AM30"/>
      <c r="AN30"/>
      <c r="AO30"/>
      <c r="AP30"/>
      <c r="AQ30"/>
      <c r="AR30"/>
      <c r="AS30"/>
      <c r="AT30"/>
      <c r="AU30"/>
      <c r="AV30"/>
      <c r="AW30"/>
      <c r="AX30" s="292" t="str">
        <v xml:space="preserve">27. </v>
      </c>
      <c r="AY30" s="5"/>
      <c r="AZ30"/>
      <c r="BG30"/>
      <c r="BH30"/>
      <c r="BI30"/>
      <c r="BJ30"/>
      <c r="BK30"/>
      <c r="BL30"/>
      <c r="BM30"/>
    </row>
    <row r="31" spans="1:65" x14ac:dyDescent="0.25">
      <c r="A31" s="4" t="s">
        <v>667</v>
      </c>
      <c r="B31" s="12"/>
      <c r="H31" s="292" t="str">
        <f>'2. Sammanställning'!B35&amp;". "&amp;'2. Sammanställning'!H35&amp;IF('2. Sammanställning'!H35&lt;&gt;"",IF('2. Sammanställning'!I35&lt;&gt;""," - ",""),"")&amp;'2. Sammanställning'!I35</f>
        <v xml:space="preserve">28. </v>
      </c>
      <c r="AX31" s="292" t="str">
        <v xml:space="preserve">28. </v>
      </c>
      <c r="AY31" s="5"/>
    </row>
    <row r="32" spans="1:65" x14ac:dyDescent="0.25">
      <c r="A32" s="4" t="s">
        <v>585</v>
      </c>
      <c r="B32" s="12"/>
      <c r="H32" s="292" t="str">
        <f>'2. Sammanställning'!B36&amp;". "&amp;'2. Sammanställning'!H36&amp;IF('2. Sammanställning'!H36&lt;&gt;"",IF('2. Sammanställning'!I36&lt;&gt;""," - ",""),"")&amp;'2. Sammanställning'!I36</f>
        <v xml:space="preserve">29. </v>
      </c>
      <c r="AX32" s="292" t="str">
        <v xml:space="preserve">29. </v>
      </c>
      <c r="AY32" s="5"/>
    </row>
    <row r="33" spans="1:51" x14ac:dyDescent="0.25">
      <c r="A33" s="4" t="s">
        <v>582</v>
      </c>
      <c r="B33" s="12"/>
      <c r="H33" s="292" t="str">
        <f>'2. Sammanställning'!B37&amp;". "&amp;'2. Sammanställning'!H37&amp;IF('2. Sammanställning'!H37&lt;&gt;"",IF('2. Sammanställning'!I37&lt;&gt;""," - ",""),"")&amp;'2. Sammanställning'!I37</f>
        <v xml:space="preserve">30. </v>
      </c>
      <c r="AX33" s="292" t="str">
        <v xml:space="preserve">30. </v>
      </c>
      <c r="AY33" s="5"/>
    </row>
    <row r="34" spans="1:51" ht="14.65" customHeight="1" x14ac:dyDescent="0.25">
      <c r="A34" s="4"/>
      <c r="B34" s="12"/>
      <c r="H34" s="292" t="str">
        <f>'2. Sammanställning'!B38&amp;". "&amp;'2. Sammanställning'!H38&amp;IF('2. Sammanställning'!H38&lt;&gt;"",IF('2. Sammanställning'!I38&lt;&gt;""," - ",""),"")&amp;'2. Sammanställning'!I38</f>
        <v xml:space="preserve">31. </v>
      </c>
      <c r="AX34" s="292" t="str">
        <v xml:space="preserve">31. </v>
      </c>
      <c r="AY34" s="5"/>
    </row>
    <row r="35" spans="1:51" ht="14.65" customHeight="1" x14ac:dyDescent="0.25">
      <c r="A35" s="4"/>
      <c r="B35" s="12"/>
      <c r="H35" s="292" t="str">
        <f>'2. Sammanställning'!B39&amp;". "&amp;'2. Sammanställning'!H39&amp;IF('2. Sammanställning'!H39&lt;&gt;"",IF('2. Sammanställning'!I39&lt;&gt;""," - ",""),"")&amp;'2. Sammanställning'!I39</f>
        <v xml:space="preserve">32. </v>
      </c>
      <c r="AX35" s="292" t="str">
        <v xml:space="preserve">32. </v>
      </c>
      <c r="AY35" s="5"/>
    </row>
    <row r="36" spans="1:51" x14ac:dyDescent="0.25">
      <c r="A36" s="4"/>
      <c r="B36" s="12"/>
      <c r="H36" s="292" t="str">
        <f>'2. Sammanställning'!B40&amp;". "&amp;'2. Sammanställning'!H40&amp;IF('2. Sammanställning'!H40&lt;&gt;"",IF('2. Sammanställning'!I40&lt;&gt;""," - ",""),"")&amp;'2. Sammanställning'!I40</f>
        <v xml:space="preserve">33. </v>
      </c>
      <c r="AX36" s="292" t="str">
        <v xml:space="preserve">33. </v>
      </c>
      <c r="AY36" s="5"/>
    </row>
    <row r="37" spans="1:51" x14ac:dyDescent="0.25">
      <c r="A37" s="4"/>
      <c r="B37" s="12"/>
      <c r="H37" s="292" t="str">
        <f>'2. Sammanställning'!B41&amp;". "&amp;'2. Sammanställning'!H41&amp;IF('2. Sammanställning'!H41&lt;&gt;"",IF('2. Sammanställning'!I41&lt;&gt;""," - ",""),"")&amp;'2. Sammanställning'!I41</f>
        <v xml:space="preserve">34. </v>
      </c>
      <c r="AX37" s="292" t="str">
        <v xml:space="preserve">34. </v>
      </c>
      <c r="AY37" s="5"/>
    </row>
    <row r="38" spans="1:51" x14ac:dyDescent="0.25">
      <c r="A38" s="4"/>
      <c r="B38" s="12"/>
      <c r="H38" s="292" t="str">
        <f>'2. Sammanställning'!B42&amp;". "&amp;'2. Sammanställning'!H42&amp;IF('2. Sammanställning'!H42&lt;&gt;"",IF('2. Sammanställning'!I42&lt;&gt;""," - ",""),"")&amp;'2. Sammanställning'!I42</f>
        <v xml:space="preserve">35. </v>
      </c>
      <c r="AX38" s="292" t="str">
        <v xml:space="preserve">35. </v>
      </c>
      <c r="AY38" s="5"/>
    </row>
    <row r="39" spans="1:51" x14ac:dyDescent="0.25">
      <c r="A39" s="4"/>
      <c r="B39" s="12"/>
      <c r="H39" s="292" t="str">
        <f>'2. Sammanställning'!B43&amp;". "&amp;'2. Sammanställning'!H43&amp;IF('2. Sammanställning'!H43&lt;&gt;"",IF('2. Sammanställning'!I43&lt;&gt;""," - ",""),"")&amp;'2. Sammanställning'!I43</f>
        <v xml:space="preserve">36. </v>
      </c>
      <c r="AX39" s="292" t="str">
        <v xml:space="preserve">36. </v>
      </c>
      <c r="AY39" s="5"/>
    </row>
    <row r="40" spans="1:51" ht="14.65" customHeight="1" x14ac:dyDescent="0.25">
      <c r="A40" s="4"/>
      <c r="B40" s="12"/>
      <c r="H40" s="292" t="str">
        <f>'2. Sammanställning'!B44&amp;". "&amp;'2. Sammanställning'!H44&amp;IF('2. Sammanställning'!H44&lt;&gt;"",IF('2. Sammanställning'!I44&lt;&gt;""," - ",""),"")&amp;'2. Sammanställning'!I44</f>
        <v xml:space="preserve">37. </v>
      </c>
      <c r="AX40" s="292" t="str">
        <v xml:space="preserve">37. </v>
      </c>
      <c r="AY40" s="5"/>
    </row>
    <row r="41" spans="1:51" ht="14.65" customHeight="1" x14ac:dyDescent="0.25">
      <c r="A41" s="4"/>
      <c r="B41" s="12"/>
      <c r="H41" s="292" t="str">
        <f>'2. Sammanställning'!B45&amp;". "&amp;'2. Sammanställning'!H45&amp;IF('2. Sammanställning'!H45&lt;&gt;"",IF('2. Sammanställning'!I45&lt;&gt;""," - ",""),"")&amp;'2. Sammanställning'!I45</f>
        <v xml:space="preserve">38. </v>
      </c>
      <c r="AX41" s="292" t="str">
        <v xml:space="preserve">38. </v>
      </c>
      <c r="AY41" s="5"/>
    </row>
    <row r="42" spans="1:51" x14ac:dyDescent="0.25">
      <c r="A42" s="4"/>
      <c r="B42" s="12"/>
      <c r="H42" s="292" t="str">
        <f>'2. Sammanställning'!B46&amp;". "&amp;'2. Sammanställning'!H46&amp;IF('2. Sammanställning'!H46&lt;&gt;"",IF('2. Sammanställning'!I46&lt;&gt;""," - ",""),"")&amp;'2. Sammanställning'!I46</f>
        <v xml:space="preserve">39. </v>
      </c>
      <c r="AX42" s="292" t="str">
        <v xml:space="preserve">39. </v>
      </c>
      <c r="AY42" s="5"/>
    </row>
    <row r="43" spans="1:51" x14ac:dyDescent="0.25">
      <c r="A43" s="4"/>
      <c r="B43" s="12"/>
      <c r="H43" s="292" t="str">
        <f>'2. Sammanställning'!B47&amp;". "&amp;'2. Sammanställning'!H47&amp;IF('2. Sammanställning'!H47&lt;&gt;"",IF('2. Sammanställning'!I47&lt;&gt;""," - ",""),"")&amp;'2. Sammanställning'!I47</f>
        <v xml:space="preserve">40. </v>
      </c>
      <c r="AX43" s="292" t="str">
        <v xml:space="preserve">40. </v>
      </c>
      <c r="AY43" s="5"/>
    </row>
    <row r="44" spans="1:51" x14ac:dyDescent="0.25">
      <c r="A44" s="4"/>
      <c r="B44" s="12"/>
      <c r="H44" s="292" t="str">
        <f>'2. Sammanställning'!B48&amp;". "&amp;'2. Sammanställning'!H48&amp;IF('2. Sammanställning'!H48&lt;&gt;"",IF('2. Sammanställning'!I48&lt;&gt;""," - ",""),"")&amp;'2. Sammanställning'!I48</f>
        <v xml:space="preserve">41. </v>
      </c>
      <c r="AX44" s="292" t="str">
        <v xml:space="preserve">41. </v>
      </c>
      <c r="AY44" s="5"/>
    </row>
    <row r="45" spans="1:51" x14ac:dyDescent="0.25">
      <c r="A45" s="4"/>
      <c r="B45" s="12"/>
      <c r="H45" s="292" t="str">
        <f>'2. Sammanställning'!B49&amp;". "&amp;'2. Sammanställning'!H49&amp;IF('2. Sammanställning'!H49&lt;&gt;"",IF('2. Sammanställning'!I49&lt;&gt;""," - ",""),"")&amp;'2. Sammanställning'!I49</f>
        <v xml:space="preserve">42. </v>
      </c>
      <c r="AX45" s="292" t="str">
        <v xml:space="preserve">42. </v>
      </c>
      <c r="AY45" s="5"/>
    </row>
    <row r="46" spans="1:51" ht="14.65" customHeight="1" x14ac:dyDescent="0.25">
      <c r="A46" s="4"/>
      <c r="B46" s="12"/>
      <c r="H46" s="292" t="str">
        <f>'2. Sammanställning'!B50&amp;". "&amp;'2. Sammanställning'!H50&amp;IF('2. Sammanställning'!H50&lt;&gt;"",IF('2. Sammanställning'!I50&lt;&gt;""," - ",""),"")&amp;'2. Sammanställning'!I50</f>
        <v xml:space="preserve">43. </v>
      </c>
      <c r="AX46" s="292" t="str">
        <v xml:space="preserve">43. </v>
      </c>
      <c r="AY46" s="5"/>
    </row>
    <row r="47" spans="1:51" ht="14.65" customHeight="1" x14ac:dyDescent="0.25">
      <c r="A47" s="4"/>
      <c r="B47" s="12"/>
      <c r="H47" s="292" t="str">
        <f>'2. Sammanställning'!B51&amp;". "&amp;'2. Sammanställning'!H51&amp;IF('2. Sammanställning'!H51&lt;&gt;"",IF('2. Sammanställning'!I51&lt;&gt;""," - ",""),"")&amp;'2. Sammanställning'!I51</f>
        <v xml:space="preserve">44. </v>
      </c>
      <c r="AX47" s="292" t="str">
        <v xml:space="preserve">44. </v>
      </c>
      <c r="AY47" s="5"/>
    </row>
    <row r="48" spans="1:51" x14ac:dyDescent="0.25">
      <c r="A48" s="4"/>
      <c r="B48" s="12"/>
      <c r="H48" s="292" t="str">
        <f>'2. Sammanställning'!B52&amp;". "&amp;'2. Sammanställning'!H52&amp;IF('2. Sammanställning'!H52&lt;&gt;"",IF('2. Sammanställning'!I52&lt;&gt;""," - ",""),"")&amp;'2. Sammanställning'!I52</f>
        <v xml:space="preserve">45. </v>
      </c>
      <c r="AX48" s="292" t="str">
        <v xml:space="preserve">45. </v>
      </c>
      <c r="AY48" s="5"/>
    </row>
    <row r="49" spans="1:51" x14ac:dyDescent="0.25">
      <c r="A49" s="4"/>
      <c r="B49" s="12"/>
      <c r="H49" s="292" t="str">
        <f>'2. Sammanställning'!B53&amp;". "&amp;'2. Sammanställning'!H53&amp;IF('2. Sammanställning'!H53&lt;&gt;"",IF('2. Sammanställning'!I53&lt;&gt;""," - ",""),"")&amp;'2. Sammanställning'!I53</f>
        <v xml:space="preserve">46. </v>
      </c>
      <c r="AX49" s="292" t="str">
        <v xml:space="preserve">46. </v>
      </c>
      <c r="AY49" s="5"/>
    </row>
    <row r="50" spans="1:51" x14ac:dyDescent="0.25">
      <c r="A50" s="4"/>
      <c r="B50" s="12"/>
      <c r="H50" s="292" t="str">
        <f>'2. Sammanställning'!B54&amp;". "&amp;'2. Sammanställning'!H54&amp;IF('2. Sammanställning'!H54&lt;&gt;"",IF('2. Sammanställning'!I54&lt;&gt;""," - ",""),"")&amp;'2. Sammanställning'!I54</f>
        <v xml:space="preserve">47. </v>
      </c>
      <c r="AX50" s="292" t="str">
        <v xml:space="preserve">47. </v>
      </c>
      <c r="AY50" s="5"/>
    </row>
    <row r="51" spans="1:51" x14ac:dyDescent="0.25">
      <c r="A51" s="4"/>
      <c r="B51" s="12"/>
      <c r="H51" s="292" t="str">
        <f>'2. Sammanställning'!B55&amp;". "&amp;'2. Sammanställning'!H55&amp;IF('2. Sammanställning'!H55&lt;&gt;"",IF('2. Sammanställning'!I55&lt;&gt;""," - ",""),"")&amp;'2. Sammanställning'!I55</f>
        <v xml:space="preserve">48. </v>
      </c>
      <c r="AX51" s="292" t="str">
        <v xml:space="preserve">48. </v>
      </c>
      <c r="AY51" s="5"/>
    </row>
    <row r="52" spans="1:51" ht="14.65" customHeight="1" x14ac:dyDescent="0.25">
      <c r="A52" s="4"/>
      <c r="B52" s="12"/>
      <c r="H52" s="292" t="str">
        <f>'2. Sammanställning'!B56&amp;". "&amp;'2. Sammanställning'!H56&amp;IF('2. Sammanställning'!H56&lt;&gt;"",IF('2. Sammanställning'!I56&lt;&gt;""," - ",""),"")&amp;'2. Sammanställning'!I56</f>
        <v xml:space="preserve">49. </v>
      </c>
      <c r="AX52" s="292" t="str">
        <v xml:space="preserve">49. </v>
      </c>
      <c r="AY52" s="5"/>
    </row>
    <row r="53" spans="1:51" ht="14.65" customHeight="1" x14ac:dyDescent="0.25">
      <c r="A53" s="4"/>
      <c r="B53" s="12"/>
      <c r="H53" s="292" t="str">
        <f>'2. Sammanställning'!B57&amp;". "&amp;'2. Sammanställning'!H57&amp;IF('2. Sammanställning'!H57&lt;&gt;"",IF('2. Sammanställning'!I57&lt;&gt;""," - ",""),"")&amp;'2. Sammanställning'!I57</f>
        <v xml:space="preserve">50. </v>
      </c>
      <c r="AX53" s="292" t="str">
        <v xml:space="preserve">50. </v>
      </c>
      <c r="AY53" s="5"/>
    </row>
    <row r="54" spans="1:51" x14ac:dyDescent="0.25">
      <c r="A54" s="4"/>
      <c r="B54" s="12"/>
      <c r="H54" s="292" t="str">
        <f>'2. Sammanställning'!B58&amp;". "&amp;'2. Sammanställning'!H58&amp;IF('2. Sammanställning'!H58&lt;&gt;"",IF('2. Sammanställning'!I58&lt;&gt;""," - ",""),"")&amp;'2. Sammanställning'!I58</f>
        <v xml:space="preserve">51. </v>
      </c>
      <c r="AX54" s="292" t="str">
        <v xml:space="preserve">51. </v>
      </c>
      <c r="AY54" s="5"/>
    </row>
    <row r="55" spans="1:51" x14ac:dyDescent="0.25">
      <c r="A55" s="4"/>
      <c r="B55" s="12"/>
      <c r="H55" s="292" t="str">
        <f>'2. Sammanställning'!B59&amp;". "&amp;'2. Sammanställning'!H59&amp;IF('2. Sammanställning'!H59&lt;&gt;"",IF('2. Sammanställning'!I59&lt;&gt;""," - ",""),"")&amp;'2. Sammanställning'!I59</f>
        <v xml:space="preserve">52. </v>
      </c>
      <c r="AX55" s="292" t="str">
        <v xml:space="preserve">52. </v>
      </c>
      <c r="AY55" s="5"/>
    </row>
    <row r="56" spans="1:51" x14ac:dyDescent="0.25">
      <c r="A56" s="4"/>
      <c r="B56" s="12"/>
      <c r="H56" s="292" t="str">
        <f>'2. Sammanställning'!B60&amp;". "&amp;'2. Sammanställning'!H60&amp;IF('2. Sammanställning'!H60&lt;&gt;"",IF('2. Sammanställning'!I60&lt;&gt;""," - ",""),"")&amp;'2. Sammanställning'!I60</f>
        <v xml:space="preserve">53. </v>
      </c>
      <c r="AX56" s="292" t="str">
        <v xml:space="preserve">53. </v>
      </c>
      <c r="AY56" s="5"/>
    </row>
    <row r="57" spans="1:51" x14ac:dyDescent="0.25">
      <c r="A57" s="4"/>
      <c r="B57" s="12"/>
      <c r="H57" s="292" t="str">
        <f>'2. Sammanställning'!B61&amp;". "&amp;'2. Sammanställning'!H61&amp;IF('2. Sammanställning'!H61&lt;&gt;"",IF('2. Sammanställning'!I61&lt;&gt;""," - ",""),"")&amp;'2. Sammanställning'!I61</f>
        <v xml:space="preserve">54. </v>
      </c>
      <c r="AX57" s="292" t="str">
        <v xml:space="preserve">54. </v>
      </c>
      <c r="AY57" s="5"/>
    </row>
    <row r="58" spans="1:51" ht="14.65" customHeight="1" x14ac:dyDescent="0.25">
      <c r="A58" s="4"/>
      <c r="B58" s="12"/>
      <c r="H58" s="292" t="str">
        <f>'2. Sammanställning'!B62&amp;". "&amp;'2. Sammanställning'!H62&amp;IF('2. Sammanställning'!H62&lt;&gt;"",IF('2. Sammanställning'!I62&lt;&gt;""," - ",""),"")&amp;'2. Sammanställning'!I62</f>
        <v xml:space="preserve">55. </v>
      </c>
      <c r="AX58" s="292" t="str">
        <v xml:space="preserve">55. </v>
      </c>
      <c r="AY58" s="5"/>
    </row>
    <row r="59" spans="1:51" ht="15" customHeight="1" thickBot="1" x14ac:dyDescent="0.3">
      <c r="A59" s="4"/>
      <c r="B59" s="12"/>
      <c r="H59" s="292" t="str">
        <f>'2. Sammanställning'!B63&amp;". "&amp;'2. Sammanställning'!H63&amp;IF('2. Sammanställning'!H63&lt;&gt;"",IF('2. Sammanställning'!I63&lt;&gt;""," - ",""),"")&amp;'2. Sammanställning'!I63</f>
        <v xml:space="preserve">56. </v>
      </c>
      <c r="AX59" s="292" t="str">
        <v xml:space="preserve">56. </v>
      </c>
      <c r="AY59" s="5"/>
    </row>
    <row r="60" spans="1:51" ht="19.5" thickBot="1" x14ac:dyDescent="0.35">
      <c r="A60" s="297"/>
      <c r="B60" s="298"/>
      <c r="C60" s="298" t="s">
        <v>626</v>
      </c>
      <c r="D60" s="298"/>
      <c r="E60" s="298"/>
      <c r="F60" s="298"/>
      <c r="G60" s="298"/>
      <c r="H60" s="292" t="str">
        <f>'2. Sammanställning'!B64&amp;". "&amp;'2. Sammanställning'!H64&amp;IF('2. Sammanställning'!H64&lt;&gt;"",IF('2. Sammanställning'!I64&lt;&gt;""," - ",""),"")&amp;'2. Sammanställning'!I64</f>
        <v xml:space="preserve">57. </v>
      </c>
      <c r="AX60" s="292" t="str">
        <v xml:space="preserve">57. </v>
      </c>
      <c r="AY60" s="5"/>
    </row>
    <row r="61" spans="1:51" ht="21.75" customHeight="1" x14ac:dyDescent="0.25">
      <c r="H61" s="292" t="str">
        <f>'2. Sammanställning'!B65&amp;". "&amp;'2. Sammanställning'!H65&amp;IF('2. Sammanställning'!H65&lt;&gt;"",IF('2. Sammanställning'!I65&lt;&gt;""," - ",""),"")&amp;'2. Sammanställning'!I65</f>
        <v xml:space="preserve">58. </v>
      </c>
      <c r="AX61" s="292" t="str">
        <v xml:space="preserve">58. </v>
      </c>
      <c r="AY61" s="5"/>
    </row>
    <row r="62" spans="1:51" ht="18.75" customHeight="1" x14ac:dyDescent="0.25">
      <c r="H62" s="292" t="str">
        <f>'2. Sammanställning'!B66&amp;". "&amp;'2. Sammanställning'!H66&amp;IF('2. Sammanställning'!H66&lt;&gt;"",IF('2. Sammanställning'!I66&lt;&gt;""," - ",""),"")&amp;'2. Sammanställning'!I66</f>
        <v xml:space="preserve">59. </v>
      </c>
      <c r="AX62" s="292" t="str">
        <v xml:space="preserve">59. </v>
      </c>
      <c r="AY62" s="5"/>
    </row>
    <row r="63" spans="1:51" x14ac:dyDescent="0.25">
      <c r="H63" s="292" t="str">
        <f>'2. Sammanställning'!B67&amp;". "&amp;'2. Sammanställning'!H67&amp;IF('2. Sammanställning'!H67&lt;&gt;"",IF('2. Sammanställning'!I67&lt;&gt;""," - ",""),"")&amp;'2. Sammanställning'!I67</f>
        <v xml:space="preserve">60. </v>
      </c>
      <c r="AX63" s="292" t="str">
        <v xml:space="preserve">60. </v>
      </c>
      <c r="AY63" s="5"/>
    </row>
    <row r="64" spans="1:51" ht="14.65" customHeight="1" x14ac:dyDescent="0.25">
      <c r="H64" s="292" t="str">
        <f>'2. Sammanställning'!B68&amp;". "&amp;'2. Sammanställning'!H68&amp;IF('2. Sammanställning'!H68&lt;&gt;"",IF('2. Sammanställning'!I68&lt;&gt;""," - ",""),"")&amp;'2. Sammanställning'!I68</f>
        <v xml:space="preserve">61. </v>
      </c>
      <c r="AX64" s="292" t="str">
        <v xml:space="preserve">61. </v>
      </c>
      <c r="AY64" s="5"/>
    </row>
    <row r="65" spans="8:51" ht="14.65" customHeight="1" x14ac:dyDescent="0.25">
      <c r="H65" s="292" t="str">
        <f>'2. Sammanställning'!B69&amp;". "&amp;'2. Sammanställning'!H69&amp;IF('2. Sammanställning'!H69&lt;&gt;"",IF('2. Sammanställning'!I69&lt;&gt;""," - ",""),"")&amp;'2. Sammanställning'!I69</f>
        <v xml:space="preserve">62. </v>
      </c>
      <c r="AX65" s="292" t="str">
        <v xml:space="preserve">62. </v>
      </c>
      <c r="AY65" s="5"/>
    </row>
    <row r="66" spans="8:51" x14ac:dyDescent="0.25">
      <c r="H66" s="292" t="str">
        <f>'2. Sammanställning'!B70&amp;". "&amp;'2. Sammanställning'!H70&amp;IF('2. Sammanställning'!H70&lt;&gt;"",IF('2. Sammanställning'!I70&lt;&gt;""," - ",""),"")&amp;'2. Sammanställning'!I70</f>
        <v xml:space="preserve">63. </v>
      </c>
      <c r="AX66" s="292" t="str">
        <v xml:space="preserve">63. </v>
      </c>
      <c r="AY66" s="5"/>
    </row>
    <row r="67" spans="8:51" x14ac:dyDescent="0.25">
      <c r="H67" s="292" t="str">
        <f>'2. Sammanställning'!B71&amp;". "&amp;'2. Sammanställning'!H71&amp;IF('2. Sammanställning'!H71&lt;&gt;"",IF('2. Sammanställning'!I71&lt;&gt;""," - ",""),"")&amp;'2. Sammanställning'!I71</f>
        <v xml:space="preserve">64. </v>
      </c>
      <c r="AX67" s="292" t="str">
        <v xml:space="preserve">64. </v>
      </c>
      <c r="AY67" s="5"/>
    </row>
    <row r="68" spans="8:51" x14ac:dyDescent="0.25">
      <c r="H68" s="292" t="str">
        <f>'2. Sammanställning'!B72&amp;". "&amp;'2. Sammanställning'!H72&amp;IF('2. Sammanställning'!H72&lt;&gt;"",IF('2. Sammanställning'!I72&lt;&gt;""," - ",""),"")&amp;'2. Sammanställning'!I72</f>
        <v xml:space="preserve">65. </v>
      </c>
      <c r="AX68" s="292" t="str">
        <v xml:space="preserve">65. </v>
      </c>
      <c r="AY68" s="5"/>
    </row>
    <row r="69" spans="8:51" x14ac:dyDescent="0.25">
      <c r="H69" s="292" t="str">
        <f>'2. Sammanställning'!B73&amp;". "&amp;'2. Sammanställning'!H73&amp;IF('2. Sammanställning'!H73&lt;&gt;"",IF('2. Sammanställning'!I73&lt;&gt;""," - ",""),"")&amp;'2. Sammanställning'!I73</f>
        <v xml:space="preserve">66. </v>
      </c>
      <c r="AX69" s="292" t="str">
        <v xml:space="preserve">66. </v>
      </c>
      <c r="AY69" s="5"/>
    </row>
    <row r="70" spans="8:51" ht="14.65" customHeight="1" x14ac:dyDescent="0.25">
      <c r="H70" s="292" t="str">
        <f>'2. Sammanställning'!B74&amp;". "&amp;'2. Sammanställning'!H74&amp;IF('2. Sammanställning'!H74&lt;&gt;"",IF('2. Sammanställning'!I74&lt;&gt;""," - ",""),"")&amp;'2. Sammanställning'!I74</f>
        <v xml:space="preserve">67. </v>
      </c>
      <c r="AX70" s="292" t="str">
        <v xml:space="preserve">67. </v>
      </c>
      <c r="AY70" s="5"/>
    </row>
    <row r="71" spans="8:51" ht="14.65" customHeight="1" x14ac:dyDescent="0.25">
      <c r="H71" s="292" t="str">
        <f>'2. Sammanställning'!B75&amp;". "&amp;'2. Sammanställning'!H75&amp;IF('2. Sammanställning'!H75&lt;&gt;"",IF('2. Sammanställning'!I75&lt;&gt;""," - ",""),"")&amp;'2. Sammanställning'!I75</f>
        <v xml:space="preserve">68. </v>
      </c>
      <c r="AX71" s="292" t="str">
        <v xml:space="preserve">68. </v>
      </c>
      <c r="AY71" s="5"/>
    </row>
    <row r="72" spans="8:51" x14ac:dyDescent="0.25">
      <c r="H72" s="292" t="str">
        <f>'2. Sammanställning'!B76&amp;". "&amp;'2. Sammanställning'!H76&amp;IF('2. Sammanställning'!H76&lt;&gt;"",IF('2. Sammanställning'!I76&lt;&gt;""," - ",""),"")&amp;'2. Sammanställning'!I76</f>
        <v xml:space="preserve">69. </v>
      </c>
      <c r="AX72" s="292" t="str">
        <v xml:space="preserve">69. </v>
      </c>
      <c r="AY72" s="5"/>
    </row>
    <row r="73" spans="8:51" x14ac:dyDescent="0.25">
      <c r="H73" s="292" t="str">
        <f>'2. Sammanställning'!B77&amp;". "&amp;'2. Sammanställning'!H77&amp;IF('2. Sammanställning'!H77&lt;&gt;"",IF('2. Sammanställning'!I77&lt;&gt;""," - ",""),"")&amp;'2. Sammanställning'!I77</f>
        <v xml:space="preserve">70. </v>
      </c>
      <c r="AX73" s="292" t="str">
        <v xml:space="preserve">70. </v>
      </c>
      <c r="AY73" s="5"/>
    </row>
    <row r="74" spans="8:51" x14ac:dyDescent="0.25">
      <c r="H74" s="292" t="str">
        <f>'2. Sammanställning'!B78&amp;". "&amp;'2. Sammanställning'!H78&amp;IF('2. Sammanställning'!H78&lt;&gt;"",IF('2. Sammanställning'!I78&lt;&gt;""," - ",""),"")&amp;'2. Sammanställning'!I78</f>
        <v xml:space="preserve">71. </v>
      </c>
      <c r="AX74" s="292" t="str">
        <v xml:space="preserve">71. </v>
      </c>
      <c r="AY74" s="5"/>
    </row>
    <row r="75" spans="8:51" x14ac:dyDescent="0.25">
      <c r="H75" s="292" t="str">
        <f>'2. Sammanställning'!B79&amp;". "&amp;'2. Sammanställning'!H79&amp;IF('2. Sammanställning'!H79&lt;&gt;"",IF('2. Sammanställning'!I79&lt;&gt;""," - ",""),"")&amp;'2. Sammanställning'!I79</f>
        <v xml:space="preserve">72. </v>
      </c>
      <c r="AX75" s="292" t="str">
        <v xml:space="preserve">72. </v>
      </c>
      <c r="AY75" s="5"/>
    </row>
    <row r="76" spans="8:51" ht="14.65" customHeight="1" x14ac:dyDescent="0.25">
      <c r="H76" s="292" t="str">
        <f>'2. Sammanställning'!B80&amp;". "&amp;'2. Sammanställning'!H80&amp;IF('2. Sammanställning'!H80&lt;&gt;"",IF('2. Sammanställning'!I80&lt;&gt;""," - ",""),"")&amp;'2. Sammanställning'!I80</f>
        <v xml:space="preserve">73. </v>
      </c>
      <c r="AX76" s="292" t="str">
        <v xml:space="preserve">73. </v>
      </c>
      <c r="AY76" s="5"/>
    </row>
    <row r="77" spans="8:51" ht="14.65" customHeight="1" x14ac:dyDescent="0.25">
      <c r="H77" s="292" t="str">
        <f>'2. Sammanställning'!B81&amp;". "&amp;'2. Sammanställning'!H81&amp;IF('2. Sammanställning'!H81&lt;&gt;"",IF('2. Sammanställning'!I81&lt;&gt;""," - ",""),"")&amp;'2. Sammanställning'!I81</f>
        <v xml:space="preserve">74. </v>
      </c>
      <c r="AX77" s="292" t="str">
        <v xml:space="preserve">74. </v>
      </c>
      <c r="AY77" s="5"/>
    </row>
    <row r="78" spans="8:51" x14ac:dyDescent="0.25">
      <c r="H78" s="292" t="str">
        <f>'2. Sammanställning'!B82&amp;". "&amp;'2. Sammanställning'!H82&amp;IF('2. Sammanställning'!H82&lt;&gt;"",IF('2. Sammanställning'!I82&lt;&gt;""," - ",""),"")&amp;'2. Sammanställning'!I82</f>
        <v xml:space="preserve">75. </v>
      </c>
      <c r="AX78" s="292" t="str">
        <v xml:space="preserve">75. </v>
      </c>
      <c r="AY78" s="5"/>
    </row>
    <row r="79" spans="8:51" x14ac:dyDescent="0.25">
      <c r="H79" s="292" t="str">
        <f>'2. Sammanställning'!B83&amp;". "&amp;'2. Sammanställning'!H83&amp;IF('2. Sammanställning'!H83&lt;&gt;"",IF('2. Sammanställning'!I83&lt;&gt;""," - ",""),"")&amp;'2. Sammanställning'!I83</f>
        <v xml:space="preserve">76. </v>
      </c>
      <c r="AX79" s="292" t="str">
        <v xml:space="preserve">76. </v>
      </c>
      <c r="AY79" s="5"/>
    </row>
    <row r="80" spans="8:51" x14ac:dyDescent="0.25">
      <c r="H80" s="292" t="str">
        <f>'2. Sammanställning'!B84&amp;". "&amp;'2. Sammanställning'!H84&amp;IF('2. Sammanställning'!H84&lt;&gt;"",IF('2. Sammanställning'!I84&lt;&gt;""," - ",""),"")&amp;'2. Sammanställning'!I84</f>
        <v xml:space="preserve">77. </v>
      </c>
      <c r="AX80" s="292" t="str">
        <v xml:space="preserve">77. </v>
      </c>
      <c r="AY80" s="5"/>
    </row>
    <row r="81" spans="8:51" x14ac:dyDescent="0.25">
      <c r="H81" s="292" t="str">
        <f>'2. Sammanställning'!B85&amp;". "&amp;'2. Sammanställning'!H85&amp;IF('2. Sammanställning'!H85&lt;&gt;"",IF('2. Sammanställning'!I85&lt;&gt;""," - ",""),"")&amp;'2. Sammanställning'!I85</f>
        <v xml:space="preserve">78. </v>
      </c>
      <c r="AX81" s="292" t="str">
        <v xml:space="preserve">78. </v>
      </c>
      <c r="AY81" s="5"/>
    </row>
    <row r="82" spans="8:51" ht="14.65" customHeight="1" x14ac:dyDescent="0.25">
      <c r="H82" s="292" t="str">
        <f>'2. Sammanställning'!B86&amp;". "&amp;'2. Sammanställning'!H86&amp;IF('2. Sammanställning'!H86&lt;&gt;"",IF('2. Sammanställning'!I86&lt;&gt;""," - ",""),"")&amp;'2. Sammanställning'!I86</f>
        <v xml:space="preserve">79. </v>
      </c>
      <c r="AX82" s="292" t="str">
        <v xml:space="preserve">79. </v>
      </c>
      <c r="AY82" s="5"/>
    </row>
    <row r="83" spans="8:51" ht="14.65" customHeight="1" x14ac:dyDescent="0.25">
      <c r="H83" s="292" t="str">
        <f>'2. Sammanställning'!B87&amp;". "&amp;'2. Sammanställning'!H87&amp;IF('2. Sammanställning'!H87&lt;&gt;"",IF('2. Sammanställning'!I87&lt;&gt;""," - ",""),"")&amp;'2. Sammanställning'!I87</f>
        <v xml:space="preserve">80. </v>
      </c>
      <c r="AX83" s="292" t="str">
        <v xml:space="preserve">80. </v>
      </c>
      <c r="AY83" s="5"/>
    </row>
    <row r="84" spans="8:51" x14ac:dyDescent="0.25">
      <c r="H84" s="292" t="str">
        <f>'2. Sammanställning'!B88&amp;". "&amp;'2. Sammanställning'!H88&amp;IF('2. Sammanställning'!H88&lt;&gt;"",IF('2. Sammanställning'!I88&lt;&gt;""," - ",""),"")&amp;'2. Sammanställning'!I88</f>
        <v xml:space="preserve">81. </v>
      </c>
      <c r="AX84" s="292" t="str">
        <v xml:space="preserve">81. </v>
      </c>
      <c r="AY84" s="5"/>
    </row>
    <row r="85" spans="8:51" x14ac:dyDescent="0.25">
      <c r="H85" s="292" t="str">
        <f>'2. Sammanställning'!B89&amp;". "&amp;'2. Sammanställning'!H89&amp;IF('2. Sammanställning'!H89&lt;&gt;"",IF('2. Sammanställning'!I89&lt;&gt;""," - ",""),"")&amp;'2. Sammanställning'!I89</f>
        <v xml:space="preserve">82. </v>
      </c>
      <c r="AX85" s="292" t="str">
        <v xml:space="preserve">82. </v>
      </c>
      <c r="AY85" s="5"/>
    </row>
    <row r="86" spans="8:51" x14ac:dyDescent="0.25">
      <c r="H86" s="292" t="str">
        <f>'2. Sammanställning'!B90&amp;". "&amp;'2. Sammanställning'!H90&amp;IF('2. Sammanställning'!H90&lt;&gt;"",IF('2. Sammanställning'!I90&lt;&gt;""," - ",""),"")&amp;'2. Sammanställning'!I90</f>
        <v xml:space="preserve">83. </v>
      </c>
      <c r="AX86" s="292" t="str">
        <v xml:space="preserve">83. </v>
      </c>
      <c r="AY86" s="5"/>
    </row>
    <row r="87" spans="8:51" x14ac:dyDescent="0.25">
      <c r="H87" s="292" t="str">
        <f>'2. Sammanställning'!B91&amp;". "&amp;'2. Sammanställning'!H91&amp;IF('2. Sammanställning'!H91&lt;&gt;"",IF('2. Sammanställning'!I91&lt;&gt;""," - ",""),"")&amp;'2. Sammanställning'!I91</f>
        <v xml:space="preserve">84. </v>
      </c>
      <c r="AX87" s="292" t="str">
        <v xml:space="preserve">84. </v>
      </c>
      <c r="AY87" s="5"/>
    </row>
    <row r="88" spans="8:51" ht="14.65" customHeight="1" x14ac:dyDescent="0.25">
      <c r="H88" s="292" t="str">
        <f>'2. Sammanställning'!B92&amp;". "&amp;'2. Sammanställning'!H92&amp;IF('2. Sammanställning'!H92&lt;&gt;"",IF('2. Sammanställning'!I92&lt;&gt;""," - ",""),"")&amp;'2. Sammanställning'!I92</f>
        <v xml:space="preserve">85. </v>
      </c>
      <c r="AX88" s="292" t="str">
        <v xml:space="preserve">85. </v>
      </c>
      <c r="AY88" s="5"/>
    </row>
    <row r="89" spans="8:51" ht="14.65" customHeight="1" x14ac:dyDescent="0.25">
      <c r="H89" s="292" t="str">
        <f>'2. Sammanställning'!B93&amp;". "&amp;'2. Sammanställning'!H93&amp;IF('2. Sammanställning'!H93&lt;&gt;"",IF('2. Sammanställning'!I93&lt;&gt;""," - ",""),"")&amp;'2. Sammanställning'!I93</f>
        <v xml:space="preserve">86. </v>
      </c>
      <c r="AX89" s="292" t="str">
        <v xml:space="preserve">86. </v>
      </c>
      <c r="AY89" s="5"/>
    </row>
    <row r="90" spans="8:51" x14ac:dyDescent="0.25">
      <c r="H90" s="292" t="str">
        <f>'2. Sammanställning'!B94&amp;". "&amp;'2. Sammanställning'!H94&amp;IF('2. Sammanställning'!H94&lt;&gt;"",IF('2. Sammanställning'!I94&lt;&gt;""," - ",""),"")&amp;'2. Sammanställning'!I94</f>
        <v xml:space="preserve">87. </v>
      </c>
      <c r="AX90" s="292" t="str">
        <v xml:space="preserve">87. </v>
      </c>
      <c r="AY90" s="5"/>
    </row>
    <row r="91" spans="8:51" x14ac:dyDescent="0.25">
      <c r="H91" s="292" t="str">
        <f>'2. Sammanställning'!B95&amp;". "&amp;'2. Sammanställning'!H95&amp;IF('2. Sammanställning'!H95&lt;&gt;"",IF('2. Sammanställning'!I95&lt;&gt;""," - ",""),"")&amp;'2. Sammanställning'!I95</f>
        <v xml:space="preserve">88. </v>
      </c>
      <c r="AX91" s="292" t="str">
        <v xml:space="preserve">88. </v>
      </c>
      <c r="AY91" s="5"/>
    </row>
    <row r="92" spans="8:51" x14ac:dyDescent="0.25">
      <c r="H92" s="292" t="str">
        <f>'2. Sammanställning'!B96&amp;". "&amp;'2. Sammanställning'!H96&amp;IF('2. Sammanställning'!H96&lt;&gt;"",IF('2. Sammanställning'!I96&lt;&gt;""," - ",""),"")&amp;'2. Sammanställning'!I96</f>
        <v xml:space="preserve">89. </v>
      </c>
      <c r="AX92" s="292" t="str">
        <v xml:space="preserve">89. </v>
      </c>
      <c r="AY92" s="5"/>
    </row>
    <row r="93" spans="8:51" x14ac:dyDescent="0.25">
      <c r="H93" s="292" t="str">
        <f>'2. Sammanställning'!B97&amp;". "&amp;'2. Sammanställning'!H97&amp;IF('2. Sammanställning'!H97&lt;&gt;"",IF('2. Sammanställning'!I97&lt;&gt;""," - ",""),"")&amp;'2. Sammanställning'!I97</f>
        <v xml:space="preserve">90. </v>
      </c>
      <c r="AX93" s="292" t="str">
        <v xml:space="preserve">90. </v>
      </c>
      <c r="AY93" s="5"/>
    </row>
    <row r="94" spans="8:51" ht="14.65" customHeight="1" x14ac:dyDescent="0.25">
      <c r="H94" s="292" t="str">
        <f>'2. Sammanställning'!B98&amp;". "&amp;'2. Sammanställning'!H98&amp;IF('2. Sammanställning'!H98&lt;&gt;"",IF('2. Sammanställning'!I98&lt;&gt;""," - ",""),"")&amp;'2. Sammanställning'!I98</f>
        <v xml:space="preserve">91. </v>
      </c>
      <c r="AX94" s="292" t="str">
        <v xml:space="preserve">91. </v>
      </c>
      <c r="AY94" s="5"/>
    </row>
    <row r="95" spans="8:51" ht="14.65" customHeight="1" x14ac:dyDescent="0.25">
      <c r="H95" s="292" t="str">
        <f>'2. Sammanställning'!B99&amp;". "&amp;'2. Sammanställning'!H99&amp;IF('2. Sammanställning'!H99&lt;&gt;"",IF('2. Sammanställning'!I99&lt;&gt;""," - ",""),"")&amp;'2. Sammanställning'!I99</f>
        <v xml:space="preserve">92. </v>
      </c>
      <c r="AX95" s="292" t="str">
        <v xml:space="preserve">92. </v>
      </c>
      <c r="AY95" s="5"/>
    </row>
    <row r="96" spans="8:51" x14ac:dyDescent="0.25">
      <c r="H96" s="292" t="str">
        <f>'2. Sammanställning'!B100&amp;". "&amp;'2. Sammanställning'!H100&amp;IF('2. Sammanställning'!H100&lt;&gt;"",IF('2. Sammanställning'!I100&lt;&gt;""," - ",""),"")&amp;'2. Sammanställning'!I100</f>
        <v xml:space="preserve">93. </v>
      </c>
      <c r="AX96" s="292" t="str">
        <v xml:space="preserve">93. </v>
      </c>
      <c r="AY96" s="5"/>
    </row>
    <row r="97" spans="8:51" x14ac:dyDescent="0.25">
      <c r="H97" s="292" t="str">
        <f>'2. Sammanställning'!B101&amp;". "&amp;'2. Sammanställning'!H101&amp;IF('2. Sammanställning'!H101&lt;&gt;"",IF('2. Sammanställning'!I101&lt;&gt;""," - ",""),"")&amp;'2. Sammanställning'!I101</f>
        <v xml:space="preserve">94. </v>
      </c>
      <c r="AX97" s="292" t="str">
        <v xml:space="preserve">94. </v>
      </c>
      <c r="AY97" s="5"/>
    </row>
    <row r="98" spans="8:51" x14ac:dyDescent="0.25">
      <c r="H98" s="292" t="str">
        <f>'2. Sammanställning'!B102&amp;". "&amp;'2. Sammanställning'!H102&amp;IF('2. Sammanställning'!H102&lt;&gt;"",IF('2. Sammanställning'!I102&lt;&gt;""," - ",""),"")&amp;'2. Sammanställning'!I102</f>
        <v xml:space="preserve">95. </v>
      </c>
      <c r="AX98" s="292" t="str">
        <v xml:space="preserve">95. </v>
      </c>
      <c r="AY98" s="5"/>
    </row>
    <row r="99" spans="8:51" x14ac:dyDescent="0.25">
      <c r="H99" s="292" t="str">
        <f>'2. Sammanställning'!B103&amp;". "&amp;'2. Sammanställning'!H103&amp;IF('2. Sammanställning'!H103&lt;&gt;"",IF('2. Sammanställning'!I103&lt;&gt;""," - ",""),"")&amp;'2. Sammanställning'!I103</f>
        <v xml:space="preserve">96. </v>
      </c>
      <c r="AX99" s="292" t="str">
        <v xml:space="preserve">96. </v>
      </c>
      <c r="AY99" s="5"/>
    </row>
    <row r="100" spans="8:51" ht="14.65" customHeight="1" x14ac:dyDescent="0.25">
      <c r="H100" s="292" t="str">
        <f>'2. Sammanställning'!B104&amp;". "&amp;'2. Sammanställning'!H104&amp;IF('2. Sammanställning'!H104&lt;&gt;"",IF('2. Sammanställning'!I104&lt;&gt;""," - ",""),"")&amp;'2. Sammanställning'!I104</f>
        <v xml:space="preserve">97. </v>
      </c>
      <c r="AX100" s="292" t="str">
        <v xml:space="preserve">97. </v>
      </c>
      <c r="AY100" s="5"/>
    </row>
    <row r="101" spans="8:51" ht="14.65" customHeight="1" x14ac:dyDescent="0.25">
      <c r="H101" s="292" t="str">
        <f>'2. Sammanställning'!B105&amp;". "&amp;'2. Sammanställning'!H105&amp;IF('2. Sammanställning'!H105&lt;&gt;"",IF('2. Sammanställning'!I105&lt;&gt;""," - ",""),"")&amp;'2. Sammanställning'!I105</f>
        <v xml:space="preserve">98. </v>
      </c>
      <c r="AX101" s="292" t="str">
        <v xml:space="preserve">98. </v>
      </c>
      <c r="AY101" s="5"/>
    </row>
    <row r="102" spans="8:51" x14ac:dyDescent="0.25">
      <c r="H102" s="292" t="str">
        <f>'2. Sammanställning'!B106&amp;". "&amp;'2. Sammanställning'!H106&amp;IF('2. Sammanställning'!H106&lt;&gt;"",IF('2. Sammanställning'!I106&lt;&gt;""," - ",""),"")&amp;'2. Sammanställning'!I106</f>
        <v xml:space="preserve">99. </v>
      </c>
      <c r="AX102" s="292" t="str">
        <v xml:space="preserve">99. </v>
      </c>
      <c r="AY102" s="5"/>
    </row>
    <row r="103" spans="8:51" ht="15.75" thickBot="1" x14ac:dyDescent="0.3">
      <c r="H103" s="294" t="str">
        <f>'2. Sammanställning'!B107&amp;". "&amp;'2. Sammanställning'!H107&amp;IF('2. Sammanställning'!H107&lt;&gt;"",IF('2. Sammanställning'!I107&lt;&gt;""," - ",""),"")&amp;'2. Sammanställning'!I107</f>
        <v xml:space="preserve">100. </v>
      </c>
      <c r="AX103" s="294" t="str">
        <v xml:space="preserve">100. </v>
      </c>
      <c r="AY103" s="15"/>
    </row>
    <row r="106" spans="8:51" ht="14.65" customHeight="1" x14ac:dyDescent="0.25"/>
    <row r="107" spans="8:51" ht="14.65" customHeight="1" x14ac:dyDescent="0.25"/>
    <row r="112" spans="8:51" ht="14.65" customHeight="1" x14ac:dyDescent="0.25"/>
    <row r="113" ht="14.65" customHeight="1" x14ac:dyDescent="0.25"/>
    <row r="118" ht="14.65" customHeight="1" x14ac:dyDescent="0.25"/>
    <row r="119" ht="14.65" customHeight="1" x14ac:dyDescent="0.25"/>
    <row r="124" ht="14.65" customHeight="1" x14ac:dyDescent="0.25"/>
    <row r="125" ht="14.65" customHeight="1" x14ac:dyDescent="0.25"/>
    <row r="130" ht="14.65" customHeight="1" x14ac:dyDescent="0.25"/>
    <row r="131" ht="14.65" customHeight="1" x14ac:dyDescent="0.25"/>
    <row r="136" ht="14.65" customHeight="1" x14ac:dyDescent="0.25"/>
    <row r="137" ht="14.65" customHeight="1" x14ac:dyDescent="0.25"/>
    <row r="142" ht="14.65" customHeight="1" x14ac:dyDescent="0.25"/>
    <row r="143" ht="14.65" customHeight="1" x14ac:dyDescent="0.25"/>
    <row r="148" ht="14.65" customHeight="1" x14ac:dyDescent="0.25"/>
    <row r="149" ht="14.65" customHeight="1" x14ac:dyDescent="0.25"/>
    <row r="153" ht="11.65" customHeight="1" x14ac:dyDescent="0.25"/>
    <row r="154" ht="17.25" customHeight="1" x14ac:dyDescent="0.25"/>
    <row r="155" ht="14.65" customHeight="1" x14ac:dyDescent="0.25"/>
    <row r="160" ht="14.65" customHeight="1" x14ac:dyDescent="0.25"/>
    <row r="161" ht="14.65" customHeight="1" x14ac:dyDescent="0.25"/>
  </sheetData>
  <sheetProtection selectLockedCells="1"/>
  <mergeCells count="30">
    <mergeCell ref="BA2:BB2"/>
    <mergeCell ref="BA1:BB1"/>
    <mergeCell ref="A1:E1"/>
    <mergeCell ref="M1:Q1"/>
    <mergeCell ref="S1:X1"/>
    <mergeCell ref="Z1:AF1"/>
    <mergeCell ref="AH1:AM1"/>
    <mergeCell ref="AL2:AL3"/>
    <mergeCell ref="AO2:AO3"/>
    <mergeCell ref="AP2:AP3"/>
    <mergeCell ref="AQ2:AQ3"/>
    <mergeCell ref="AR2:AR3"/>
    <mergeCell ref="AM2:AM3"/>
    <mergeCell ref="AX1:AY1"/>
    <mergeCell ref="BD1:BE1"/>
    <mergeCell ref="BG1:BH1"/>
    <mergeCell ref="V2:X2"/>
    <mergeCell ref="Z2:Z3"/>
    <mergeCell ref="AA2:AA3"/>
    <mergeCell ref="AB2:AB3"/>
    <mergeCell ref="AC2:AC3"/>
    <mergeCell ref="AD2:AD3"/>
    <mergeCell ref="AE2:AE3"/>
    <mergeCell ref="AF2:AF3"/>
    <mergeCell ref="AO1:AT1"/>
    <mergeCell ref="AH2:AH3"/>
    <mergeCell ref="AI2:AI3"/>
    <mergeCell ref="AJ2:AJ3"/>
    <mergeCell ref="AK2:AK3"/>
    <mergeCell ref="AS2:AT2"/>
  </mergeCells>
  <dataValidations disablePrompts="1" count="2">
    <dataValidation type="list" allowBlank="1" showInputMessage="1" sqref="Z5" xr:uid="{EBF0E4EA-AED4-40AC-8EFF-C688B296DEEE}">
      <formula1>$Z$4:$Z$28</formula1>
    </dataValidation>
    <dataValidation type="list" allowBlank="1" showInputMessage="1" showErrorMessage="1" sqref="Z4" xr:uid="{A5E55F12-B558-43A0-8DD5-F8DF4E60C7DA}">
      <formula1>$Z$4:$Z$28</formula1>
    </dataValidation>
  </dataValidations>
  <pageMargins left="0.7" right="0.7" top="0.75" bottom="0.75" header="0.3" footer="0.3"/>
  <pageSetup paperSize="9" scale="35" fitToHeight="0"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562F1-32D6-47A2-9343-20B9BC7F1A9B}">
  <sheetPr codeName="Sheet15"/>
  <dimension ref="B1:AN389"/>
  <sheetViews>
    <sheetView topLeftCell="A109" zoomScale="50" zoomScaleNormal="50" workbookViewId="0">
      <selection activeCell="C171" sqref="C171"/>
    </sheetView>
  </sheetViews>
  <sheetFormatPr defaultColWidth="9.28515625" defaultRowHeight="15" x14ac:dyDescent="0.25"/>
  <cols>
    <col min="1" max="1" width="5.28515625" customWidth="1"/>
    <col min="2" max="2" width="31.28515625" customWidth="1"/>
    <col min="3" max="14" width="20.7109375" customWidth="1"/>
    <col min="16" max="41" width="17.7109375" customWidth="1"/>
  </cols>
  <sheetData>
    <row r="1" spans="2:40" ht="15.75" thickBot="1" x14ac:dyDescent="0.3"/>
    <row r="2" spans="2:40" ht="21" x14ac:dyDescent="0.35">
      <c r="B2" s="1119" t="s">
        <v>554</v>
      </c>
      <c r="C2" s="1120"/>
      <c r="D2" s="1120"/>
      <c r="E2" s="1120"/>
      <c r="F2" s="1120"/>
      <c r="G2" s="1120"/>
      <c r="H2" s="1120"/>
      <c r="I2" s="1120"/>
      <c r="J2" s="1120"/>
      <c r="K2" s="1120"/>
      <c r="L2" s="1120"/>
      <c r="M2" s="1120"/>
      <c r="N2" s="1121"/>
      <c r="P2" s="1122" t="s">
        <v>555</v>
      </c>
      <c r="Q2" s="1123"/>
      <c r="R2" s="1123"/>
      <c r="S2" s="1123"/>
      <c r="T2" s="1123"/>
      <c r="U2" s="1123"/>
      <c r="V2" s="1123"/>
      <c r="W2" s="1124"/>
      <c r="Y2" s="1122" t="s">
        <v>556</v>
      </c>
      <c r="Z2" s="1123"/>
      <c r="AA2" s="1123"/>
      <c r="AB2" s="1123"/>
      <c r="AC2" s="1123"/>
      <c r="AD2" s="1123"/>
      <c r="AE2" s="1123"/>
      <c r="AF2" s="1124"/>
      <c r="AH2" s="1122" t="s">
        <v>557</v>
      </c>
      <c r="AI2" s="1123"/>
      <c r="AJ2" s="1123"/>
      <c r="AK2" s="1123"/>
      <c r="AL2" s="1123"/>
      <c r="AM2" s="1123"/>
      <c r="AN2" s="1124"/>
    </row>
    <row r="3" spans="2:40" ht="15.75" thickBot="1" x14ac:dyDescent="0.3">
      <c r="B3" s="1125" t="s">
        <v>558</v>
      </c>
      <c r="C3" s="1126"/>
      <c r="D3" s="1126"/>
      <c r="E3" s="1126"/>
      <c r="F3" s="1126"/>
      <c r="G3" s="1126"/>
      <c r="H3" s="1126"/>
      <c r="I3" s="1126"/>
      <c r="J3" s="1126"/>
      <c r="K3" s="1126"/>
      <c r="L3" s="1126"/>
      <c r="M3" s="1126"/>
      <c r="N3" s="1127"/>
      <c r="P3" s="1125" t="s">
        <v>559</v>
      </c>
      <c r="Q3" s="1126"/>
      <c r="R3" s="1126"/>
      <c r="S3" s="1126"/>
      <c r="T3" s="1126"/>
      <c r="U3" s="1126"/>
      <c r="V3" s="1126"/>
      <c r="W3" s="1127"/>
      <c r="Y3" s="1125" t="s">
        <v>560</v>
      </c>
      <c r="Z3" s="1126"/>
      <c r="AA3" s="1126"/>
      <c r="AB3" s="1126"/>
      <c r="AC3" s="1126"/>
      <c r="AD3" s="1126"/>
      <c r="AE3" s="1126"/>
      <c r="AF3" s="1127"/>
      <c r="AH3" s="1128" t="s">
        <v>561</v>
      </c>
      <c r="AI3" s="1129"/>
      <c r="AJ3" s="1129"/>
      <c r="AK3" s="1129"/>
      <c r="AL3" s="1129"/>
      <c r="AM3" s="1129"/>
      <c r="AN3" s="1130"/>
    </row>
    <row r="4" spans="2:40" ht="18" customHeight="1" x14ac:dyDescent="0.25">
      <c r="B4" s="1134"/>
      <c r="C4" s="1135"/>
      <c r="D4" s="1135"/>
      <c r="E4" s="1135"/>
      <c r="F4" s="1135"/>
      <c r="G4" s="1135"/>
      <c r="H4" s="1135"/>
      <c r="I4" s="1135"/>
      <c r="J4" s="1135"/>
      <c r="K4" s="1135"/>
      <c r="L4" s="1135"/>
      <c r="M4" s="1135"/>
      <c r="N4" s="1136"/>
      <c r="P4" s="1115" t="s">
        <v>41</v>
      </c>
      <c r="Q4" s="518" t="s">
        <v>457</v>
      </c>
      <c r="R4" s="518"/>
      <c r="S4" s="518"/>
      <c r="T4" s="518"/>
      <c r="U4" s="518"/>
      <c r="V4" s="518"/>
      <c r="W4" s="1118"/>
      <c r="Y4" s="1115" t="s">
        <v>41</v>
      </c>
      <c r="Z4" s="518" t="s">
        <v>457</v>
      </c>
      <c r="AA4" s="518"/>
      <c r="AB4" s="518"/>
      <c r="AC4" s="518"/>
      <c r="AD4" s="518"/>
      <c r="AE4" s="518"/>
      <c r="AF4" s="1118"/>
      <c r="AH4" s="1115" t="s">
        <v>41</v>
      </c>
      <c r="AI4" s="1131" t="s">
        <v>457</v>
      </c>
      <c r="AJ4" s="1132"/>
      <c r="AK4" s="1132"/>
      <c r="AL4" s="1132"/>
      <c r="AM4" s="1132"/>
      <c r="AN4" s="1133"/>
    </row>
    <row r="5" spans="2:40" ht="18" customHeight="1" thickBot="1" x14ac:dyDescent="0.3">
      <c r="B5" s="1107"/>
      <c r="C5" s="1108"/>
      <c r="D5" s="1108"/>
      <c r="E5" s="1108"/>
      <c r="F5" s="1108"/>
      <c r="G5" s="1108"/>
      <c r="H5" s="1108"/>
      <c r="I5" s="1108"/>
      <c r="J5" s="1108"/>
      <c r="K5" s="1108"/>
      <c r="L5" s="1108"/>
      <c r="M5" s="1108"/>
      <c r="N5" s="1109"/>
      <c r="P5" s="1116"/>
      <c r="Q5" s="1091" t="s">
        <v>309</v>
      </c>
      <c r="R5" s="1091" t="s">
        <v>310</v>
      </c>
      <c r="S5" s="1091" t="s">
        <v>429</v>
      </c>
      <c r="T5" s="1091" t="s">
        <v>311</v>
      </c>
      <c r="U5" s="1091" t="s">
        <v>312</v>
      </c>
      <c r="V5" s="1091" t="s">
        <v>313</v>
      </c>
      <c r="W5" s="1093" t="s">
        <v>458</v>
      </c>
      <c r="Y5" s="1116"/>
      <c r="Z5" s="1098" t="s">
        <v>307</v>
      </c>
      <c r="AA5" s="1098" t="s">
        <v>322</v>
      </c>
      <c r="AB5" s="1098" t="s">
        <v>316</v>
      </c>
      <c r="AC5" s="1098" t="s">
        <v>317</v>
      </c>
      <c r="AD5" s="1098" t="s">
        <v>308</v>
      </c>
      <c r="AE5" s="1098" t="s">
        <v>303</v>
      </c>
      <c r="AF5" s="1100"/>
      <c r="AH5" s="1116"/>
      <c r="AI5" s="1091" t="s">
        <v>304</v>
      </c>
      <c r="AJ5" s="1091" t="s">
        <v>305</v>
      </c>
      <c r="AK5" s="1091" t="s">
        <v>306</v>
      </c>
      <c r="AL5" s="1091" t="s">
        <v>461</v>
      </c>
      <c r="AM5" s="1098" t="s">
        <v>302</v>
      </c>
      <c r="AN5" s="1100"/>
    </row>
    <row r="6" spans="2:40" ht="18" customHeight="1" thickBot="1" x14ac:dyDescent="0.3">
      <c r="B6" s="1111" t="s">
        <v>437</v>
      </c>
      <c r="C6" s="1113">
        <v>1</v>
      </c>
      <c r="D6" s="1103">
        <v>2</v>
      </c>
      <c r="E6" s="1103">
        <v>3</v>
      </c>
      <c r="F6" s="1103">
        <v>4</v>
      </c>
      <c r="G6" s="1103">
        <v>5</v>
      </c>
      <c r="H6" s="1103">
        <v>6</v>
      </c>
      <c r="I6" s="1103">
        <v>7</v>
      </c>
      <c r="J6" s="1103">
        <v>8</v>
      </c>
      <c r="K6" s="1103">
        <v>9</v>
      </c>
      <c r="L6" s="1103">
        <v>10</v>
      </c>
      <c r="M6" s="1103">
        <v>11</v>
      </c>
      <c r="N6" s="1105">
        <v>12</v>
      </c>
      <c r="P6" s="1117"/>
      <c r="Q6" s="1092"/>
      <c r="R6" s="1092"/>
      <c r="S6" s="1092"/>
      <c r="T6" s="1092"/>
      <c r="U6" s="1092"/>
      <c r="V6" s="1092"/>
      <c r="W6" s="1094"/>
      <c r="Y6" s="1117"/>
      <c r="Z6" s="1099"/>
      <c r="AA6" s="1099"/>
      <c r="AB6" s="1099"/>
      <c r="AC6" s="1099"/>
      <c r="AD6" s="1099"/>
      <c r="AE6" s="112" t="s">
        <v>562</v>
      </c>
      <c r="AF6" s="113" t="s">
        <v>563</v>
      </c>
      <c r="AH6" s="1117"/>
      <c r="AI6" s="1092"/>
      <c r="AJ6" s="1092"/>
      <c r="AK6" s="1092"/>
      <c r="AL6" s="1092"/>
      <c r="AM6" s="182" t="s">
        <v>562</v>
      </c>
      <c r="AN6" s="183" t="s">
        <v>563</v>
      </c>
    </row>
    <row r="7" spans="2:40" ht="14.25" customHeight="1" thickBot="1" x14ac:dyDescent="0.3">
      <c r="B7" s="1112"/>
      <c r="C7" s="1114"/>
      <c r="D7" s="1104"/>
      <c r="E7" s="1104"/>
      <c r="F7" s="1104"/>
      <c r="G7" s="1104"/>
      <c r="H7" s="1104"/>
      <c r="I7" s="1104"/>
      <c r="J7" s="1104"/>
      <c r="K7" s="1104"/>
      <c r="L7" s="1104"/>
      <c r="M7" s="1104"/>
      <c r="N7" s="1106"/>
      <c r="P7" s="184" t="s">
        <v>437</v>
      </c>
      <c r="Q7" s="185"/>
      <c r="R7" s="185"/>
      <c r="S7" s="185"/>
      <c r="T7" s="185"/>
      <c r="U7" s="185"/>
      <c r="V7" s="185"/>
      <c r="W7" s="186"/>
      <c r="Y7" s="184" t="s">
        <v>437</v>
      </c>
      <c r="Z7" s="111" t="s">
        <v>58</v>
      </c>
      <c r="AA7" s="111" t="s">
        <v>564</v>
      </c>
      <c r="AB7" s="111" t="s">
        <v>58</v>
      </c>
      <c r="AC7" s="111" t="s">
        <v>58</v>
      </c>
      <c r="AD7" s="111" t="s">
        <v>565</v>
      </c>
      <c r="AE7" s="111" t="s">
        <v>566</v>
      </c>
      <c r="AF7" s="187" t="s">
        <v>567</v>
      </c>
      <c r="AH7" s="184" t="s">
        <v>437</v>
      </c>
      <c r="AI7" s="111"/>
      <c r="AJ7" s="111"/>
      <c r="AK7" s="111"/>
      <c r="AL7" s="111"/>
      <c r="AM7" s="91"/>
      <c r="AN7" s="188" t="s">
        <v>568</v>
      </c>
    </row>
    <row r="8" spans="2:40" ht="28.9" customHeight="1" x14ac:dyDescent="0.25">
      <c r="B8" s="189" t="s">
        <v>569</v>
      </c>
      <c r="C8" s="376" t="s">
        <v>153</v>
      </c>
      <c r="D8" s="377" t="s">
        <v>120</v>
      </c>
      <c r="E8" s="377" t="s">
        <v>121</v>
      </c>
      <c r="F8" s="377" t="s">
        <v>122</v>
      </c>
      <c r="G8" s="377" t="s">
        <v>123</v>
      </c>
      <c r="H8" s="377" t="s">
        <v>122</v>
      </c>
      <c r="I8" s="377" t="s">
        <v>153</v>
      </c>
      <c r="J8" s="377"/>
      <c r="K8" s="377"/>
      <c r="L8" s="377"/>
      <c r="M8" s="378"/>
      <c r="N8" s="379"/>
      <c r="P8" s="184" t="s">
        <v>65</v>
      </c>
      <c r="Q8" s="185"/>
      <c r="R8" s="185"/>
      <c r="S8" s="185"/>
      <c r="T8" s="185"/>
      <c r="U8" s="185"/>
      <c r="V8" s="185"/>
      <c r="W8" s="186"/>
      <c r="Y8" s="184" t="s">
        <v>65</v>
      </c>
      <c r="Z8" s="111" t="s">
        <v>58</v>
      </c>
      <c r="AA8" s="111" t="s">
        <v>564</v>
      </c>
      <c r="AB8" s="111" t="s">
        <v>58</v>
      </c>
      <c r="AC8" s="111" t="s">
        <v>58</v>
      </c>
      <c r="AD8" s="111" t="s">
        <v>565</v>
      </c>
      <c r="AE8" s="111" t="s">
        <v>566</v>
      </c>
      <c r="AF8" s="187" t="s">
        <v>567</v>
      </c>
      <c r="AH8" s="184" t="s">
        <v>65</v>
      </c>
      <c r="AI8" s="111"/>
      <c r="AJ8" s="111"/>
      <c r="AK8" s="111"/>
      <c r="AL8" s="111"/>
      <c r="AM8" s="111"/>
      <c r="AN8" s="188"/>
    </row>
    <row r="9" spans="2:40" ht="28.9" customHeight="1" x14ac:dyDescent="0.25">
      <c r="B9" s="190" t="s">
        <v>570</v>
      </c>
      <c r="C9" s="370" t="s">
        <v>144</v>
      </c>
      <c r="D9" s="371" t="s">
        <v>145</v>
      </c>
      <c r="E9" s="371" t="s">
        <v>146</v>
      </c>
      <c r="F9" s="371" t="s">
        <v>147</v>
      </c>
      <c r="G9" s="371" t="s">
        <v>175</v>
      </c>
      <c r="H9" s="371" t="s">
        <v>574</v>
      </c>
      <c r="I9" s="371" t="s">
        <v>666</v>
      </c>
      <c r="J9" s="371"/>
      <c r="K9" s="371"/>
      <c r="L9" s="371"/>
      <c r="M9" s="372"/>
      <c r="N9" s="373"/>
      <c r="P9" s="184" t="s">
        <v>67</v>
      </c>
      <c r="Q9" s="185"/>
      <c r="R9" s="185"/>
      <c r="S9" s="185"/>
      <c r="T9" s="185"/>
      <c r="U9" s="185"/>
      <c r="V9" s="185"/>
      <c r="W9" s="186"/>
      <c r="Y9" s="184" t="s">
        <v>67</v>
      </c>
      <c r="Z9" s="111" t="s">
        <v>58</v>
      </c>
      <c r="AA9" s="111" t="s">
        <v>564</v>
      </c>
      <c r="AB9" s="111" t="s">
        <v>58</v>
      </c>
      <c r="AC9" s="111" t="s">
        <v>58</v>
      </c>
      <c r="AD9" s="111" t="s">
        <v>565</v>
      </c>
      <c r="AE9" s="111" t="s">
        <v>566</v>
      </c>
      <c r="AF9" s="187" t="s">
        <v>567</v>
      </c>
      <c r="AH9" s="184" t="s">
        <v>67</v>
      </c>
      <c r="AI9" s="111"/>
      <c r="AJ9" s="111"/>
      <c r="AK9" s="111"/>
      <c r="AL9" s="111"/>
      <c r="AM9" s="111"/>
      <c r="AN9" s="188"/>
    </row>
    <row r="10" spans="2:40" ht="28.9" customHeight="1" x14ac:dyDescent="0.25">
      <c r="B10" s="190" t="s">
        <v>571</v>
      </c>
      <c r="C10" s="370" t="s">
        <v>139</v>
      </c>
      <c r="D10" s="371" t="s">
        <v>137</v>
      </c>
      <c r="E10" s="371" t="s">
        <v>137</v>
      </c>
      <c r="F10" s="371" t="s">
        <v>584</v>
      </c>
      <c r="G10" s="371" t="s">
        <v>139</v>
      </c>
      <c r="H10" s="371" t="s">
        <v>584</v>
      </c>
      <c r="I10" s="371" t="s">
        <v>139</v>
      </c>
      <c r="J10" s="371"/>
      <c r="K10" s="371"/>
      <c r="L10" s="371"/>
      <c r="M10" s="372"/>
      <c r="N10" s="373"/>
      <c r="P10" s="184" t="s">
        <v>547</v>
      </c>
      <c r="Q10" s="185"/>
      <c r="R10" s="185"/>
      <c r="S10" s="185"/>
      <c r="T10" s="185"/>
      <c r="U10" s="185"/>
      <c r="V10" s="185"/>
      <c r="W10" s="186"/>
      <c r="Y10" s="184" t="s">
        <v>547</v>
      </c>
      <c r="Z10" s="111" t="s">
        <v>58</v>
      </c>
      <c r="AA10" s="111" t="s">
        <v>564</v>
      </c>
      <c r="AB10" s="111" t="s">
        <v>58</v>
      </c>
      <c r="AC10" s="111" t="s">
        <v>58</v>
      </c>
      <c r="AD10" s="111" t="s">
        <v>565</v>
      </c>
      <c r="AE10" s="111" t="s">
        <v>566</v>
      </c>
      <c r="AF10" s="187" t="s">
        <v>567</v>
      </c>
      <c r="AH10" s="184" t="s">
        <v>547</v>
      </c>
      <c r="AI10" s="111"/>
      <c r="AJ10" s="111"/>
      <c r="AK10" s="111"/>
      <c r="AL10" s="111"/>
      <c r="AM10" s="111"/>
      <c r="AN10" s="188"/>
    </row>
    <row r="11" spans="2:40" ht="28.9" customHeight="1" x14ac:dyDescent="0.25">
      <c r="B11" s="190" t="s">
        <v>318</v>
      </c>
      <c r="C11" s="370" t="s">
        <v>572</v>
      </c>
      <c r="D11" s="371"/>
      <c r="E11" s="371"/>
      <c r="F11" s="371"/>
      <c r="G11" s="371"/>
      <c r="H11" s="371"/>
      <c r="I11" s="371"/>
      <c r="J11" s="371"/>
      <c r="K11" s="371"/>
      <c r="L11" s="371"/>
      <c r="M11" s="372"/>
      <c r="N11" s="373"/>
      <c r="P11" s="184" t="s">
        <v>548</v>
      </c>
      <c r="Q11" s="185"/>
      <c r="R11" s="185"/>
      <c r="S11" s="185"/>
      <c r="T11" s="185"/>
      <c r="U11" s="185"/>
      <c r="V11" s="185"/>
      <c r="W11" s="186"/>
      <c r="Y11" s="184" t="s">
        <v>548</v>
      </c>
      <c r="Z11" s="111" t="s">
        <v>58</v>
      </c>
      <c r="AA11" s="111" t="s">
        <v>564</v>
      </c>
      <c r="AB11" s="111" t="s">
        <v>58</v>
      </c>
      <c r="AC11" s="111" t="s">
        <v>58</v>
      </c>
      <c r="AD11" s="111" t="s">
        <v>565</v>
      </c>
      <c r="AE11" s="111" t="s">
        <v>566</v>
      </c>
      <c r="AF11" s="187" t="s">
        <v>567</v>
      </c>
      <c r="AH11" s="184" t="s">
        <v>548</v>
      </c>
      <c r="AI11" s="111"/>
      <c r="AJ11" s="111"/>
      <c r="AK11" s="111"/>
      <c r="AL11" s="111"/>
      <c r="AM11" s="316"/>
      <c r="AN11" s="188"/>
    </row>
    <row r="12" spans="2:40" ht="19.899999999999999" customHeight="1" x14ac:dyDescent="0.25">
      <c r="B12" s="191" t="s">
        <v>444</v>
      </c>
      <c r="C12" s="370">
        <v>2</v>
      </c>
      <c r="D12" s="371">
        <v>2</v>
      </c>
      <c r="E12" s="371">
        <v>2</v>
      </c>
      <c r="F12" s="371">
        <v>3</v>
      </c>
      <c r="G12" s="371">
        <v>1</v>
      </c>
      <c r="H12" s="371">
        <v>2</v>
      </c>
      <c r="I12" s="371">
        <v>2</v>
      </c>
      <c r="J12" s="371"/>
      <c r="K12" s="371"/>
      <c r="L12" s="371"/>
      <c r="M12" s="372"/>
      <c r="N12" s="373"/>
      <c r="P12" s="184" t="s">
        <v>39</v>
      </c>
      <c r="Q12" s="185" t="s">
        <v>58</v>
      </c>
      <c r="R12" s="185" t="s">
        <v>575</v>
      </c>
      <c r="S12" s="185" t="s">
        <v>576</v>
      </c>
      <c r="T12" s="185" t="s">
        <v>58</v>
      </c>
      <c r="U12" s="185" t="s">
        <v>577</v>
      </c>
      <c r="V12" s="185" t="s">
        <v>59</v>
      </c>
      <c r="W12" s="186" t="s">
        <v>58</v>
      </c>
      <c r="Y12" s="184" t="s">
        <v>39</v>
      </c>
      <c r="Z12" s="111" t="s">
        <v>58</v>
      </c>
      <c r="AA12" s="111" t="s">
        <v>564</v>
      </c>
      <c r="AB12" s="111" t="s">
        <v>58</v>
      </c>
      <c r="AC12" s="111" t="s">
        <v>58</v>
      </c>
      <c r="AD12" s="111" t="s">
        <v>565</v>
      </c>
      <c r="AE12" s="111" t="s">
        <v>566</v>
      </c>
      <c r="AF12" s="187" t="s">
        <v>567</v>
      </c>
      <c r="AH12" s="184" t="s">
        <v>39</v>
      </c>
      <c r="AI12" s="111" t="s">
        <v>59</v>
      </c>
      <c r="AJ12" s="111" t="s">
        <v>59</v>
      </c>
      <c r="AK12" s="111" t="s">
        <v>578</v>
      </c>
      <c r="AL12" s="111" t="s">
        <v>59</v>
      </c>
      <c r="AM12" s="111" t="s">
        <v>564</v>
      </c>
      <c r="AN12" s="188" t="s">
        <v>568</v>
      </c>
    </row>
    <row r="13" spans="2:40" ht="19.899999999999999" customHeight="1" x14ac:dyDescent="0.25">
      <c r="B13" s="192" t="s">
        <v>674</v>
      </c>
      <c r="C13" s="370">
        <v>2</v>
      </c>
      <c r="D13" s="371">
        <v>2</v>
      </c>
      <c r="E13" s="371">
        <v>2</v>
      </c>
      <c r="F13" s="371">
        <v>2</v>
      </c>
      <c r="G13" s="371">
        <v>2</v>
      </c>
      <c r="H13" s="371">
        <v>1</v>
      </c>
      <c r="I13" s="371">
        <v>1</v>
      </c>
      <c r="J13" s="371"/>
      <c r="K13" s="371"/>
      <c r="L13" s="371"/>
      <c r="M13" s="372"/>
      <c r="N13" s="373"/>
      <c r="P13" s="184" t="s">
        <v>549</v>
      </c>
      <c r="Q13" s="185"/>
      <c r="R13" s="185"/>
      <c r="S13" s="185"/>
      <c r="T13" s="185"/>
      <c r="U13" s="185"/>
      <c r="V13" s="185"/>
      <c r="W13" s="186"/>
      <c r="Y13" s="184" t="s">
        <v>549</v>
      </c>
      <c r="Z13" s="111" t="s">
        <v>58</v>
      </c>
      <c r="AA13" s="111" t="s">
        <v>564</v>
      </c>
      <c r="AB13" s="111" t="s">
        <v>58</v>
      </c>
      <c r="AC13" s="111" t="s">
        <v>58</v>
      </c>
      <c r="AD13" s="111" t="s">
        <v>565</v>
      </c>
      <c r="AE13" s="111" t="s">
        <v>566</v>
      </c>
      <c r="AF13" s="187" t="s">
        <v>567</v>
      </c>
      <c r="AH13" s="184" t="s">
        <v>549</v>
      </c>
      <c r="AI13" s="111"/>
      <c r="AJ13" s="111"/>
      <c r="AK13" s="111"/>
      <c r="AL13" s="111"/>
      <c r="AM13" s="111"/>
      <c r="AN13" s="188"/>
    </row>
    <row r="14" spans="2:40" ht="19.899999999999999" customHeight="1" x14ac:dyDescent="0.25">
      <c r="B14" s="193" t="s">
        <v>675</v>
      </c>
      <c r="C14" s="370">
        <v>1</v>
      </c>
      <c r="D14" s="371">
        <v>1</v>
      </c>
      <c r="E14" s="371">
        <v>1</v>
      </c>
      <c r="F14" s="371">
        <v>1</v>
      </c>
      <c r="G14" s="371">
        <v>1</v>
      </c>
      <c r="H14" s="371">
        <v>1</v>
      </c>
      <c r="I14" s="371">
        <v>1</v>
      </c>
      <c r="J14" s="371"/>
      <c r="K14" s="371"/>
      <c r="L14" s="371"/>
      <c r="M14" s="372"/>
      <c r="N14" s="373"/>
      <c r="P14" s="184" t="s">
        <v>541</v>
      </c>
      <c r="Q14" s="185"/>
      <c r="R14" s="185"/>
      <c r="S14" s="185"/>
      <c r="T14" s="185"/>
      <c r="U14" s="185"/>
      <c r="V14" s="185"/>
      <c r="W14" s="186"/>
      <c r="Y14" s="184" t="s">
        <v>541</v>
      </c>
      <c r="Z14" s="111" t="s">
        <v>58</v>
      </c>
      <c r="AA14" s="111" t="s">
        <v>564</v>
      </c>
      <c r="AB14" s="111" t="s">
        <v>58</v>
      </c>
      <c r="AC14" s="111" t="s">
        <v>58</v>
      </c>
      <c r="AD14" s="111" t="s">
        <v>565</v>
      </c>
      <c r="AE14" s="111" t="s">
        <v>566</v>
      </c>
      <c r="AF14" s="187" t="s">
        <v>567</v>
      </c>
      <c r="AH14" s="184" t="s">
        <v>541</v>
      </c>
      <c r="AI14" s="111"/>
      <c r="AJ14" s="111"/>
      <c r="AK14" s="111"/>
      <c r="AL14" s="111"/>
      <c r="AM14" s="111"/>
      <c r="AN14" s="188"/>
    </row>
    <row r="15" spans="2:40" ht="28.9" customHeight="1" thickBot="1" x14ac:dyDescent="0.3">
      <c r="B15" s="194" t="s">
        <v>10</v>
      </c>
      <c r="C15" s="380" t="s">
        <v>579</v>
      </c>
      <c r="D15" s="374" t="s">
        <v>580</v>
      </c>
      <c r="E15" s="374" t="s">
        <v>580</v>
      </c>
      <c r="F15" s="374" t="s">
        <v>580</v>
      </c>
      <c r="G15" s="374" t="s">
        <v>580</v>
      </c>
      <c r="H15" s="374" t="s">
        <v>581</v>
      </c>
      <c r="I15" s="374" t="s">
        <v>581</v>
      </c>
      <c r="J15" s="374"/>
      <c r="K15" s="374"/>
      <c r="L15" s="374"/>
      <c r="M15" s="381"/>
      <c r="N15" s="375"/>
      <c r="P15" s="184" t="s">
        <v>66</v>
      </c>
      <c r="Q15" s="185"/>
      <c r="R15" s="185"/>
      <c r="S15" s="185"/>
      <c r="T15" s="185"/>
      <c r="U15" s="185"/>
      <c r="V15" s="185"/>
      <c r="W15" s="186"/>
      <c r="Y15" s="184" t="s">
        <v>66</v>
      </c>
      <c r="Z15" s="111" t="s">
        <v>58</v>
      </c>
      <c r="AA15" s="111" t="s">
        <v>564</v>
      </c>
      <c r="AB15" s="111" t="s">
        <v>58</v>
      </c>
      <c r="AC15" s="111" t="s">
        <v>58</v>
      </c>
      <c r="AD15" s="111" t="s">
        <v>565</v>
      </c>
      <c r="AE15" s="111" t="s">
        <v>566</v>
      </c>
      <c r="AF15" s="187" t="s">
        <v>567</v>
      </c>
      <c r="AH15" s="184" t="s">
        <v>66</v>
      </c>
      <c r="AI15" s="111"/>
      <c r="AJ15" s="111"/>
      <c r="AK15" s="111"/>
      <c r="AL15" s="111"/>
      <c r="AM15" s="111"/>
      <c r="AN15" s="188"/>
    </row>
    <row r="16" spans="2:40" ht="14.25" customHeight="1" x14ac:dyDescent="0.25">
      <c r="B16" s="1107"/>
      <c r="C16" s="1108"/>
      <c r="D16" s="1108"/>
      <c r="E16" s="1108"/>
      <c r="F16" s="1108"/>
      <c r="G16" s="1108"/>
      <c r="H16" s="1108"/>
      <c r="I16" s="1108"/>
      <c r="J16" s="1108"/>
      <c r="K16" s="1108"/>
      <c r="L16" s="1108"/>
      <c r="M16" s="1108"/>
      <c r="N16" s="1109"/>
      <c r="P16" s="184" t="s">
        <v>63</v>
      </c>
      <c r="Q16" s="185"/>
      <c r="R16" s="185"/>
      <c r="S16" s="185"/>
      <c r="T16" s="185"/>
      <c r="U16" s="185"/>
      <c r="V16" s="185"/>
      <c r="W16" s="186"/>
      <c r="Y16" s="184" t="s">
        <v>63</v>
      </c>
      <c r="Z16" s="111" t="s">
        <v>58</v>
      </c>
      <c r="AA16" s="111" t="s">
        <v>564</v>
      </c>
      <c r="AB16" s="111" t="s">
        <v>58</v>
      </c>
      <c r="AC16" s="111" t="s">
        <v>58</v>
      </c>
      <c r="AD16" s="111" t="s">
        <v>565</v>
      </c>
      <c r="AE16" s="111" t="s">
        <v>566</v>
      </c>
      <c r="AF16" s="187" t="s">
        <v>567</v>
      </c>
      <c r="AH16" s="184" t="s">
        <v>63</v>
      </c>
      <c r="AI16" s="111"/>
      <c r="AJ16" s="111"/>
      <c r="AK16" s="111"/>
      <c r="AL16" s="111"/>
      <c r="AM16" s="111"/>
      <c r="AN16" s="188"/>
    </row>
    <row r="17" spans="2:40" ht="14.25" customHeight="1" thickBot="1" x14ac:dyDescent="0.3">
      <c r="B17" s="1110"/>
      <c r="C17" s="1108"/>
      <c r="D17" s="1108"/>
      <c r="E17" s="1108"/>
      <c r="F17" s="1108"/>
      <c r="G17" s="1108"/>
      <c r="H17" s="1108"/>
      <c r="I17" s="1108"/>
      <c r="J17" s="1108"/>
      <c r="K17" s="1108"/>
      <c r="L17" s="1108"/>
      <c r="M17" s="1108"/>
      <c r="N17" s="1109"/>
      <c r="P17" s="184" t="s">
        <v>68</v>
      </c>
      <c r="Q17" s="185"/>
      <c r="R17" s="185"/>
      <c r="S17" s="185"/>
      <c r="T17" s="185"/>
      <c r="U17" s="185"/>
      <c r="V17" s="185"/>
      <c r="W17" s="186"/>
      <c r="Y17" s="184" t="s">
        <v>68</v>
      </c>
      <c r="Z17" s="111" t="s">
        <v>58</v>
      </c>
      <c r="AA17" s="111" t="s">
        <v>564</v>
      </c>
      <c r="AB17" s="111" t="s">
        <v>58</v>
      </c>
      <c r="AC17" s="111" t="s">
        <v>58</v>
      </c>
      <c r="AD17" s="111" t="s">
        <v>565</v>
      </c>
      <c r="AE17" s="111" t="s">
        <v>566</v>
      </c>
      <c r="AF17" s="187" t="s">
        <v>567</v>
      </c>
      <c r="AH17" s="184" t="s">
        <v>68</v>
      </c>
      <c r="AI17" s="111"/>
      <c r="AJ17" s="111"/>
      <c r="AK17" s="111"/>
      <c r="AL17" s="111"/>
      <c r="AM17" s="111"/>
      <c r="AN17" s="188"/>
    </row>
    <row r="18" spans="2:40" ht="18" customHeight="1" x14ac:dyDescent="0.25">
      <c r="B18" s="1111" t="s">
        <v>65</v>
      </c>
      <c r="C18" s="1113">
        <v>1</v>
      </c>
      <c r="D18" s="1103">
        <v>2</v>
      </c>
      <c r="E18" s="1103">
        <v>3</v>
      </c>
      <c r="F18" s="1103">
        <v>4</v>
      </c>
      <c r="G18" s="1103">
        <v>5</v>
      </c>
      <c r="H18" s="1103">
        <v>6</v>
      </c>
      <c r="I18" s="1103">
        <v>7</v>
      </c>
      <c r="J18" s="1103">
        <v>8</v>
      </c>
      <c r="K18" s="1103">
        <v>9</v>
      </c>
      <c r="L18" s="1103">
        <v>10</v>
      </c>
      <c r="M18" s="1103">
        <v>11</v>
      </c>
      <c r="N18" s="1105">
        <v>12</v>
      </c>
      <c r="P18" s="184" t="s">
        <v>64</v>
      </c>
      <c r="Q18" s="185"/>
      <c r="R18" s="185"/>
      <c r="S18" s="185"/>
      <c r="T18" s="185"/>
      <c r="U18" s="185"/>
      <c r="V18" s="185"/>
      <c r="W18" s="186"/>
      <c r="Y18" s="184" t="s">
        <v>64</v>
      </c>
      <c r="Z18" s="111" t="s">
        <v>58</v>
      </c>
      <c r="AA18" s="111" t="s">
        <v>564</v>
      </c>
      <c r="AB18" s="111" t="s">
        <v>58</v>
      </c>
      <c r="AC18" s="111" t="s">
        <v>58</v>
      </c>
      <c r="AD18" s="111" t="s">
        <v>565</v>
      </c>
      <c r="AE18" s="111" t="s">
        <v>566</v>
      </c>
      <c r="AF18" s="187" t="s">
        <v>567</v>
      </c>
      <c r="AH18" s="184" t="s">
        <v>64</v>
      </c>
      <c r="AI18" s="111"/>
      <c r="AJ18" s="111"/>
      <c r="AK18" s="111"/>
      <c r="AL18" s="111"/>
      <c r="AM18" s="111"/>
      <c r="AN18" s="188"/>
    </row>
    <row r="19" spans="2:40" ht="14.65" customHeight="1" thickBot="1" x14ac:dyDescent="0.3">
      <c r="B19" s="1112"/>
      <c r="C19" s="1114"/>
      <c r="D19" s="1104"/>
      <c r="E19" s="1104"/>
      <c r="F19" s="1104"/>
      <c r="G19" s="1104"/>
      <c r="H19" s="1104"/>
      <c r="I19" s="1104"/>
      <c r="J19" s="1104"/>
      <c r="K19" s="1104"/>
      <c r="L19" s="1104"/>
      <c r="M19" s="1104"/>
      <c r="N19" s="1106"/>
      <c r="P19" s="184" t="s">
        <v>433</v>
      </c>
      <c r="Q19" s="185"/>
      <c r="R19" s="185"/>
      <c r="S19" s="185"/>
      <c r="T19" s="185"/>
      <c r="U19" s="185"/>
      <c r="V19" s="185"/>
      <c r="W19" s="186"/>
      <c r="Y19" s="184" t="s">
        <v>433</v>
      </c>
      <c r="Z19" s="111" t="s">
        <v>58</v>
      </c>
      <c r="AA19" s="111" t="s">
        <v>564</v>
      </c>
      <c r="AB19" s="111" t="s">
        <v>58</v>
      </c>
      <c r="AC19" s="111" t="s">
        <v>58</v>
      </c>
      <c r="AD19" s="111" t="s">
        <v>565</v>
      </c>
      <c r="AE19" s="111" t="s">
        <v>566</v>
      </c>
      <c r="AF19" s="187" t="s">
        <v>567</v>
      </c>
      <c r="AH19" s="184" t="s">
        <v>433</v>
      </c>
      <c r="AI19" s="111"/>
      <c r="AJ19" s="111"/>
      <c r="AK19" s="111"/>
      <c r="AL19" s="111"/>
      <c r="AM19" s="111"/>
      <c r="AN19" s="188"/>
    </row>
    <row r="20" spans="2:40" ht="28.9" customHeight="1" x14ac:dyDescent="0.25">
      <c r="B20" s="189" t="s">
        <v>569</v>
      </c>
      <c r="C20" s="376"/>
      <c r="D20" s="377"/>
      <c r="E20" s="377"/>
      <c r="F20" s="377"/>
      <c r="G20" s="377"/>
      <c r="H20" s="377"/>
      <c r="I20" s="377"/>
      <c r="J20" s="377"/>
      <c r="K20" s="377"/>
      <c r="L20" s="377"/>
      <c r="M20" s="378"/>
      <c r="N20" s="379"/>
      <c r="P20" s="184" t="s">
        <v>298</v>
      </c>
      <c r="Q20" s="185"/>
      <c r="R20" s="185"/>
      <c r="S20" s="185"/>
      <c r="T20" s="185"/>
      <c r="U20" s="185"/>
      <c r="V20" s="185"/>
      <c r="W20" s="186"/>
      <c r="Y20" s="184" t="s">
        <v>298</v>
      </c>
      <c r="Z20" s="111" t="s">
        <v>58</v>
      </c>
      <c r="AA20" s="111" t="s">
        <v>564</v>
      </c>
      <c r="AB20" s="111" t="s">
        <v>58</v>
      </c>
      <c r="AC20" s="111" t="s">
        <v>58</v>
      </c>
      <c r="AD20" s="111" t="s">
        <v>565</v>
      </c>
      <c r="AE20" s="111" t="s">
        <v>566</v>
      </c>
      <c r="AF20" s="187" t="s">
        <v>567</v>
      </c>
      <c r="AH20" s="184" t="s">
        <v>298</v>
      </c>
      <c r="AI20" s="111"/>
      <c r="AJ20" s="111"/>
      <c r="AK20" s="111"/>
      <c r="AL20" s="111"/>
      <c r="AM20" s="111"/>
      <c r="AN20" s="188"/>
    </row>
    <row r="21" spans="2:40" ht="28.9" customHeight="1" x14ac:dyDescent="0.25">
      <c r="B21" s="190" t="s">
        <v>570</v>
      </c>
      <c r="C21" s="370"/>
      <c r="D21" s="371"/>
      <c r="E21" s="371"/>
      <c r="F21" s="371"/>
      <c r="G21" s="371"/>
      <c r="H21" s="371"/>
      <c r="I21" s="371"/>
      <c r="J21" s="371"/>
      <c r="K21" s="371"/>
      <c r="L21" s="371"/>
      <c r="M21" s="372"/>
      <c r="N21" s="373"/>
      <c r="P21" s="184" t="s">
        <v>434</v>
      </c>
      <c r="Q21" s="185"/>
      <c r="R21" s="185"/>
      <c r="S21" s="185"/>
      <c r="T21" s="185"/>
      <c r="U21" s="185"/>
      <c r="V21" s="185"/>
      <c r="W21" s="186"/>
      <c r="Y21" s="184" t="s">
        <v>434</v>
      </c>
      <c r="Z21" s="111" t="s">
        <v>58</v>
      </c>
      <c r="AA21" s="111" t="s">
        <v>564</v>
      </c>
      <c r="AB21" s="111" t="s">
        <v>58</v>
      </c>
      <c r="AC21" s="111" t="s">
        <v>58</v>
      </c>
      <c r="AD21" s="111" t="s">
        <v>565</v>
      </c>
      <c r="AE21" s="111" t="s">
        <v>566</v>
      </c>
      <c r="AF21" s="187" t="s">
        <v>567</v>
      </c>
      <c r="AH21" s="184" t="s">
        <v>434</v>
      </c>
      <c r="AI21" s="111"/>
      <c r="AJ21" s="111"/>
      <c r="AK21" s="111"/>
      <c r="AL21" s="111"/>
      <c r="AM21" s="111"/>
      <c r="AN21" s="188"/>
    </row>
    <row r="22" spans="2:40" ht="28.9" customHeight="1" x14ac:dyDescent="0.25">
      <c r="B22" s="190" t="s">
        <v>571</v>
      </c>
      <c r="C22" s="370"/>
      <c r="D22" s="371"/>
      <c r="E22" s="371"/>
      <c r="F22" s="371"/>
      <c r="G22" s="371"/>
      <c r="H22" s="371"/>
      <c r="I22" s="371"/>
      <c r="J22" s="371"/>
      <c r="K22" s="371"/>
      <c r="L22" s="371"/>
      <c r="M22" s="372"/>
      <c r="N22" s="373"/>
      <c r="P22" s="184" t="s">
        <v>435</v>
      </c>
      <c r="Q22" s="185"/>
      <c r="R22" s="185"/>
      <c r="S22" s="185"/>
      <c r="T22" s="185"/>
      <c r="U22" s="185"/>
      <c r="V22" s="185"/>
      <c r="W22" s="186"/>
      <c r="Y22" s="184" t="s">
        <v>435</v>
      </c>
      <c r="Z22" s="111" t="s">
        <v>58</v>
      </c>
      <c r="AA22" s="111" t="s">
        <v>564</v>
      </c>
      <c r="AB22" s="111" t="s">
        <v>58</v>
      </c>
      <c r="AC22" s="111" t="s">
        <v>58</v>
      </c>
      <c r="AD22" s="111" t="s">
        <v>565</v>
      </c>
      <c r="AE22" s="111" t="s">
        <v>566</v>
      </c>
      <c r="AF22" s="187" t="s">
        <v>567</v>
      </c>
      <c r="AH22" s="184" t="s">
        <v>435</v>
      </c>
      <c r="AI22" s="111"/>
      <c r="AJ22" s="111"/>
      <c r="AK22" s="111"/>
      <c r="AL22" s="111"/>
      <c r="AM22" s="111"/>
      <c r="AN22" s="188"/>
    </row>
    <row r="23" spans="2:40" ht="28.9" customHeight="1" x14ac:dyDescent="0.25">
      <c r="B23" s="190" t="s">
        <v>318</v>
      </c>
      <c r="C23" s="370"/>
      <c r="D23" s="371"/>
      <c r="E23" s="371"/>
      <c r="F23" s="371"/>
      <c r="G23" s="371"/>
      <c r="H23" s="371"/>
      <c r="I23" s="371"/>
      <c r="J23" s="371"/>
      <c r="K23" s="371"/>
      <c r="L23" s="371"/>
      <c r="M23" s="372"/>
      <c r="N23" s="373"/>
      <c r="P23" s="184" t="s">
        <v>299</v>
      </c>
      <c r="Q23" s="185"/>
      <c r="R23" s="185"/>
      <c r="S23" s="185"/>
      <c r="T23" s="185"/>
      <c r="U23" s="185"/>
      <c r="V23" s="185"/>
      <c r="W23" s="186"/>
      <c r="Y23" s="184" t="s">
        <v>299</v>
      </c>
      <c r="Z23" s="111" t="s">
        <v>58</v>
      </c>
      <c r="AA23" s="111" t="s">
        <v>564</v>
      </c>
      <c r="AB23" s="111" t="s">
        <v>58</v>
      </c>
      <c r="AC23" s="111" t="s">
        <v>58</v>
      </c>
      <c r="AD23" s="111" t="s">
        <v>565</v>
      </c>
      <c r="AE23" s="111" t="s">
        <v>566</v>
      </c>
      <c r="AF23" s="187" t="s">
        <v>567</v>
      </c>
      <c r="AH23" s="184" t="s">
        <v>299</v>
      </c>
      <c r="AI23" s="111"/>
      <c r="AJ23" s="111"/>
      <c r="AK23" s="111"/>
      <c r="AL23" s="111"/>
      <c r="AM23" s="111"/>
      <c r="AN23" s="188"/>
    </row>
    <row r="24" spans="2:40" ht="19.899999999999999" customHeight="1" x14ac:dyDescent="0.25">
      <c r="B24" s="191" t="s">
        <v>444</v>
      </c>
      <c r="C24" s="370"/>
      <c r="D24" s="371"/>
      <c r="E24" s="371"/>
      <c r="F24" s="371"/>
      <c r="G24" s="371"/>
      <c r="H24" s="371"/>
      <c r="I24" s="371"/>
      <c r="J24" s="371"/>
      <c r="K24" s="371"/>
      <c r="L24" s="371"/>
      <c r="M24" s="372"/>
      <c r="N24" s="373"/>
      <c r="P24" s="184" t="s">
        <v>72</v>
      </c>
      <c r="Q24" s="185"/>
      <c r="R24" s="185"/>
      <c r="S24" s="185"/>
      <c r="T24" s="185"/>
      <c r="U24" s="185"/>
      <c r="V24" s="185"/>
      <c r="W24" s="186"/>
      <c r="Y24" s="184" t="s">
        <v>72</v>
      </c>
      <c r="Z24" s="111" t="s">
        <v>58</v>
      </c>
      <c r="AA24" s="111" t="s">
        <v>564</v>
      </c>
      <c r="AB24" s="111" t="s">
        <v>58</v>
      </c>
      <c r="AC24" s="111" t="s">
        <v>58</v>
      </c>
      <c r="AD24" s="111" t="s">
        <v>565</v>
      </c>
      <c r="AE24" s="111" t="s">
        <v>566</v>
      </c>
      <c r="AF24" s="187" t="s">
        <v>567</v>
      </c>
      <c r="AH24" s="184" t="s">
        <v>72</v>
      </c>
      <c r="AI24" s="111"/>
      <c r="AJ24" s="111"/>
      <c r="AK24" s="111"/>
      <c r="AL24" s="111"/>
      <c r="AM24" s="111"/>
      <c r="AN24" s="188"/>
    </row>
    <row r="25" spans="2:40" ht="19.899999999999999" customHeight="1" x14ac:dyDescent="0.25">
      <c r="B25" s="192" t="s">
        <v>674</v>
      </c>
      <c r="C25" s="370"/>
      <c r="D25" s="371"/>
      <c r="E25" s="371"/>
      <c r="F25" s="371"/>
      <c r="G25" s="371"/>
      <c r="H25" s="371"/>
      <c r="I25" s="371"/>
      <c r="J25" s="371"/>
      <c r="K25" s="371"/>
      <c r="L25" s="371"/>
      <c r="M25" s="372"/>
      <c r="N25" s="373"/>
      <c r="P25" s="184" t="s">
        <v>550</v>
      </c>
      <c r="Q25" s="185"/>
      <c r="R25" s="185"/>
      <c r="S25" s="185"/>
      <c r="T25" s="185"/>
      <c r="U25" s="185"/>
      <c r="V25" s="185"/>
      <c r="W25" s="186"/>
      <c r="Y25" s="184" t="s">
        <v>550</v>
      </c>
      <c r="Z25" s="111" t="s">
        <v>58</v>
      </c>
      <c r="AA25" s="111" t="s">
        <v>564</v>
      </c>
      <c r="AB25" s="111" t="s">
        <v>58</v>
      </c>
      <c r="AC25" s="111" t="s">
        <v>58</v>
      </c>
      <c r="AD25" s="111" t="s">
        <v>565</v>
      </c>
      <c r="AE25" s="111" t="s">
        <v>566</v>
      </c>
      <c r="AF25" s="187" t="s">
        <v>567</v>
      </c>
      <c r="AH25" s="184" t="s">
        <v>550</v>
      </c>
      <c r="AI25" s="111"/>
      <c r="AJ25" s="111"/>
      <c r="AK25" s="111"/>
      <c r="AL25" s="111"/>
      <c r="AM25" s="111"/>
      <c r="AN25" s="188"/>
    </row>
    <row r="26" spans="2:40" ht="19.899999999999999" customHeight="1" x14ac:dyDescent="0.25">
      <c r="B26" s="193" t="s">
        <v>675</v>
      </c>
      <c r="C26" s="370"/>
      <c r="D26" s="371"/>
      <c r="E26" s="371"/>
      <c r="F26" s="371"/>
      <c r="G26" s="371"/>
      <c r="H26" s="371"/>
      <c r="I26" s="371"/>
      <c r="J26" s="371"/>
      <c r="K26" s="371"/>
      <c r="L26" s="371"/>
      <c r="M26" s="372"/>
      <c r="N26" s="373"/>
      <c r="P26" s="184" t="s">
        <v>542</v>
      </c>
      <c r="Q26" s="185"/>
      <c r="R26" s="185"/>
      <c r="S26" s="185"/>
      <c r="T26" s="185"/>
      <c r="U26" s="185"/>
      <c r="V26" s="185"/>
      <c r="W26" s="186"/>
      <c r="Y26" s="184" t="s">
        <v>542</v>
      </c>
      <c r="Z26" s="111" t="s">
        <v>58</v>
      </c>
      <c r="AA26" s="111" t="s">
        <v>564</v>
      </c>
      <c r="AB26" s="111" t="s">
        <v>58</v>
      </c>
      <c r="AC26" s="111" t="s">
        <v>58</v>
      </c>
      <c r="AD26" s="111" t="s">
        <v>565</v>
      </c>
      <c r="AE26" s="111" t="s">
        <v>566</v>
      </c>
      <c r="AF26" s="187" t="s">
        <v>567</v>
      </c>
      <c r="AH26" s="184" t="s">
        <v>542</v>
      </c>
      <c r="AI26" s="111"/>
      <c r="AJ26" s="111"/>
      <c r="AK26" s="111"/>
      <c r="AL26" s="111"/>
      <c r="AM26" s="111"/>
      <c r="AN26" s="188"/>
    </row>
    <row r="27" spans="2:40" ht="28.9" customHeight="1" thickBot="1" x14ac:dyDescent="0.3">
      <c r="B27" s="194" t="s">
        <v>10</v>
      </c>
      <c r="C27" s="380"/>
      <c r="D27" s="374"/>
      <c r="E27" s="374"/>
      <c r="F27" s="374"/>
      <c r="G27" s="374"/>
      <c r="H27" s="374"/>
      <c r="I27" s="374"/>
      <c r="J27" s="374"/>
      <c r="K27" s="374"/>
      <c r="L27" s="374"/>
      <c r="M27" s="381"/>
      <c r="N27" s="375"/>
      <c r="P27" s="184" t="s">
        <v>436</v>
      </c>
      <c r="Q27" s="185"/>
      <c r="R27" s="185"/>
      <c r="S27" s="185"/>
      <c r="T27" s="185"/>
      <c r="U27" s="185"/>
      <c r="V27" s="185"/>
      <c r="W27" s="186"/>
      <c r="Y27" s="184" t="s">
        <v>436</v>
      </c>
      <c r="Z27" s="111" t="s">
        <v>58</v>
      </c>
      <c r="AA27" s="111" t="s">
        <v>564</v>
      </c>
      <c r="AB27" s="111" t="s">
        <v>58</v>
      </c>
      <c r="AC27" s="111" t="s">
        <v>58</v>
      </c>
      <c r="AD27" s="111" t="s">
        <v>565</v>
      </c>
      <c r="AE27" s="111" t="s">
        <v>566</v>
      </c>
      <c r="AF27" s="187" t="s">
        <v>567</v>
      </c>
      <c r="AH27" s="184" t="s">
        <v>436</v>
      </c>
      <c r="AI27" s="111"/>
      <c r="AJ27" s="111"/>
      <c r="AK27" s="111"/>
      <c r="AL27" s="111"/>
      <c r="AM27" s="111"/>
      <c r="AN27" s="188"/>
    </row>
    <row r="28" spans="2:40" ht="14.65" customHeight="1" x14ac:dyDescent="0.25">
      <c r="B28" s="1107"/>
      <c r="C28" s="1108"/>
      <c r="D28" s="1108"/>
      <c r="E28" s="1108"/>
      <c r="F28" s="1108"/>
      <c r="G28" s="1108"/>
      <c r="H28" s="1108"/>
      <c r="I28" s="1108"/>
      <c r="J28" s="1108"/>
      <c r="K28" s="1108"/>
      <c r="L28" s="1108"/>
      <c r="M28" s="1108"/>
      <c r="N28" s="1109"/>
      <c r="P28" s="184" t="s">
        <v>69</v>
      </c>
      <c r="Q28" s="185" t="s">
        <v>58</v>
      </c>
      <c r="R28" s="185" t="s">
        <v>575</v>
      </c>
      <c r="S28" s="185" t="s">
        <v>576</v>
      </c>
      <c r="T28" s="185" t="s">
        <v>58</v>
      </c>
      <c r="U28" s="185" t="s">
        <v>577</v>
      </c>
      <c r="V28" s="185" t="s">
        <v>59</v>
      </c>
      <c r="W28" s="186" t="s">
        <v>58</v>
      </c>
      <c r="Y28" s="184" t="s">
        <v>69</v>
      </c>
      <c r="Z28" s="111" t="s">
        <v>58</v>
      </c>
      <c r="AA28" s="111" t="s">
        <v>564</v>
      </c>
      <c r="AB28" s="111" t="s">
        <v>58</v>
      </c>
      <c r="AC28" s="111" t="s">
        <v>58</v>
      </c>
      <c r="AD28" s="111" t="s">
        <v>565</v>
      </c>
      <c r="AE28" s="111" t="s">
        <v>566</v>
      </c>
      <c r="AF28" s="187" t="s">
        <v>567</v>
      </c>
      <c r="AH28" s="184" t="s">
        <v>69</v>
      </c>
      <c r="AI28" s="111"/>
      <c r="AJ28" s="111"/>
      <c r="AK28" s="111"/>
      <c r="AL28" s="111"/>
      <c r="AM28" s="111"/>
      <c r="AN28" s="188"/>
    </row>
    <row r="29" spans="2:40" ht="14.65" customHeight="1" thickBot="1" x14ac:dyDescent="0.3">
      <c r="B29" s="1110"/>
      <c r="C29" s="1108"/>
      <c r="D29" s="1108"/>
      <c r="E29" s="1108"/>
      <c r="F29" s="1108"/>
      <c r="G29" s="1108"/>
      <c r="H29" s="1108"/>
      <c r="I29" s="1108"/>
      <c r="J29" s="1108"/>
      <c r="K29" s="1108"/>
      <c r="L29" s="1108"/>
      <c r="M29" s="1108"/>
      <c r="N29" s="1109"/>
      <c r="P29" s="184" t="s">
        <v>453</v>
      </c>
      <c r="Q29" s="185" t="s">
        <v>58</v>
      </c>
      <c r="R29" s="185" t="s">
        <v>575</v>
      </c>
      <c r="S29" s="185" t="s">
        <v>576</v>
      </c>
      <c r="T29" s="185" t="s">
        <v>58</v>
      </c>
      <c r="U29" s="185" t="s">
        <v>577</v>
      </c>
      <c r="V29" s="185" t="s">
        <v>59</v>
      </c>
      <c r="W29" s="186" t="s">
        <v>58</v>
      </c>
      <c r="Y29" s="184" t="s">
        <v>453</v>
      </c>
      <c r="Z29" s="111" t="s">
        <v>58</v>
      </c>
      <c r="AA29" s="111" t="s">
        <v>564</v>
      </c>
      <c r="AB29" s="111" t="s">
        <v>58</v>
      </c>
      <c r="AC29" s="111" t="s">
        <v>58</v>
      </c>
      <c r="AD29" s="111" t="s">
        <v>565</v>
      </c>
      <c r="AE29" s="111" t="s">
        <v>566</v>
      </c>
      <c r="AF29" s="187" t="s">
        <v>567</v>
      </c>
      <c r="AH29" s="184" t="s">
        <v>453</v>
      </c>
      <c r="AI29" s="111"/>
      <c r="AJ29" s="111"/>
      <c r="AK29" s="111"/>
      <c r="AL29" s="111"/>
      <c r="AM29" s="111"/>
      <c r="AN29" s="188"/>
    </row>
    <row r="30" spans="2:40" ht="18" customHeight="1" x14ac:dyDescent="0.25">
      <c r="B30" s="1111" t="s">
        <v>67</v>
      </c>
      <c r="C30" s="1113">
        <v>1</v>
      </c>
      <c r="D30" s="1103">
        <v>2</v>
      </c>
      <c r="E30" s="1103">
        <v>3</v>
      </c>
      <c r="F30" s="1103">
        <v>4</v>
      </c>
      <c r="G30" s="1103">
        <v>5</v>
      </c>
      <c r="H30" s="1103">
        <v>6</v>
      </c>
      <c r="I30" s="1103">
        <v>7</v>
      </c>
      <c r="J30" s="1103">
        <v>8</v>
      </c>
      <c r="K30" s="1103">
        <v>9</v>
      </c>
      <c r="L30" s="1103">
        <v>10</v>
      </c>
      <c r="M30" s="1103">
        <v>11</v>
      </c>
      <c r="N30" s="1105">
        <v>12</v>
      </c>
      <c r="P30" s="184" t="s">
        <v>452</v>
      </c>
      <c r="Q30" s="185"/>
      <c r="R30" s="185"/>
      <c r="S30" s="185"/>
      <c r="T30" s="185"/>
      <c r="U30" s="185"/>
      <c r="V30" s="185"/>
      <c r="W30" s="186"/>
      <c r="Y30" s="184" t="s">
        <v>452</v>
      </c>
      <c r="Z30" s="111" t="s">
        <v>58</v>
      </c>
      <c r="AA30" s="111" t="s">
        <v>564</v>
      </c>
      <c r="AB30" s="111" t="s">
        <v>58</v>
      </c>
      <c r="AC30" s="111" t="s">
        <v>58</v>
      </c>
      <c r="AD30" s="111" t="s">
        <v>565</v>
      </c>
      <c r="AE30" s="111" t="s">
        <v>566</v>
      </c>
      <c r="AF30" s="187" t="s">
        <v>567</v>
      </c>
      <c r="AH30" s="184" t="s">
        <v>452</v>
      </c>
      <c r="AI30" s="111"/>
      <c r="AJ30" s="111"/>
      <c r="AK30" s="111"/>
      <c r="AL30" s="111"/>
      <c r="AM30" s="111"/>
      <c r="AN30" s="188"/>
    </row>
    <row r="31" spans="2:40" ht="14.65" customHeight="1" thickBot="1" x14ac:dyDescent="0.3">
      <c r="B31" s="1112"/>
      <c r="C31" s="1114"/>
      <c r="D31" s="1104"/>
      <c r="E31" s="1104"/>
      <c r="F31" s="1104"/>
      <c r="G31" s="1104"/>
      <c r="H31" s="1104"/>
      <c r="I31" s="1104"/>
      <c r="J31" s="1104"/>
      <c r="K31" s="1104"/>
      <c r="L31" s="1104"/>
      <c r="M31" s="1104"/>
      <c r="N31" s="1106"/>
      <c r="P31" s="184" t="s">
        <v>70</v>
      </c>
      <c r="Q31" s="185"/>
      <c r="R31" s="185"/>
      <c r="S31" s="185"/>
      <c r="T31" s="185"/>
      <c r="U31" s="185"/>
      <c r="V31" s="185"/>
      <c r="W31" s="186"/>
      <c r="Y31" s="184" t="s">
        <v>70</v>
      </c>
      <c r="Z31" s="111" t="s">
        <v>58</v>
      </c>
      <c r="AA31" s="111" t="s">
        <v>564</v>
      </c>
      <c r="AB31" s="111" t="s">
        <v>58</v>
      </c>
      <c r="AC31" s="111" t="s">
        <v>58</v>
      </c>
      <c r="AD31" s="111" t="s">
        <v>565</v>
      </c>
      <c r="AE31" s="111" t="s">
        <v>566</v>
      </c>
      <c r="AF31" s="187" t="s">
        <v>567</v>
      </c>
      <c r="AH31" s="184" t="s">
        <v>70</v>
      </c>
      <c r="AI31" s="111"/>
      <c r="AJ31" s="111"/>
      <c r="AK31" s="111"/>
      <c r="AL31" s="111"/>
      <c r="AM31" s="111"/>
      <c r="AN31" s="188"/>
    </row>
    <row r="32" spans="2:40" ht="28.9" customHeight="1" x14ac:dyDescent="0.25">
      <c r="B32" s="189" t="s">
        <v>569</v>
      </c>
      <c r="C32" s="376" t="s">
        <v>153</v>
      </c>
      <c r="D32" s="377" t="s">
        <v>120</v>
      </c>
      <c r="E32" s="377" t="s">
        <v>121</v>
      </c>
      <c r="F32" s="377" t="s">
        <v>122</v>
      </c>
      <c r="G32" s="377" t="s">
        <v>123</v>
      </c>
      <c r="H32" s="377"/>
      <c r="I32" s="377"/>
      <c r="J32" s="377"/>
      <c r="K32" s="377"/>
      <c r="L32" s="377"/>
      <c r="M32" s="378"/>
      <c r="N32" s="379"/>
      <c r="P32" s="184" t="s">
        <v>62</v>
      </c>
      <c r="Q32" s="185"/>
      <c r="R32" s="185"/>
      <c r="S32" s="185"/>
      <c r="T32" s="185"/>
      <c r="U32" s="185"/>
      <c r="V32" s="185"/>
      <c r="W32" s="186"/>
      <c r="Y32" s="184" t="s">
        <v>62</v>
      </c>
      <c r="Z32" s="111" t="s">
        <v>58</v>
      </c>
      <c r="AA32" s="111" t="s">
        <v>564</v>
      </c>
      <c r="AB32" s="111" t="s">
        <v>58</v>
      </c>
      <c r="AC32" s="111" t="s">
        <v>58</v>
      </c>
      <c r="AD32" s="111" t="s">
        <v>565</v>
      </c>
      <c r="AE32" s="111" t="s">
        <v>566</v>
      </c>
      <c r="AF32" s="187" t="s">
        <v>567</v>
      </c>
      <c r="AH32" s="184" t="s">
        <v>62</v>
      </c>
      <c r="AI32" s="111"/>
      <c r="AJ32" s="111"/>
      <c r="AK32" s="111"/>
      <c r="AL32" s="111"/>
      <c r="AM32" s="111"/>
      <c r="AN32" s="188"/>
    </row>
    <row r="33" spans="2:40" ht="28.9" customHeight="1" x14ac:dyDescent="0.25">
      <c r="B33" s="190" t="s">
        <v>570</v>
      </c>
      <c r="C33" s="370" t="s">
        <v>144</v>
      </c>
      <c r="D33" s="371" t="s">
        <v>145</v>
      </c>
      <c r="E33" s="371" t="s">
        <v>146</v>
      </c>
      <c r="F33" s="371" t="s">
        <v>147</v>
      </c>
      <c r="G33" s="371" t="s">
        <v>175</v>
      </c>
      <c r="H33" s="371"/>
      <c r="I33" s="371"/>
      <c r="J33" s="371"/>
      <c r="K33" s="371"/>
      <c r="L33" s="371"/>
      <c r="M33" s="372"/>
      <c r="N33" s="373"/>
      <c r="P33" s="184" t="s">
        <v>40</v>
      </c>
      <c r="Q33" s="185" t="s">
        <v>58</v>
      </c>
      <c r="R33" s="185" t="s">
        <v>575</v>
      </c>
      <c r="S33" s="185" t="s">
        <v>576</v>
      </c>
      <c r="T33" s="185" t="s">
        <v>58</v>
      </c>
      <c r="U33" s="185" t="s">
        <v>577</v>
      </c>
      <c r="V33" s="185" t="s">
        <v>59</v>
      </c>
      <c r="W33" s="186" t="s">
        <v>58</v>
      </c>
      <c r="Y33" s="184" t="s">
        <v>40</v>
      </c>
      <c r="Z33" s="111" t="s">
        <v>58</v>
      </c>
      <c r="AA33" s="111" t="s">
        <v>564</v>
      </c>
      <c r="AB33" s="111" t="s">
        <v>58</v>
      </c>
      <c r="AC33" s="111" t="s">
        <v>58</v>
      </c>
      <c r="AD33" s="111" t="s">
        <v>565</v>
      </c>
      <c r="AE33" s="111" t="s">
        <v>566</v>
      </c>
      <c r="AF33" s="187" t="s">
        <v>567</v>
      </c>
      <c r="AH33" s="184" t="s">
        <v>40</v>
      </c>
      <c r="AI33" s="111" t="s">
        <v>42</v>
      </c>
      <c r="AJ33" s="111" t="s">
        <v>59</v>
      </c>
      <c r="AK33" s="111" t="s">
        <v>42</v>
      </c>
      <c r="AL33" s="111" t="s">
        <v>59</v>
      </c>
      <c r="AM33" s="111" t="s">
        <v>564</v>
      </c>
      <c r="AN33" s="188" t="s">
        <v>568</v>
      </c>
    </row>
    <row r="34" spans="2:40" ht="28.9" customHeight="1" thickBot="1" x14ac:dyDescent="0.3">
      <c r="B34" s="190" t="s">
        <v>571</v>
      </c>
      <c r="C34" s="370" t="s">
        <v>139</v>
      </c>
      <c r="D34" s="371" t="s">
        <v>137</v>
      </c>
      <c r="E34" s="371" t="s">
        <v>137</v>
      </c>
      <c r="F34" s="371" t="s">
        <v>138</v>
      </c>
      <c r="G34" s="371" t="s">
        <v>139</v>
      </c>
      <c r="H34" s="371"/>
      <c r="I34" s="371"/>
      <c r="J34" s="371"/>
      <c r="K34" s="371"/>
      <c r="L34" s="371"/>
      <c r="M34" s="372"/>
      <c r="N34" s="373"/>
      <c r="P34" s="195" t="s">
        <v>582</v>
      </c>
      <c r="Q34" s="196"/>
      <c r="R34" s="196"/>
      <c r="S34" s="196"/>
      <c r="T34" s="196"/>
      <c r="U34" s="196"/>
      <c r="V34" s="196"/>
      <c r="W34" s="197"/>
      <c r="Y34" s="195" t="s">
        <v>582</v>
      </c>
      <c r="Z34" s="198" t="s">
        <v>58</v>
      </c>
      <c r="AA34" s="198" t="s">
        <v>564</v>
      </c>
      <c r="AB34" s="198" t="s">
        <v>58</v>
      </c>
      <c r="AC34" s="198" t="s">
        <v>58</v>
      </c>
      <c r="AD34" s="198" t="s">
        <v>565</v>
      </c>
      <c r="AE34" s="198" t="s">
        <v>566</v>
      </c>
      <c r="AF34" s="199" t="s">
        <v>567</v>
      </c>
      <c r="AH34" s="195" t="s">
        <v>582</v>
      </c>
      <c r="AI34" s="198"/>
      <c r="AJ34" s="198"/>
      <c r="AK34" s="198"/>
      <c r="AL34" s="198"/>
      <c r="AM34" s="198"/>
      <c r="AN34" s="200"/>
    </row>
    <row r="35" spans="2:40" ht="28.9" customHeight="1" x14ac:dyDescent="0.25">
      <c r="B35" s="190" t="s">
        <v>318</v>
      </c>
      <c r="C35" s="370"/>
      <c r="D35" s="371"/>
      <c r="E35" s="371"/>
      <c r="F35" s="371"/>
      <c r="G35" s="371"/>
      <c r="H35" s="371"/>
      <c r="I35" s="371"/>
      <c r="J35" s="371"/>
      <c r="K35" s="371"/>
      <c r="L35" s="371"/>
      <c r="M35" s="372"/>
      <c r="N35" s="373"/>
    </row>
    <row r="36" spans="2:40" ht="19.899999999999999" customHeight="1" x14ac:dyDescent="0.25">
      <c r="B36" s="191" t="s">
        <v>444</v>
      </c>
      <c r="C36" s="370">
        <v>2</v>
      </c>
      <c r="D36" s="371">
        <v>4</v>
      </c>
      <c r="E36" s="371">
        <v>3</v>
      </c>
      <c r="F36" s="371">
        <v>3</v>
      </c>
      <c r="G36" s="371">
        <v>1</v>
      </c>
      <c r="H36" s="371"/>
      <c r="I36" s="371"/>
      <c r="J36" s="371"/>
      <c r="K36" s="371"/>
      <c r="L36" s="371"/>
      <c r="M36" s="372"/>
      <c r="N36" s="373"/>
    </row>
    <row r="37" spans="2:40" ht="19.899999999999999" customHeight="1" x14ac:dyDescent="0.25">
      <c r="B37" s="192" t="s">
        <v>674</v>
      </c>
      <c r="C37" s="370">
        <v>3</v>
      </c>
      <c r="D37" s="371">
        <v>2</v>
      </c>
      <c r="E37" s="371">
        <v>2</v>
      </c>
      <c r="F37" s="371">
        <v>1</v>
      </c>
      <c r="G37" s="371">
        <v>2</v>
      </c>
      <c r="H37" s="371"/>
      <c r="I37" s="371"/>
      <c r="J37" s="371"/>
      <c r="K37" s="371"/>
      <c r="L37" s="371"/>
      <c r="M37" s="372"/>
      <c r="N37" s="373"/>
    </row>
    <row r="38" spans="2:40" ht="19.899999999999999" customHeight="1" x14ac:dyDescent="0.25">
      <c r="B38" s="193" t="s">
        <v>675</v>
      </c>
      <c r="C38" s="370">
        <v>1</v>
      </c>
      <c r="D38" s="371">
        <v>1</v>
      </c>
      <c r="E38" s="371">
        <v>1</v>
      </c>
      <c r="F38" s="371">
        <v>2</v>
      </c>
      <c r="G38" s="371">
        <v>2</v>
      </c>
      <c r="H38" s="371"/>
      <c r="I38" s="371"/>
      <c r="J38" s="371"/>
      <c r="K38" s="371"/>
      <c r="L38" s="371"/>
      <c r="M38" s="372"/>
      <c r="N38" s="373"/>
    </row>
    <row r="39" spans="2:40" ht="28.9" customHeight="1" thickBot="1" x14ac:dyDescent="0.3">
      <c r="B39" s="194" t="s">
        <v>10</v>
      </c>
      <c r="C39" s="380" t="s">
        <v>579</v>
      </c>
      <c r="D39" s="374" t="s">
        <v>580</v>
      </c>
      <c r="E39" s="374" t="s">
        <v>580</v>
      </c>
      <c r="F39" s="374" t="s">
        <v>580</v>
      </c>
      <c r="G39" s="374" t="s">
        <v>580</v>
      </c>
      <c r="H39" s="374"/>
      <c r="I39" s="374"/>
      <c r="J39" s="374"/>
      <c r="K39" s="374"/>
      <c r="L39" s="374"/>
      <c r="M39" s="381"/>
      <c r="N39" s="375"/>
    </row>
    <row r="40" spans="2:40" ht="14.65" customHeight="1" x14ac:dyDescent="0.25">
      <c r="B40" s="1107"/>
      <c r="C40" s="1108"/>
      <c r="D40" s="1108"/>
      <c r="E40" s="1108"/>
      <c r="F40" s="1108"/>
      <c r="G40" s="1108"/>
      <c r="H40" s="1108"/>
      <c r="I40" s="1108"/>
      <c r="J40" s="1108"/>
      <c r="K40" s="1108"/>
      <c r="L40" s="1108"/>
      <c r="M40" s="1108"/>
      <c r="N40" s="1109"/>
    </row>
    <row r="41" spans="2:40" ht="14.65" customHeight="1" thickBot="1" x14ac:dyDescent="0.3">
      <c r="B41" s="1110"/>
      <c r="C41" s="1108"/>
      <c r="D41" s="1108"/>
      <c r="E41" s="1108"/>
      <c r="F41" s="1108"/>
      <c r="G41" s="1108"/>
      <c r="H41" s="1108"/>
      <c r="I41" s="1108"/>
      <c r="J41" s="1108"/>
      <c r="K41" s="1108"/>
      <c r="L41" s="1108"/>
      <c r="M41" s="1108"/>
      <c r="N41" s="1109"/>
    </row>
    <row r="42" spans="2:40" ht="18" customHeight="1" x14ac:dyDescent="0.25">
      <c r="B42" s="1111" t="s">
        <v>547</v>
      </c>
      <c r="C42" s="1113">
        <v>1</v>
      </c>
      <c r="D42" s="1103">
        <v>2</v>
      </c>
      <c r="E42" s="1103">
        <v>3</v>
      </c>
      <c r="F42" s="1103">
        <v>4</v>
      </c>
      <c r="G42" s="1103">
        <v>5</v>
      </c>
      <c r="H42" s="1103">
        <v>6</v>
      </c>
      <c r="I42" s="1103">
        <v>7</v>
      </c>
      <c r="J42" s="1103">
        <v>8</v>
      </c>
      <c r="K42" s="1103">
        <v>9</v>
      </c>
      <c r="L42" s="1103">
        <v>10</v>
      </c>
      <c r="M42" s="1103">
        <v>11</v>
      </c>
      <c r="N42" s="1105">
        <v>12</v>
      </c>
    </row>
    <row r="43" spans="2:40" ht="14.65" customHeight="1" thickBot="1" x14ac:dyDescent="0.3">
      <c r="B43" s="1112"/>
      <c r="C43" s="1114"/>
      <c r="D43" s="1104"/>
      <c r="E43" s="1104"/>
      <c r="F43" s="1104"/>
      <c r="G43" s="1104"/>
      <c r="H43" s="1104"/>
      <c r="I43" s="1104"/>
      <c r="J43" s="1104"/>
      <c r="K43" s="1104"/>
      <c r="L43" s="1104"/>
      <c r="M43" s="1104"/>
      <c r="N43" s="1106"/>
    </row>
    <row r="44" spans="2:40" ht="28.9" customHeight="1" x14ac:dyDescent="0.25">
      <c r="B44" s="189" t="s">
        <v>569</v>
      </c>
      <c r="C44" s="376" t="s">
        <v>669</v>
      </c>
      <c r="D44" s="377" t="s">
        <v>125</v>
      </c>
      <c r="E44" s="377" t="s">
        <v>127</v>
      </c>
      <c r="F44" s="377" t="s">
        <v>122</v>
      </c>
      <c r="G44" s="377" t="s">
        <v>124</v>
      </c>
      <c r="H44" s="377" t="s">
        <v>120</v>
      </c>
      <c r="I44" s="377" t="s">
        <v>121</v>
      </c>
      <c r="J44" s="377" t="s">
        <v>128</v>
      </c>
      <c r="K44" s="377" t="s">
        <v>123</v>
      </c>
      <c r="L44" s="377"/>
      <c r="M44" s="378"/>
      <c r="N44" s="379"/>
    </row>
    <row r="45" spans="2:40" ht="28.9" customHeight="1" x14ac:dyDescent="0.25">
      <c r="B45" s="190" t="s">
        <v>570</v>
      </c>
      <c r="C45" s="370" t="s">
        <v>144</v>
      </c>
      <c r="D45" s="371" t="s">
        <v>126</v>
      </c>
      <c r="E45" s="371" t="s">
        <v>655</v>
      </c>
      <c r="F45" s="371" t="s">
        <v>147</v>
      </c>
      <c r="G45" s="371" t="s">
        <v>149</v>
      </c>
      <c r="H45" s="371" t="s">
        <v>656</v>
      </c>
      <c r="I45" s="371" t="s">
        <v>145</v>
      </c>
      <c r="J45" s="371" t="s">
        <v>150</v>
      </c>
      <c r="K45" s="371" t="s">
        <v>175</v>
      </c>
      <c r="L45" s="371"/>
      <c r="M45" s="372"/>
      <c r="N45" s="373"/>
    </row>
    <row r="46" spans="2:40" ht="28.9" customHeight="1" x14ac:dyDescent="0.25">
      <c r="B46" s="190" t="s">
        <v>571</v>
      </c>
      <c r="C46" s="370" t="s">
        <v>139</v>
      </c>
      <c r="D46" s="371" t="s">
        <v>142</v>
      </c>
      <c r="E46" s="371" t="s">
        <v>139</v>
      </c>
      <c r="F46" s="371" t="s">
        <v>142</v>
      </c>
      <c r="G46" s="371" t="s">
        <v>142</v>
      </c>
      <c r="H46" s="371" t="s">
        <v>137</v>
      </c>
      <c r="I46" s="371" t="s">
        <v>137</v>
      </c>
      <c r="J46" s="371" t="s">
        <v>142</v>
      </c>
      <c r="K46" s="371" t="s">
        <v>139</v>
      </c>
      <c r="L46" s="371"/>
      <c r="M46" s="372"/>
      <c r="N46" s="373"/>
    </row>
    <row r="47" spans="2:40" ht="28.9" customHeight="1" x14ac:dyDescent="0.25">
      <c r="B47" s="190" t="s">
        <v>318</v>
      </c>
      <c r="C47" s="370" t="s">
        <v>657</v>
      </c>
      <c r="D47" s="371" t="s">
        <v>657</v>
      </c>
      <c r="E47" s="371" t="s">
        <v>657</v>
      </c>
      <c r="F47" s="371" t="s">
        <v>658</v>
      </c>
      <c r="G47" s="371"/>
      <c r="H47" s="371" t="s">
        <v>659</v>
      </c>
      <c r="I47" s="371" t="s">
        <v>660</v>
      </c>
      <c r="J47" s="371"/>
      <c r="K47" s="371" t="s">
        <v>661</v>
      </c>
      <c r="L47" s="371"/>
      <c r="M47" s="372"/>
      <c r="N47" s="373"/>
    </row>
    <row r="48" spans="2:40" ht="19.899999999999999" customHeight="1" x14ac:dyDescent="0.25">
      <c r="B48" s="191" t="s">
        <v>444</v>
      </c>
      <c r="C48" s="370">
        <v>2</v>
      </c>
      <c r="D48" s="371">
        <v>2</v>
      </c>
      <c r="E48" s="371">
        <v>2</v>
      </c>
      <c r="F48" s="371">
        <v>3</v>
      </c>
      <c r="G48" s="371">
        <v>2</v>
      </c>
      <c r="H48" s="371">
        <v>3</v>
      </c>
      <c r="I48" s="371">
        <v>2</v>
      </c>
      <c r="J48" s="371">
        <v>3</v>
      </c>
      <c r="K48" s="371">
        <v>1</v>
      </c>
      <c r="L48" s="371"/>
      <c r="M48" s="372"/>
      <c r="N48" s="373"/>
    </row>
    <row r="49" spans="2:14" ht="19.899999999999999" customHeight="1" x14ac:dyDescent="0.25">
      <c r="B49" s="192" t="s">
        <v>674</v>
      </c>
      <c r="C49" s="370">
        <v>3</v>
      </c>
      <c r="D49" s="371">
        <v>2</v>
      </c>
      <c r="E49" s="371">
        <v>1</v>
      </c>
      <c r="F49" s="371">
        <v>2</v>
      </c>
      <c r="G49" s="371">
        <v>1</v>
      </c>
      <c r="H49" s="371">
        <v>2</v>
      </c>
      <c r="I49" s="371">
        <v>2</v>
      </c>
      <c r="J49" s="371">
        <v>1</v>
      </c>
      <c r="K49" s="371">
        <v>3</v>
      </c>
      <c r="L49" s="371"/>
      <c r="M49" s="372"/>
      <c r="N49" s="373"/>
    </row>
    <row r="50" spans="2:14" ht="19.899999999999999" customHeight="1" x14ac:dyDescent="0.25">
      <c r="B50" s="193" t="s">
        <v>675</v>
      </c>
      <c r="C50" s="370">
        <v>1</v>
      </c>
      <c r="D50" s="371">
        <v>1</v>
      </c>
      <c r="E50" s="371">
        <v>1</v>
      </c>
      <c r="F50" s="371">
        <v>1</v>
      </c>
      <c r="G50" s="371">
        <v>1</v>
      </c>
      <c r="H50" s="371">
        <v>1</v>
      </c>
      <c r="I50" s="371">
        <v>1</v>
      </c>
      <c r="J50" s="371">
        <v>1</v>
      </c>
      <c r="K50" s="371">
        <v>1</v>
      </c>
      <c r="L50" s="371"/>
      <c r="M50" s="372"/>
      <c r="N50" s="373"/>
    </row>
    <row r="51" spans="2:14" ht="28.9" customHeight="1" thickBot="1" x14ac:dyDescent="0.3">
      <c r="B51" s="194" t="s">
        <v>10</v>
      </c>
      <c r="C51" s="380" t="s">
        <v>579</v>
      </c>
      <c r="D51" s="374" t="s">
        <v>580</v>
      </c>
      <c r="E51" s="374" t="s">
        <v>580</v>
      </c>
      <c r="F51" s="374" t="s">
        <v>580</v>
      </c>
      <c r="G51" s="374" t="s">
        <v>662</v>
      </c>
      <c r="H51" s="374" t="s">
        <v>580</v>
      </c>
      <c r="I51" s="374" t="s">
        <v>580</v>
      </c>
      <c r="J51" s="374"/>
      <c r="K51" s="374" t="s">
        <v>663</v>
      </c>
      <c r="L51" s="374"/>
      <c r="M51" s="381"/>
      <c r="N51" s="375"/>
    </row>
    <row r="52" spans="2:14" ht="14.65" customHeight="1" x14ac:dyDescent="0.25">
      <c r="B52" s="1107"/>
      <c r="C52" s="1108"/>
      <c r="D52" s="1108"/>
      <c r="E52" s="1108"/>
      <c r="F52" s="1108"/>
      <c r="G52" s="1108"/>
      <c r="H52" s="1108"/>
      <c r="I52" s="1108"/>
      <c r="J52" s="1108"/>
      <c r="K52" s="1108"/>
      <c r="L52" s="1108"/>
      <c r="M52" s="1108"/>
      <c r="N52" s="1109"/>
    </row>
    <row r="53" spans="2:14" ht="14.65" customHeight="1" thickBot="1" x14ac:dyDescent="0.3">
      <c r="B53" s="1110"/>
      <c r="C53" s="1108"/>
      <c r="D53" s="1108"/>
      <c r="E53" s="1108"/>
      <c r="F53" s="1108"/>
      <c r="G53" s="1108"/>
      <c r="H53" s="1108"/>
      <c r="I53" s="1108"/>
      <c r="J53" s="1108"/>
      <c r="K53" s="1108"/>
      <c r="L53" s="1108"/>
      <c r="M53" s="1108"/>
      <c r="N53" s="1109"/>
    </row>
    <row r="54" spans="2:14" ht="18" customHeight="1" x14ac:dyDescent="0.25">
      <c r="B54" s="1111" t="s">
        <v>548</v>
      </c>
      <c r="C54" s="1113">
        <v>1</v>
      </c>
      <c r="D54" s="1103">
        <v>2</v>
      </c>
      <c r="E54" s="1103">
        <v>3</v>
      </c>
      <c r="F54" s="1103">
        <v>4</v>
      </c>
      <c r="G54" s="1103">
        <v>5</v>
      </c>
      <c r="H54" s="1103">
        <v>6</v>
      </c>
      <c r="I54" s="1103">
        <v>7</v>
      </c>
      <c r="J54" s="1103">
        <v>8</v>
      </c>
      <c r="K54" s="1103">
        <v>9</v>
      </c>
      <c r="L54" s="1103">
        <v>10</v>
      </c>
      <c r="M54" s="1103">
        <v>11</v>
      </c>
      <c r="N54" s="1105">
        <v>12</v>
      </c>
    </row>
    <row r="55" spans="2:14" ht="14.65" customHeight="1" thickBot="1" x14ac:dyDescent="0.3">
      <c r="B55" s="1112"/>
      <c r="C55" s="1114"/>
      <c r="D55" s="1104"/>
      <c r="E55" s="1104"/>
      <c r="F55" s="1104"/>
      <c r="G55" s="1104"/>
      <c r="H55" s="1104"/>
      <c r="I55" s="1104"/>
      <c r="J55" s="1104"/>
      <c r="K55" s="1104"/>
      <c r="L55" s="1104"/>
      <c r="M55" s="1104"/>
      <c r="N55" s="1106"/>
    </row>
    <row r="56" spans="2:14" ht="28.9" customHeight="1" x14ac:dyDescent="0.25">
      <c r="B56" s="189" t="s">
        <v>569</v>
      </c>
      <c r="C56" s="376" t="s">
        <v>669</v>
      </c>
      <c r="D56" s="377" t="s">
        <v>125</v>
      </c>
      <c r="E56" s="377" t="s">
        <v>127</v>
      </c>
      <c r="F56" s="377" t="s">
        <v>122</v>
      </c>
      <c r="G56" s="377" t="s">
        <v>124</v>
      </c>
      <c r="H56" s="377" t="s">
        <v>120</v>
      </c>
      <c r="I56" s="377" t="s">
        <v>121</v>
      </c>
      <c r="J56" s="377" t="s">
        <v>128</v>
      </c>
      <c r="K56" s="377" t="s">
        <v>123</v>
      </c>
      <c r="L56" s="377"/>
      <c r="M56" s="378"/>
      <c r="N56" s="379"/>
    </row>
    <row r="57" spans="2:14" ht="28.9" customHeight="1" x14ac:dyDescent="0.25">
      <c r="B57" s="190" t="s">
        <v>570</v>
      </c>
      <c r="C57" s="370" t="s">
        <v>144</v>
      </c>
      <c r="D57" s="371" t="s">
        <v>126</v>
      </c>
      <c r="E57" s="371" t="s">
        <v>655</v>
      </c>
      <c r="F57" s="371" t="s">
        <v>147</v>
      </c>
      <c r="G57" s="371" t="s">
        <v>149</v>
      </c>
      <c r="H57" s="371" t="s">
        <v>656</v>
      </c>
      <c r="I57" s="371" t="s">
        <v>145</v>
      </c>
      <c r="J57" s="371" t="s">
        <v>150</v>
      </c>
      <c r="K57" s="371" t="s">
        <v>175</v>
      </c>
      <c r="L57" s="371"/>
      <c r="M57" s="372"/>
      <c r="N57" s="373"/>
    </row>
    <row r="58" spans="2:14" ht="28.9" customHeight="1" x14ac:dyDescent="0.25">
      <c r="B58" s="190" t="s">
        <v>571</v>
      </c>
      <c r="C58" s="370" t="s">
        <v>139</v>
      </c>
      <c r="D58" s="371" t="s">
        <v>139</v>
      </c>
      <c r="E58" s="371" t="s">
        <v>139</v>
      </c>
      <c r="F58" s="371" t="s">
        <v>142</v>
      </c>
      <c r="G58" s="371" t="s">
        <v>142</v>
      </c>
      <c r="H58" s="371" t="s">
        <v>137</v>
      </c>
      <c r="I58" s="371" t="s">
        <v>137</v>
      </c>
      <c r="J58" s="371" t="s">
        <v>142</v>
      </c>
      <c r="K58" s="371" t="s">
        <v>139</v>
      </c>
      <c r="L58" s="371"/>
      <c r="M58" s="372"/>
      <c r="N58" s="373"/>
    </row>
    <row r="59" spans="2:14" ht="28.9" customHeight="1" x14ac:dyDescent="0.25">
      <c r="B59" s="190" t="s">
        <v>318</v>
      </c>
      <c r="C59" s="370" t="s">
        <v>657</v>
      </c>
      <c r="D59" s="371" t="s">
        <v>657</v>
      </c>
      <c r="E59" s="371" t="s">
        <v>657</v>
      </c>
      <c r="F59" s="371" t="s">
        <v>658</v>
      </c>
      <c r="G59" s="371"/>
      <c r="H59" s="371" t="s">
        <v>659</v>
      </c>
      <c r="I59" s="371" t="s">
        <v>660</v>
      </c>
      <c r="J59" s="371"/>
      <c r="K59" s="371" t="s">
        <v>661</v>
      </c>
      <c r="L59" s="371"/>
      <c r="M59" s="372"/>
      <c r="N59" s="373"/>
    </row>
    <row r="60" spans="2:14" ht="19.899999999999999" customHeight="1" x14ac:dyDescent="0.25">
      <c r="B60" s="191" t="s">
        <v>444</v>
      </c>
      <c r="C60" s="370">
        <v>2</v>
      </c>
      <c r="D60" s="371">
        <v>2</v>
      </c>
      <c r="E60" s="371">
        <v>2</v>
      </c>
      <c r="F60" s="371">
        <v>3</v>
      </c>
      <c r="G60" s="371">
        <v>2</v>
      </c>
      <c r="H60" s="371">
        <v>3</v>
      </c>
      <c r="I60" s="371">
        <v>2</v>
      </c>
      <c r="J60" s="371">
        <v>3</v>
      </c>
      <c r="K60" s="371">
        <v>1</v>
      </c>
      <c r="L60" s="371"/>
      <c r="M60" s="372"/>
      <c r="N60" s="373"/>
    </row>
    <row r="61" spans="2:14" ht="19.899999999999999" customHeight="1" x14ac:dyDescent="0.25">
      <c r="B61" s="192" t="s">
        <v>674</v>
      </c>
      <c r="C61" s="370">
        <v>3</v>
      </c>
      <c r="D61" s="371">
        <v>3</v>
      </c>
      <c r="E61" s="371">
        <v>1</v>
      </c>
      <c r="F61" s="371">
        <v>2</v>
      </c>
      <c r="G61" s="371">
        <v>1</v>
      </c>
      <c r="H61" s="371">
        <v>2</v>
      </c>
      <c r="I61" s="371">
        <v>2</v>
      </c>
      <c r="J61" s="371">
        <v>1</v>
      </c>
      <c r="K61" s="371">
        <v>3</v>
      </c>
      <c r="L61" s="371"/>
      <c r="M61" s="372"/>
      <c r="N61" s="373"/>
    </row>
    <row r="62" spans="2:14" ht="19.899999999999999" customHeight="1" x14ac:dyDescent="0.25">
      <c r="B62" s="193" t="s">
        <v>675</v>
      </c>
      <c r="C62" s="370">
        <v>1</v>
      </c>
      <c r="D62" s="371">
        <v>1</v>
      </c>
      <c r="E62" s="371">
        <v>1</v>
      </c>
      <c r="F62" s="371">
        <v>1</v>
      </c>
      <c r="G62" s="371">
        <v>1</v>
      </c>
      <c r="H62" s="371">
        <v>1</v>
      </c>
      <c r="I62" s="371">
        <v>1</v>
      </c>
      <c r="J62" s="371">
        <v>1</v>
      </c>
      <c r="K62" s="371">
        <v>1</v>
      </c>
      <c r="L62" s="371"/>
      <c r="M62" s="372"/>
      <c r="N62" s="373"/>
    </row>
    <row r="63" spans="2:14" ht="28.9" customHeight="1" thickBot="1" x14ac:dyDescent="0.3">
      <c r="B63" s="194" t="s">
        <v>10</v>
      </c>
      <c r="C63" s="380" t="s">
        <v>579</v>
      </c>
      <c r="D63" s="374" t="s">
        <v>580</v>
      </c>
      <c r="E63" s="374" t="s">
        <v>580</v>
      </c>
      <c r="F63" s="374" t="s">
        <v>580</v>
      </c>
      <c r="G63" s="374" t="s">
        <v>662</v>
      </c>
      <c r="H63" s="374" t="s">
        <v>580</v>
      </c>
      <c r="I63" s="374" t="s">
        <v>580</v>
      </c>
      <c r="J63" s="374"/>
      <c r="K63" s="374" t="s">
        <v>663</v>
      </c>
      <c r="L63" s="374"/>
      <c r="M63" s="381"/>
      <c r="N63" s="375"/>
    </row>
    <row r="64" spans="2:14" ht="14.65" customHeight="1" x14ac:dyDescent="0.25">
      <c r="B64" s="1107"/>
      <c r="C64" s="1108"/>
      <c r="D64" s="1108"/>
      <c r="E64" s="1108"/>
      <c r="F64" s="1108"/>
      <c r="G64" s="1108"/>
      <c r="H64" s="1108"/>
      <c r="I64" s="1108"/>
      <c r="J64" s="1108"/>
      <c r="K64" s="1108"/>
      <c r="L64" s="1108"/>
      <c r="M64" s="1108"/>
      <c r="N64" s="1109"/>
    </row>
    <row r="65" spans="2:14" ht="14.65" customHeight="1" thickBot="1" x14ac:dyDescent="0.3">
      <c r="B65" s="1110"/>
      <c r="C65" s="1108"/>
      <c r="D65" s="1108"/>
      <c r="E65" s="1108"/>
      <c r="F65" s="1108"/>
      <c r="G65" s="1108"/>
      <c r="H65" s="1108"/>
      <c r="I65" s="1108"/>
      <c r="J65" s="1108"/>
      <c r="K65" s="1108"/>
      <c r="L65" s="1108"/>
      <c r="M65" s="1108"/>
      <c r="N65" s="1109"/>
    </row>
    <row r="66" spans="2:14" ht="18" customHeight="1" x14ac:dyDescent="0.25">
      <c r="B66" s="1111" t="s">
        <v>583</v>
      </c>
      <c r="C66" s="1113">
        <v>1</v>
      </c>
      <c r="D66" s="1103">
        <v>2</v>
      </c>
      <c r="E66" s="1103">
        <v>3</v>
      </c>
      <c r="F66" s="1103">
        <v>4</v>
      </c>
      <c r="G66" s="1103">
        <v>5</v>
      </c>
      <c r="H66" s="1103">
        <v>6</v>
      </c>
      <c r="I66" s="1103">
        <v>7</v>
      </c>
      <c r="J66" s="1103">
        <v>8</v>
      </c>
      <c r="K66" s="1103">
        <v>9</v>
      </c>
      <c r="L66" s="1103">
        <v>10</v>
      </c>
      <c r="M66" s="1103">
        <v>11</v>
      </c>
      <c r="N66" s="1105">
        <v>12</v>
      </c>
    </row>
    <row r="67" spans="2:14" ht="14.65" customHeight="1" thickBot="1" x14ac:dyDescent="0.3">
      <c r="B67" s="1112"/>
      <c r="C67" s="1114"/>
      <c r="D67" s="1104"/>
      <c r="E67" s="1104"/>
      <c r="F67" s="1104"/>
      <c r="G67" s="1104"/>
      <c r="H67" s="1104"/>
      <c r="I67" s="1104"/>
      <c r="J67" s="1104"/>
      <c r="K67" s="1104"/>
      <c r="L67" s="1104"/>
      <c r="M67" s="1104"/>
      <c r="N67" s="1106"/>
    </row>
    <row r="68" spans="2:14" ht="28.9" customHeight="1" x14ac:dyDescent="0.25">
      <c r="B68" s="189" t="s">
        <v>569</v>
      </c>
      <c r="C68" s="376" t="s">
        <v>153</v>
      </c>
      <c r="D68" s="377" t="s">
        <v>120</v>
      </c>
      <c r="E68" s="377" t="s">
        <v>121</v>
      </c>
      <c r="F68" s="377" t="s">
        <v>122</v>
      </c>
      <c r="G68" s="377" t="s">
        <v>123</v>
      </c>
      <c r="H68" s="377" t="s">
        <v>133</v>
      </c>
      <c r="I68" s="377" t="s">
        <v>122</v>
      </c>
      <c r="J68" s="377"/>
      <c r="K68" s="377"/>
      <c r="L68" s="377"/>
      <c r="M68" s="378"/>
      <c r="N68" s="379"/>
    </row>
    <row r="69" spans="2:14" ht="28.9" customHeight="1" x14ac:dyDescent="0.25">
      <c r="B69" s="190" t="s">
        <v>570</v>
      </c>
      <c r="C69" s="370" t="s">
        <v>144</v>
      </c>
      <c r="D69" s="371" t="s">
        <v>145</v>
      </c>
      <c r="E69" s="371" t="s">
        <v>146</v>
      </c>
      <c r="F69" s="371" t="s">
        <v>147</v>
      </c>
      <c r="G69" s="371" t="s">
        <v>175</v>
      </c>
      <c r="H69" s="371" t="s">
        <v>573</v>
      </c>
      <c r="I69" s="371" t="s">
        <v>574</v>
      </c>
      <c r="J69" s="371"/>
      <c r="K69" s="371"/>
      <c r="L69" s="371"/>
      <c r="M69" s="372"/>
      <c r="N69" s="373"/>
    </row>
    <row r="70" spans="2:14" ht="28.9" customHeight="1" x14ac:dyDescent="0.25">
      <c r="B70" s="190" t="s">
        <v>571</v>
      </c>
      <c r="C70" s="370" t="s">
        <v>139</v>
      </c>
      <c r="D70" s="371" t="s">
        <v>137</v>
      </c>
      <c r="E70" s="371" t="s">
        <v>137</v>
      </c>
      <c r="F70" s="371" t="s">
        <v>138</v>
      </c>
      <c r="G70" s="371" t="s">
        <v>139</v>
      </c>
      <c r="H70" s="371" t="s">
        <v>139</v>
      </c>
      <c r="I70" s="371" t="s">
        <v>584</v>
      </c>
      <c r="J70" s="371"/>
      <c r="K70" s="371"/>
      <c r="L70" s="371"/>
      <c r="M70" s="372"/>
      <c r="N70" s="373"/>
    </row>
    <row r="71" spans="2:14" ht="28.9" customHeight="1" x14ac:dyDescent="0.25">
      <c r="B71" s="190" t="s">
        <v>318</v>
      </c>
      <c r="C71" s="370" t="s">
        <v>572</v>
      </c>
      <c r="D71" s="371"/>
      <c r="E71" s="371"/>
      <c r="F71" s="371"/>
      <c r="G71" s="371"/>
      <c r="H71" s="371"/>
      <c r="I71" s="371"/>
      <c r="J71" s="371"/>
      <c r="K71" s="371"/>
      <c r="L71" s="371"/>
      <c r="M71" s="372"/>
      <c r="N71" s="373"/>
    </row>
    <row r="72" spans="2:14" ht="19.899999999999999" customHeight="1" x14ac:dyDescent="0.25">
      <c r="B72" s="191" t="s">
        <v>444</v>
      </c>
      <c r="C72" s="370">
        <v>2</v>
      </c>
      <c r="D72" s="371">
        <v>4</v>
      </c>
      <c r="E72" s="371">
        <v>3</v>
      </c>
      <c r="F72" s="371">
        <v>3</v>
      </c>
      <c r="G72" s="371">
        <v>1</v>
      </c>
      <c r="H72" s="371">
        <v>2</v>
      </c>
      <c r="I72" s="371">
        <v>2</v>
      </c>
      <c r="J72" s="371"/>
      <c r="K72" s="371"/>
      <c r="L72" s="371"/>
      <c r="M72" s="372"/>
      <c r="N72" s="373"/>
    </row>
    <row r="73" spans="2:14" ht="19.899999999999999" customHeight="1" x14ac:dyDescent="0.25">
      <c r="B73" s="192" t="s">
        <v>674</v>
      </c>
      <c r="C73" s="370">
        <v>3</v>
      </c>
      <c r="D73" s="371">
        <v>2</v>
      </c>
      <c r="E73" s="371">
        <v>2</v>
      </c>
      <c r="F73" s="371">
        <v>1</v>
      </c>
      <c r="G73" s="371">
        <v>2</v>
      </c>
      <c r="H73" s="371">
        <v>3</v>
      </c>
      <c r="I73" s="371">
        <v>1</v>
      </c>
      <c r="J73" s="371"/>
      <c r="K73" s="371"/>
      <c r="L73" s="371"/>
      <c r="M73" s="372"/>
      <c r="N73" s="373"/>
    </row>
    <row r="74" spans="2:14" ht="19.899999999999999" customHeight="1" x14ac:dyDescent="0.25">
      <c r="B74" s="193" t="s">
        <v>675</v>
      </c>
      <c r="C74" s="370">
        <v>1</v>
      </c>
      <c r="D74" s="371">
        <v>1</v>
      </c>
      <c r="E74" s="371">
        <v>1</v>
      </c>
      <c r="F74" s="371">
        <v>2</v>
      </c>
      <c r="G74" s="371">
        <v>2</v>
      </c>
      <c r="H74" s="371">
        <v>1</v>
      </c>
      <c r="I74" s="371">
        <v>3</v>
      </c>
      <c r="J74" s="371"/>
      <c r="K74" s="371"/>
      <c r="L74" s="371"/>
      <c r="M74" s="372"/>
      <c r="N74" s="373"/>
    </row>
    <row r="75" spans="2:14" ht="28.9" customHeight="1" thickBot="1" x14ac:dyDescent="0.3">
      <c r="B75" s="194" t="s">
        <v>10</v>
      </c>
      <c r="C75" s="380" t="s">
        <v>579</v>
      </c>
      <c r="D75" s="374" t="s">
        <v>580</v>
      </c>
      <c r="E75" s="374" t="s">
        <v>580</v>
      </c>
      <c r="F75" s="374" t="s">
        <v>580</v>
      </c>
      <c r="G75" s="374" t="s">
        <v>580</v>
      </c>
      <c r="H75" s="374" t="s">
        <v>581</v>
      </c>
      <c r="I75" s="374" t="s">
        <v>581</v>
      </c>
      <c r="J75" s="374"/>
      <c r="K75" s="374"/>
      <c r="L75" s="374"/>
      <c r="M75" s="381"/>
      <c r="N75" s="375"/>
    </row>
    <row r="76" spans="2:14" ht="14.65" customHeight="1" x14ac:dyDescent="0.25">
      <c r="B76" s="1107"/>
      <c r="C76" s="1108"/>
      <c r="D76" s="1108"/>
      <c r="E76" s="1108"/>
      <c r="F76" s="1108"/>
      <c r="G76" s="1108"/>
      <c r="H76" s="1108"/>
      <c r="I76" s="1108"/>
      <c r="J76" s="1108"/>
      <c r="K76" s="1108"/>
      <c r="L76" s="1108"/>
      <c r="M76" s="1108"/>
      <c r="N76" s="1109"/>
    </row>
    <row r="77" spans="2:14" ht="14.65" customHeight="1" thickBot="1" x14ac:dyDescent="0.3">
      <c r="B77" s="1110"/>
      <c r="C77" s="1108"/>
      <c r="D77" s="1108"/>
      <c r="E77" s="1108"/>
      <c r="F77" s="1108"/>
      <c r="G77" s="1108"/>
      <c r="H77" s="1108"/>
      <c r="I77" s="1108"/>
      <c r="J77" s="1108"/>
      <c r="K77" s="1108"/>
      <c r="L77" s="1108"/>
      <c r="M77" s="1108"/>
      <c r="N77" s="1109"/>
    </row>
    <row r="78" spans="2:14" ht="18" customHeight="1" x14ac:dyDescent="0.25">
      <c r="B78" s="1111" t="s">
        <v>549</v>
      </c>
      <c r="C78" s="1113">
        <v>1</v>
      </c>
      <c r="D78" s="1103">
        <v>2</v>
      </c>
      <c r="E78" s="1103">
        <v>3</v>
      </c>
      <c r="F78" s="1103">
        <v>4</v>
      </c>
      <c r="G78" s="1103">
        <v>5</v>
      </c>
      <c r="H78" s="1103">
        <v>6</v>
      </c>
      <c r="I78" s="1103">
        <v>7</v>
      </c>
      <c r="J78" s="1103">
        <v>8</v>
      </c>
      <c r="K78" s="1103">
        <v>9</v>
      </c>
      <c r="L78" s="1103">
        <v>10</v>
      </c>
      <c r="M78" s="1103">
        <v>11</v>
      </c>
      <c r="N78" s="1105">
        <v>12</v>
      </c>
    </row>
    <row r="79" spans="2:14" ht="14.65" customHeight="1" thickBot="1" x14ac:dyDescent="0.3">
      <c r="B79" s="1112"/>
      <c r="C79" s="1114"/>
      <c r="D79" s="1104"/>
      <c r="E79" s="1104"/>
      <c r="F79" s="1104"/>
      <c r="G79" s="1104"/>
      <c r="H79" s="1104"/>
      <c r="I79" s="1104"/>
      <c r="J79" s="1104"/>
      <c r="K79" s="1104"/>
      <c r="L79" s="1104"/>
      <c r="M79" s="1104"/>
      <c r="N79" s="1106"/>
    </row>
    <row r="80" spans="2:14" ht="28.9" customHeight="1" x14ac:dyDescent="0.25">
      <c r="B80" s="189" t="s">
        <v>569</v>
      </c>
      <c r="C80" s="376" t="s">
        <v>153</v>
      </c>
      <c r="D80" s="377" t="s">
        <v>125</v>
      </c>
      <c r="E80" s="377" t="s">
        <v>127</v>
      </c>
      <c r="F80" s="377" t="s">
        <v>122</v>
      </c>
      <c r="G80" s="377" t="s">
        <v>124</v>
      </c>
      <c r="H80" s="377" t="s">
        <v>120</v>
      </c>
      <c r="I80" s="377" t="s">
        <v>121</v>
      </c>
      <c r="J80" s="377" t="s">
        <v>128</v>
      </c>
      <c r="K80" s="377" t="s">
        <v>123</v>
      </c>
      <c r="L80" s="377"/>
      <c r="M80" s="378"/>
      <c r="N80" s="379"/>
    </row>
    <row r="81" spans="2:14" ht="28.9" customHeight="1" x14ac:dyDescent="0.25">
      <c r="B81" s="190" t="s">
        <v>570</v>
      </c>
      <c r="C81" s="370" t="s">
        <v>144</v>
      </c>
      <c r="D81" s="371" t="s">
        <v>126</v>
      </c>
      <c r="E81" s="371" t="s">
        <v>655</v>
      </c>
      <c r="F81" s="371" t="s">
        <v>147</v>
      </c>
      <c r="G81" s="371" t="s">
        <v>149</v>
      </c>
      <c r="H81" s="371" t="s">
        <v>656</v>
      </c>
      <c r="I81" s="371" t="s">
        <v>145</v>
      </c>
      <c r="J81" s="371" t="s">
        <v>150</v>
      </c>
      <c r="K81" s="371" t="s">
        <v>175</v>
      </c>
      <c r="L81" s="371"/>
      <c r="M81" s="372"/>
      <c r="N81" s="373"/>
    </row>
    <row r="82" spans="2:14" ht="28.9" customHeight="1" x14ac:dyDescent="0.25">
      <c r="B82" s="190" t="s">
        <v>571</v>
      </c>
      <c r="C82" s="370" t="s">
        <v>139</v>
      </c>
      <c r="D82" s="371" t="s">
        <v>142</v>
      </c>
      <c r="E82" s="371" t="s">
        <v>139</v>
      </c>
      <c r="F82" s="371" t="s">
        <v>142</v>
      </c>
      <c r="G82" s="371" t="s">
        <v>142</v>
      </c>
      <c r="H82" s="371" t="s">
        <v>137</v>
      </c>
      <c r="I82" s="371" t="s">
        <v>137</v>
      </c>
      <c r="J82" s="371" t="s">
        <v>142</v>
      </c>
      <c r="K82" s="371" t="s">
        <v>139</v>
      </c>
      <c r="L82" s="371"/>
      <c r="M82" s="372"/>
      <c r="N82" s="373"/>
    </row>
    <row r="83" spans="2:14" ht="28.9" customHeight="1" x14ac:dyDescent="0.25">
      <c r="B83" s="190" t="s">
        <v>318</v>
      </c>
      <c r="C83" s="370" t="s">
        <v>657</v>
      </c>
      <c r="D83" s="371" t="s">
        <v>657</v>
      </c>
      <c r="E83" s="371" t="s">
        <v>657</v>
      </c>
      <c r="F83" s="371" t="s">
        <v>658</v>
      </c>
      <c r="G83" s="371"/>
      <c r="H83" s="371" t="s">
        <v>659</v>
      </c>
      <c r="I83" s="371" t="s">
        <v>660</v>
      </c>
      <c r="J83" s="371"/>
      <c r="K83" s="371" t="s">
        <v>661</v>
      </c>
      <c r="L83" s="371"/>
      <c r="M83" s="372"/>
      <c r="N83" s="373"/>
    </row>
    <row r="84" spans="2:14" ht="19.899999999999999" customHeight="1" x14ac:dyDescent="0.25">
      <c r="B84" s="191" t="s">
        <v>444</v>
      </c>
      <c r="C84" s="370">
        <v>2</v>
      </c>
      <c r="D84" s="371">
        <v>2</v>
      </c>
      <c r="E84" s="371">
        <v>3</v>
      </c>
      <c r="F84" s="371">
        <v>3</v>
      </c>
      <c r="G84" s="371">
        <v>2</v>
      </c>
      <c r="H84" s="371">
        <v>3</v>
      </c>
      <c r="I84" s="371">
        <v>2</v>
      </c>
      <c r="J84" s="371">
        <v>3</v>
      </c>
      <c r="K84" s="371">
        <v>1</v>
      </c>
      <c r="L84" s="371"/>
      <c r="M84" s="372"/>
      <c r="N84" s="373"/>
    </row>
    <row r="85" spans="2:14" ht="19.899999999999999" customHeight="1" x14ac:dyDescent="0.25">
      <c r="B85" s="192" t="s">
        <v>674</v>
      </c>
      <c r="C85" s="370">
        <v>3</v>
      </c>
      <c r="D85" s="371">
        <v>2</v>
      </c>
      <c r="E85" s="371">
        <v>2</v>
      </c>
      <c r="F85" s="371">
        <v>1</v>
      </c>
      <c r="G85" s="371">
        <v>1</v>
      </c>
      <c r="H85" s="371">
        <v>2</v>
      </c>
      <c r="I85" s="371">
        <v>2</v>
      </c>
      <c r="J85" s="371">
        <v>1</v>
      </c>
      <c r="K85" s="371">
        <v>3</v>
      </c>
      <c r="L85" s="371"/>
      <c r="M85" s="372"/>
      <c r="N85" s="373"/>
    </row>
    <row r="86" spans="2:14" ht="19.899999999999999" customHeight="1" x14ac:dyDescent="0.25">
      <c r="B86" s="193" t="s">
        <v>675</v>
      </c>
      <c r="C86" s="370">
        <v>1</v>
      </c>
      <c r="D86" s="371">
        <v>1</v>
      </c>
      <c r="E86" s="371">
        <v>1</v>
      </c>
      <c r="F86" s="371">
        <v>1</v>
      </c>
      <c r="G86" s="371">
        <v>1</v>
      </c>
      <c r="H86" s="371">
        <v>1</v>
      </c>
      <c r="I86" s="371">
        <v>1</v>
      </c>
      <c r="J86" s="371">
        <v>1</v>
      </c>
      <c r="K86" s="371">
        <v>1</v>
      </c>
      <c r="L86" s="371"/>
      <c r="M86" s="372"/>
      <c r="N86" s="373"/>
    </row>
    <row r="87" spans="2:14" ht="28.9" customHeight="1" thickBot="1" x14ac:dyDescent="0.3">
      <c r="B87" s="194" t="s">
        <v>10</v>
      </c>
      <c r="C87" s="380" t="s">
        <v>579</v>
      </c>
      <c r="D87" s="374" t="s">
        <v>580</v>
      </c>
      <c r="E87" s="374" t="s">
        <v>580</v>
      </c>
      <c r="F87" s="374" t="s">
        <v>580</v>
      </c>
      <c r="G87" s="374" t="s">
        <v>662</v>
      </c>
      <c r="H87" s="374" t="s">
        <v>580</v>
      </c>
      <c r="I87" s="374" t="s">
        <v>580</v>
      </c>
      <c r="J87" s="374" t="s">
        <v>580</v>
      </c>
      <c r="K87" s="374" t="s">
        <v>663</v>
      </c>
      <c r="L87" s="374"/>
      <c r="M87" s="381"/>
      <c r="N87" s="375"/>
    </row>
    <row r="88" spans="2:14" ht="14.65" customHeight="1" x14ac:dyDescent="0.25">
      <c r="B88" s="1107"/>
      <c r="C88" s="1108"/>
      <c r="D88" s="1108"/>
      <c r="E88" s="1108"/>
      <c r="F88" s="1108"/>
      <c r="G88" s="1108"/>
      <c r="H88" s="1108"/>
      <c r="I88" s="1108"/>
      <c r="J88" s="1108"/>
      <c r="K88" s="1108"/>
      <c r="L88" s="1108"/>
      <c r="M88" s="1108"/>
      <c r="N88" s="1109"/>
    </row>
    <row r="89" spans="2:14" ht="14.65" customHeight="1" thickBot="1" x14ac:dyDescent="0.3">
      <c r="B89" s="1110"/>
      <c r="C89" s="1108"/>
      <c r="D89" s="1108"/>
      <c r="E89" s="1108"/>
      <c r="F89" s="1108"/>
      <c r="G89" s="1108"/>
      <c r="H89" s="1108"/>
      <c r="I89" s="1108"/>
      <c r="J89" s="1108"/>
      <c r="K89" s="1108"/>
      <c r="L89" s="1108"/>
      <c r="M89" s="1108"/>
      <c r="N89" s="1109"/>
    </row>
    <row r="90" spans="2:14" ht="18" customHeight="1" x14ac:dyDescent="0.25">
      <c r="B90" s="1111" t="s">
        <v>541</v>
      </c>
      <c r="C90" s="1113">
        <v>1</v>
      </c>
      <c r="D90" s="1103">
        <v>2</v>
      </c>
      <c r="E90" s="1103">
        <v>3</v>
      </c>
      <c r="F90" s="1103">
        <v>4</v>
      </c>
      <c r="G90" s="1103">
        <v>5</v>
      </c>
      <c r="H90" s="1103">
        <v>6</v>
      </c>
      <c r="I90" s="1103">
        <v>7</v>
      </c>
      <c r="J90" s="1103">
        <v>8</v>
      </c>
      <c r="K90" s="1103">
        <v>9</v>
      </c>
      <c r="L90" s="1103">
        <v>10</v>
      </c>
      <c r="M90" s="1103">
        <v>11</v>
      </c>
      <c r="N90" s="1105">
        <v>12</v>
      </c>
    </row>
    <row r="91" spans="2:14" ht="14.65" customHeight="1" thickBot="1" x14ac:dyDescent="0.3">
      <c r="B91" s="1112"/>
      <c r="C91" s="1114"/>
      <c r="D91" s="1104"/>
      <c r="E91" s="1104"/>
      <c r="F91" s="1104"/>
      <c r="G91" s="1104"/>
      <c r="H91" s="1104"/>
      <c r="I91" s="1104"/>
      <c r="J91" s="1104"/>
      <c r="K91" s="1104"/>
      <c r="L91" s="1104"/>
      <c r="M91" s="1104"/>
      <c r="N91" s="1106"/>
    </row>
    <row r="92" spans="2:14" ht="28.9" customHeight="1" x14ac:dyDescent="0.25">
      <c r="B92" s="189" t="s">
        <v>569</v>
      </c>
      <c r="C92" s="376" t="s">
        <v>153</v>
      </c>
      <c r="D92" s="377" t="s">
        <v>125</v>
      </c>
      <c r="E92" s="377" t="s">
        <v>127</v>
      </c>
      <c r="F92" s="377" t="s">
        <v>122</v>
      </c>
      <c r="G92" s="377" t="s">
        <v>124</v>
      </c>
      <c r="H92" s="377" t="s">
        <v>120</v>
      </c>
      <c r="I92" s="377" t="s">
        <v>121</v>
      </c>
      <c r="J92" s="377" t="s">
        <v>128</v>
      </c>
      <c r="K92" s="377" t="s">
        <v>123</v>
      </c>
      <c r="L92" s="377"/>
      <c r="M92" s="378"/>
      <c r="N92" s="379"/>
    </row>
    <row r="93" spans="2:14" ht="28.9" customHeight="1" x14ac:dyDescent="0.25">
      <c r="B93" s="190" t="s">
        <v>570</v>
      </c>
      <c r="C93" s="370" t="s">
        <v>144</v>
      </c>
      <c r="D93" s="371" t="s">
        <v>126</v>
      </c>
      <c r="E93" s="371" t="s">
        <v>655</v>
      </c>
      <c r="F93" s="371" t="s">
        <v>147</v>
      </c>
      <c r="G93" s="371" t="s">
        <v>149</v>
      </c>
      <c r="H93" s="371" t="s">
        <v>656</v>
      </c>
      <c r="I93" s="371" t="s">
        <v>145</v>
      </c>
      <c r="J93" s="371" t="s">
        <v>150</v>
      </c>
      <c r="K93" s="371" t="s">
        <v>175</v>
      </c>
      <c r="L93" s="371"/>
      <c r="M93" s="372"/>
      <c r="N93" s="373"/>
    </row>
    <row r="94" spans="2:14" ht="28.9" customHeight="1" x14ac:dyDescent="0.25">
      <c r="B94" s="190" t="s">
        <v>571</v>
      </c>
      <c r="C94" s="370" t="s">
        <v>139</v>
      </c>
      <c r="D94" s="371" t="s">
        <v>142</v>
      </c>
      <c r="E94" s="371" t="s">
        <v>139</v>
      </c>
      <c r="F94" s="371" t="s">
        <v>142</v>
      </c>
      <c r="G94" s="371" t="s">
        <v>142</v>
      </c>
      <c r="H94" s="371" t="s">
        <v>137</v>
      </c>
      <c r="I94" s="371" t="s">
        <v>137</v>
      </c>
      <c r="J94" s="371" t="s">
        <v>142</v>
      </c>
      <c r="K94" s="371" t="s">
        <v>139</v>
      </c>
      <c r="L94" s="371"/>
      <c r="M94" s="372"/>
      <c r="N94" s="373"/>
    </row>
    <row r="95" spans="2:14" ht="28.9" customHeight="1" x14ac:dyDescent="0.25">
      <c r="B95" s="190" t="s">
        <v>318</v>
      </c>
      <c r="C95" s="370" t="s">
        <v>657</v>
      </c>
      <c r="D95" s="371" t="s">
        <v>657</v>
      </c>
      <c r="E95" s="371" t="s">
        <v>657</v>
      </c>
      <c r="F95" s="371" t="s">
        <v>658</v>
      </c>
      <c r="G95" s="371"/>
      <c r="H95" s="371" t="s">
        <v>659</v>
      </c>
      <c r="I95" s="371" t="s">
        <v>660</v>
      </c>
      <c r="J95" s="371"/>
      <c r="K95" s="371" t="s">
        <v>661</v>
      </c>
      <c r="L95" s="371"/>
      <c r="M95" s="372"/>
      <c r="N95" s="373"/>
    </row>
    <row r="96" spans="2:14" ht="19.899999999999999" customHeight="1" x14ac:dyDescent="0.25">
      <c r="B96" s="191" t="s">
        <v>444</v>
      </c>
      <c r="C96" s="370">
        <v>2</v>
      </c>
      <c r="D96" s="371">
        <v>2</v>
      </c>
      <c r="E96" s="371">
        <v>3</v>
      </c>
      <c r="F96" s="371">
        <v>3</v>
      </c>
      <c r="G96" s="371">
        <v>2</v>
      </c>
      <c r="H96" s="371">
        <v>3</v>
      </c>
      <c r="I96" s="371">
        <v>2</v>
      </c>
      <c r="J96" s="371">
        <v>3</v>
      </c>
      <c r="K96" s="371">
        <v>1</v>
      </c>
      <c r="L96" s="371"/>
      <c r="M96" s="372"/>
      <c r="N96" s="373"/>
    </row>
    <row r="97" spans="2:14" ht="19.899999999999999" customHeight="1" x14ac:dyDescent="0.25">
      <c r="B97" s="192" t="s">
        <v>674</v>
      </c>
      <c r="C97" s="370">
        <v>3</v>
      </c>
      <c r="D97" s="371">
        <v>2</v>
      </c>
      <c r="E97" s="371">
        <v>2</v>
      </c>
      <c r="F97" s="371">
        <v>1</v>
      </c>
      <c r="G97" s="371">
        <v>1</v>
      </c>
      <c r="H97" s="371">
        <v>2</v>
      </c>
      <c r="I97" s="371">
        <v>2</v>
      </c>
      <c r="J97" s="371">
        <v>1</v>
      </c>
      <c r="K97" s="371">
        <v>3</v>
      </c>
      <c r="L97" s="371"/>
      <c r="M97" s="372"/>
      <c r="N97" s="373"/>
    </row>
    <row r="98" spans="2:14" ht="19.899999999999999" customHeight="1" x14ac:dyDescent="0.25">
      <c r="B98" s="193" t="s">
        <v>675</v>
      </c>
      <c r="C98" s="370">
        <v>1</v>
      </c>
      <c r="D98" s="371">
        <v>1</v>
      </c>
      <c r="E98" s="371">
        <v>1</v>
      </c>
      <c r="F98" s="371">
        <v>1</v>
      </c>
      <c r="G98" s="371">
        <v>1</v>
      </c>
      <c r="H98" s="371">
        <v>1</v>
      </c>
      <c r="I98" s="371">
        <v>1</v>
      </c>
      <c r="J98" s="371">
        <v>1</v>
      </c>
      <c r="K98" s="371">
        <v>1</v>
      </c>
      <c r="L98" s="371"/>
      <c r="M98" s="372"/>
      <c r="N98" s="373"/>
    </row>
    <row r="99" spans="2:14" ht="28.9" customHeight="1" thickBot="1" x14ac:dyDescent="0.3">
      <c r="B99" s="194" t="s">
        <v>10</v>
      </c>
      <c r="C99" s="380" t="s">
        <v>579</v>
      </c>
      <c r="D99" s="374" t="s">
        <v>580</v>
      </c>
      <c r="E99" s="374" t="s">
        <v>580</v>
      </c>
      <c r="F99" s="374" t="s">
        <v>580</v>
      </c>
      <c r="G99" s="374" t="s">
        <v>662</v>
      </c>
      <c r="H99" s="374" t="s">
        <v>580</v>
      </c>
      <c r="I99" s="374" t="s">
        <v>580</v>
      </c>
      <c r="J99" s="374" t="s">
        <v>580</v>
      </c>
      <c r="K99" s="374" t="s">
        <v>663</v>
      </c>
      <c r="L99" s="374"/>
      <c r="M99" s="381"/>
      <c r="N99" s="375"/>
    </row>
    <row r="100" spans="2:14" ht="14.65" customHeight="1" x14ac:dyDescent="0.25">
      <c r="B100" s="1107"/>
      <c r="C100" s="1108"/>
      <c r="D100" s="1108"/>
      <c r="E100" s="1108"/>
      <c r="F100" s="1108"/>
      <c r="G100" s="1108"/>
      <c r="H100" s="1108"/>
      <c r="I100" s="1108"/>
      <c r="J100" s="1108"/>
      <c r="K100" s="1108"/>
      <c r="L100" s="1108"/>
      <c r="M100" s="1108"/>
      <c r="N100" s="1109"/>
    </row>
    <row r="101" spans="2:14" ht="14.65" customHeight="1" thickBot="1" x14ac:dyDescent="0.3">
      <c r="B101" s="1110"/>
      <c r="C101" s="1108"/>
      <c r="D101" s="1108"/>
      <c r="E101" s="1108"/>
      <c r="F101" s="1108"/>
      <c r="G101" s="1108"/>
      <c r="H101" s="1108"/>
      <c r="I101" s="1108"/>
      <c r="J101" s="1108"/>
      <c r="K101" s="1108"/>
      <c r="L101" s="1108"/>
      <c r="M101" s="1108"/>
      <c r="N101" s="1109"/>
    </row>
    <row r="102" spans="2:14" ht="18" customHeight="1" x14ac:dyDescent="0.25">
      <c r="B102" s="1111" t="s">
        <v>66</v>
      </c>
      <c r="C102" s="1113">
        <v>1</v>
      </c>
      <c r="D102" s="1103">
        <v>2</v>
      </c>
      <c r="E102" s="1103">
        <v>3</v>
      </c>
      <c r="F102" s="1103">
        <v>4</v>
      </c>
      <c r="G102" s="1103">
        <v>5</v>
      </c>
      <c r="H102" s="1103">
        <v>6</v>
      </c>
      <c r="I102" s="1103">
        <v>7</v>
      </c>
      <c r="J102" s="1103">
        <v>8</v>
      </c>
      <c r="K102" s="1103">
        <v>9</v>
      </c>
      <c r="L102" s="1103">
        <v>10</v>
      </c>
      <c r="M102" s="1103">
        <v>11</v>
      </c>
      <c r="N102" s="1105">
        <v>12</v>
      </c>
    </row>
    <row r="103" spans="2:14" ht="14.65" customHeight="1" thickBot="1" x14ac:dyDescent="0.3">
      <c r="B103" s="1112"/>
      <c r="C103" s="1114"/>
      <c r="D103" s="1104"/>
      <c r="E103" s="1104"/>
      <c r="F103" s="1104"/>
      <c r="G103" s="1104"/>
      <c r="H103" s="1104"/>
      <c r="I103" s="1104"/>
      <c r="J103" s="1104"/>
      <c r="K103" s="1104"/>
      <c r="L103" s="1104"/>
      <c r="M103" s="1104"/>
      <c r="N103" s="1106"/>
    </row>
    <row r="104" spans="2:14" ht="28.9" customHeight="1" x14ac:dyDescent="0.25">
      <c r="B104" s="189" t="s">
        <v>569</v>
      </c>
      <c r="C104" s="376"/>
      <c r="D104" s="377"/>
      <c r="E104" s="377"/>
      <c r="F104" s="377"/>
      <c r="G104" s="377"/>
      <c r="H104" s="377"/>
      <c r="I104" s="377"/>
      <c r="J104" s="377"/>
      <c r="K104" s="377"/>
      <c r="L104" s="377"/>
      <c r="M104" s="378"/>
      <c r="N104" s="379"/>
    </row>
    <row r="105" spans="2:14" ht="28.9" customHeight="1" x14ac:dyDescent="0.25">
      <c r="B105" s="190" t="s">
        <v>570</v>
      </c>
      <c r="C105" s="370"/>
      <c r="D105" s="371"/>
      <c r="E105" s="371"/>
      <c r="F105" s="371"/>
      <c r="G105" s="371"/>
      <c r="H105" s="371"/>
      <c r="I105" s="371"/>
      <c r="J105" s="371"/>
      <c r="K105" s="371"/>
      <c r="L105" s="371"/>
      <c r="M105" s="372"/>
      <c r="N105" s="373"/>
    </row>
    <row r="106" spans="2:14" ht="28.9" customHeight="1" x14ac:dyDescent="0.25">
      <c r="B106" s="190" t="s">
        <v>571</v>
      </c>
      <c r="C106" s="370"/>
      <c r="D106" s="371"/>
      <c r="E106" s="371"/>
      <c r="F106" s="371"/>
      <c r="G106" s="371"/>
      <c r="H106" s="371"/>
      <c r="I106" s="371"/>
      <c r="J106" s="371"/>
      <c r="K106" s="371"/>
      <c r="L106" s="371"/>
      <c r="M106" s="372"/>
      <c r="N106" s="373"/>
    </row>
    <row r="107" spans="2:14" ht="28.9" customHeight="1" x14ac:dyDescent="0.25">
      <c r="B107" s="190" t="s">
        <v>318</v>
      </c>
      <c r="C107" s="370"/>
      <c r="D107" s="371"/>
      <c r="E107" s="371"/>
      <c r="F107" s="371"/>
      <c r="G107" s="371"/>
      <c r="H107" s="371"/>
      <c r="I107" s="371"/>
      <c r="J107" s="371"/>
      <c r="K107" s="371"/>
      <c r="L107" s="371"/>
      <c r="M107" s="372"/>
      <c r="N107" s="373"/>
    </row>
    <row r="108" spans="2:14" ht="19.899999999999999" customHeight="1" x14ac:dyDescent="0.25">
      <c r="B108" s="191" t="s">
        <v>444</v>
      </c>
      <c r="C108" s="370"/>
      <c r="D108" s="371"/>
      <c r="E108" s="371"/>
      <c r="F108" s="371"/>
      <c r="G108" s="371"/>
      <c r="H108" s="371"/>
      <c r="I108" s="371"/>
      <c r="J108" s="371"/>
      <c r="K108" s="371"/>
      <c r="L108" s="371"/>
      <c r="M108" s="372"/>
      <c r="N108" s="373"/>
    </row>
    <row r="109" spans="2:14" ht="19.899999999999999" customHeight="1" x14ac:dyDescent="0.25">
      <c r="B109" s="192" t="s">
        <v>674</v>
      </c>
      <c r="C109" s="370"/>
      <c r="D109" s="371"/>
      <c r="E109" s="371"/>
      <c r="F109" s="371"/>
      <c r="G109" s="371"/>
      <c r="H109" s="371"/>
      <c r="I109" s="371"/>
      <c r="J109" s="371"/>
      <c r="K109" s="371"/>
      <c r="L109" s="371"/>
      <c r="M109" s="372"/>
      <c r="N109" s="373"/>
    </row>
    <row r="110" spans="2:14" ht="19.899999999999999" customHeight="1" x14ac:dyDescent="0.25">
      <c r="B110" s="193" t="s">
        <v>675</v>
      </c>
      <c r="C110" s="370"/>
      <c r="D110" s="371"/>
      <c r="E110" s="371"/>
      <c r="F110" s="371"/>
      <c r="G110" s="371"/>
      <c r="H110" s="371"/>
      <c r="I110" s="371"/>
      <c r="J110" s="371"/>
      <c r="K110" s="371"/>
      <c r="L110" s="371"/>
      <c r="M110" s="372"/>
      <c r="N110" s="373"/>
    </row>
    <row r="111" spans="2:14" ht="28.9" customHeight="1" thickBot="1" x14ac:dyDescent="0.3">
      <c r="B111" s="194" t="s">
        <v>10</v>
      </c>
      <c r="C111" s="380"/>
      <c r="D111" s="374"/>
      <c r="E111" s="374"/>
      <c r="F111" s="374"/>
      <c r="G111" s="374"/>
      <c r="H111" s="374"/>
      <c r="I111" s="374"/>
      <c r="J111" s="374"/>
      <c r="K111" s="374"/>
      <c r="L111" s="374"/>
      <c r="M111" s="381"/>
      <c r="N111" s="375"/>
    </row>
    <row r="112" spans="2:14" ht="14.65" customHeight="1" x14ac:dyDescent="0.25">
      <c r="B112" s="1107"/>
      <c r="C112" s="1108"/>
      <c r="D112" s="1108"/>
      <c r="E112" s="1108"/>
      <c r="F112" s="1108"/>
      <c r="G112" s="1108"/>
      <c r="H112" s="1108"/>
      <c r="I112" s="1108"/>
      <c r="J112" s="1108"/>
      <c r="K112" s="1108"/>
      <c r="L112" s="1108"/>
      <c r="M112" s="1108"/>
      <c r="N112" s="1109"/>
    </row>
    <row r="113" spans="2:14" ht="14.65" customHeight="1" thickBot="1" x14ac:dyDescent="0.3">
      <c r="B113" s="1110"/>
      <c r="C113" s="1108"/>
      <c r="D113" s="1108"/>
      <c r="E113" s="1108"/>
      <c r="F113" s="1108"/>
      <c r="G113" s="1108"/>
      <c r="H113" s="1108"/>
      <c r="I113" s="1108"/>
      <c r="J113" s="1108"/>
      <c r="K113" s="1108"/>
      <c r="L113" s="1108"/>
      <c r="M113" s="1108"/>
      <c r="N113" s="1109"/>
    </row>
    <row r="114" spans="2:14" ht="18" customHeight="1" x14ac:dyDescent="0.25">
      <c r="B114" s="1111" t="s">
        <v>63</v>
      </c>
      <c r="C114" s="1113">
        <v>1</v>
      </c>
      <c r="D114" s="1103">
        <v>2</v>
      </c>
      <c r="E114" s="1103">
        <v>3</v>
      </c>
      <c r="F114" s="1103">
        <v>4</v>
      </c>
      <c r="G114" s="1103">
        <v>5</v>
      </c>
      <c r="H114" s="1103">
        <v>6</v>
      </c>
      <c r="I114" s="1103">
        <v>7</v>
      </c>
      <c r="J114" s="1103">
        <v>8</v>
      </c>
      <c r="K114" s="1103">
        <v>9</v>
      </c>
      <c r="L114" s="1103">
        <v>10</v>
      </c>
      <c r="M114" s="1103">
        <v>11</v>
      </c>
      <c r="N114" s="1105">
        <v>12</v>
      </c>
    </row>
    <row r="115" spans="2:14" ht="14.65" customHeight="1" thickBot="1" x14ac:dyDescent="0.3">
      <c r="B115" s="1112"/>
      <c r="C115" s="1114"/>
      <c r="D115" s="1104"/>
      <c r="E115" s="1104"/>
      <c r="F115" s="1104"/>
      <c r="G115" s="1104"/>
      <c r="H115" s="1104"/>
      <c r="I115" s="1104"/>
      <c r="J115" s="1104"/>
      <c r="K115" s="1104"/>
      <c r="L115" s="1104"/>
      <c r="M115" s="1104"/>
      <c r="N115" s="1106"/>
    </row>
    <row r="116" spans="2:14" ht="28.9" customHeight="1" x14ac:dyDescent="0.25">
      <c r="B116" s="189" t="s">
        <v>569</v>
      </c>
      <c r="C116" s="376" t="s">
        <v>153</v>
      </c>
      <c r="D116" s="377" t="s">
        <v>120</v>
      </c>
      <c r="E116" s="377" t="s">
        <v>121</v>
      </c>
      <c r="F116" s="377" t="s">
        <v>122</v>
      </c>
      <c r="G116" s="377" t="s">
        <v>133</v>
      </c>
      <c r="H116" s="377" t="s">
        <v>122</v>
      </c>
      <c r="I116" s="377" t="s">
        <v>123</v>
      </c>
      <c r="J116" s="377"/>
      <c r="K116" s="377"/>
      <c r="L116" s="377"/>
      <c r="M116" s="378"/>
      <c r="N116" s="379"/>
    </row>
    <row r="117" spans="2:14" ht="28.9" customHeight="1" x14ac:dyDescent="0.25">
      <c r="B117" s="190" t="s">
        <v>570</v>
      </c>
      <c r="C117" s="370" t="s">
        <v>144</v>
      </c>
      <c r="D117" s="371" t="s">
        <v>145</v>
      </c>
      <c r="E117" s="371" t="s">
        <v>146</v>
      </c>
      <c r="F117" s="371" t="s">
        <v>147</v>
      </c>
      <c r="G117" s="371" t="s">
        <v>573</v>
      </c>
      <c r="H117" s="371" t="s">
        <v>574</v>
      </c>
      <c r="I117" s="371" t="s">
        <v>175</v>
      </c>
      <c r="J117" s="371"/>
      <c r="K117" s="371"/>
      <c r="L117" s="371"/>
      <c r="M117" s="372"/>
      <c r="N117" s="373"/>
    </row>
    <row r="118" spans="2:14" ht="28.9" customHeight="1" x14ac:dyDescent="0.25">
      <c r="B118" s="190" t="s">
        <v>571</v>
      </c>
      <c r="C118" s="370" t="s">
        <v>139</v>
      </c>
      <c r="D118" s="371" t="s">
        <v>137</v>
      </c>
      <c r="E118" s="371" t="s">
        <v>137</v>
      </c>
      <c r="F118" s="371" t="s">
        <v>138</v>
      </c>
      <c r="G118" s="371" t="s">
        <v>139</v>
      </c>
      <c r="H118" s="371" t="s">
        <v>584</v>
      </c>
      <c r="I118" s="371" t="s">
        <v>139</v>
      </c>
      <c r="J118" s="371"/>
      <c r="K118" s="371"/>
      <c r="L118" s="371"/>
      <c r="M118" s="372"/>
      <c r="N118" s="373"/>
    </row>
    <row r="119" spans="2:14" ht="28.9" customHeight="1" x14ac:dyDescent="0.25">
      <c r="B119" s="190" t="s">
        <v>318</v>
      </c>
      <c r="C119" s="370" t="s">
        <v>572</v>
      </c>
      <c r="D119" s="371"/>
      <c r="E119" s="371"/>
      <c r="F119" s="371"/>
      <c r="G119" s="371"/>
      <c r="H119" s="371"/>
      <c r="I119" s="371"/>
      <c r="J119" s="371"/>
      <c r="K119" s="371"/>
      <c r="L119" s="371"/>
      <c r="M119" s="372"/>
      <c r="N119" s="373"/>
    </row>
    <row r="120" spans="2:14" ht="19.899999999999999" customHeight="1" x14ac:dyDescent="0.25">
      <c r="B120" s="191" t="s">
        <v>444</v>
      </c>
      <c r="C120" s="370">
        <v>2</v>
      </c>
      <c r="D120" s="371">
        <v>4</v>
      </c>
      <c r="E120" s="371">
        <v>2</v>
      </c>
      <c r="F120" s="371">
        <v>3</v>
      </c>
      <c r="G120" s="371">
        <v>2</v>
      </c>
      <c r="H120" s="371">
        <v>2</v>
      </c>
      <c r="I120" s="371">
        <v>1</v>
      </c>
      <c r="J120" s="371"/>
      <c r="K120" s="371"/>
      <c r="L120" s="371"/>
      <c r="M120" s="372"/>
      <c r="N120" s="373"/>
    </row>
    <row r="121" spans="2:14" ht="19.899999999999999" customHeight="1" x14ac:dyDescent="0.25">
      <c r="B121" s="192" t="s">
        <v>674</v>
      </c>
      <c r="C121" s="370">
        <v>3</v>
      </c>
      <c r="D121" s="371">
        <v>2</v>
      </c>
      <c r="E121" s="371">
        <v>2</v>
      </c>
      <c r="F121" s="371">
        <v>1</v>
      </c>
      <c r="G121" s="371">
        <v>3</v>
      </c>
      <c r="H121" s="371">
        <v>1</v>
      </c>
      <c r="I121" s="371">
        <v>2</v>
      </c>
      <c r="J121" s="371"/>
      <c r="K121" s="371"/>
      <c r="L121" s="371"/>
      <c r="M121" s="372"/>
      <c r="N121" s="373"/>
    </row>
    <row r="122" spans="2:14" ht="19.899999999999999" customHeight="1" x14ac:dyDescent="0.25">
      <c r="B122" s="193" t="s">
        <v>675</v>
      </c>
      <c r="C122" s="370">
        <v>1</v>
      </c>
      <c r="D122" s="371">
        <v>1</v>
      </c>
      <c r="E122" s="371">
        <v>1</v>
      </c>
      <c r="F122" s="371">
        <v>2</v>
      </c>
      <c r="G122" s="371">
        <v>1</v>
      </c>
      <c r="H122" s="371">
        <v>3</v>
      </c>
      <c r="I122" s="371">
        <v>2</v>
      </c>
      <c r="J122" s="371"/>
      <c r="K122" s="371"/>
      <c r="L122" s="371"/>
      <c r="M122" s="372"/>
      <c r="N122" s="373"/>
    </row>
    <row r="123" spans="2:14" ht="28.9" customHeight="1" thickBot="1" x14ac:dyDescent="0.3">
      <c r="B123" s="194" t="s">
        <v>10</v>
      </c>
      <c r="C123" s="380" t="s">
        <v>579</v>
      </c>
      <c r="D123" s="374" t="s">
        <v>580</v>
      </c>
      <c r="E123" s="374" t="s">
        <v>580</v>
      </c>
      <c r="F123" s="374" t="s">
        <v>580</v>
      </c>
      <c r="G123" s="374" t="s">
        <v>581</v>
      </c>
      <c r="H123" s="374" t="s">
        <v>581</v>
      </c>
      <c r="I123" s="374" t="s">
        <v>580</v>
      </c>
      <c r="J123" s="374"/>
      <c r="K123" s="374"/>
      <c r="L123" s="374"/>
      <c r="M123" s="381"/>
      <c r="N123" s="375"/>
    </row>
    <row r="124" spans="2:14" ht="14.65" customHeight="1" x14ac:dyDescent="0.25">
      <c r="B124" s="1107"/>
      <c r="C124" s="1108"/>
      <c r="D124" s="1108"/>
      <c r="E124" s="1108"/>
      <c r="F124" s="1108"/>
      <c r="G124" s="1108"/>
      <c r="H124" s="1108"/>
      <c r="I124" s="1108"/>
      <c r="J124" s="1108"/>
      <c r="K124" s="1108"/>
      <c r="L124" s="1108"/>
      <c r="M124" s="1108"/>
      <c r="N124" s="1109"/>
    </row>
    <row r="125" spans="2:14" ht="14.65" customHeight="1" thickBot="1" x14ac:dyDescent="0.3">
      <c r="B125" s="1110"/>
      <c r="C125" s="1108"/>
      <c r="D125" s="1108"/>
      <c r="E125" s="1108"/>
      <c r="F125" s="1108"/>
      <c r="G125" s="1108"/>
      <c r="H125" s="1108"/>
      <c r="I125" s="1108"/>
      <c r="J125" s="1108"/>
      <c r="K125" s="1108"/>
      <c r="L125" s="1108"/>
      <c r="M125" s="1108"/>
      <c r="N125" s="1109"/>
    </row>
    <row r="126" spans="2:14" ht="18" customHeight="1" x14ac:dyDescent="0.25">
      <c r="B126" s="1111" t="s">
        <v>68</v>
      </c>
      <c r="C126" s="1113">
        <v>1</v>
      </c>
      <c r="D126" s="1103">
        <v>2</v>
      </c>
      <c r="E126" s="1103">
        <v>3</v>
      </c>
      <c r="F126" s="1103">
        <v>4</v>
      </c>
      <c r="G126" s="1103">
        <v>5</v>
      </c>
      <c r="H126" s="1103">
        <v>6</v>
      </c>
      <c r="I126" s="1103">
        <v>7</v>
      </c>
      <c r="J126" s="1103">
        <v>8</v>
      </c>
      <c r="K126" s="1103">
        <v>9</v>
      </c>
      <c r="L126" s="1103">
        <v>10</v>
      </c>
      <c r="M126" s="1103">
        <v>11</v>
      </c>
      <c r="N126" s="1105">
        <v>12</v>
      </c>
    </row>
    <row r="127" spans="2:14" ht="14.65" customHeight="1" thickBot="1" x14ac:dyDescent="0.3">
      <c r="B127" s="1112"/>
      <c r="C127" s="1114"/>
      <c r="D127" s="1104"/>
      <c r="E127" s="1104"/>
      <c r="F127" s="1104"/>
      <c r="G127" s="1104"/>
      <c r="H127" s="1104"/>
      <c r="I127" s="1104"/>
      <c r="J127" s="1104"/>
      <c r="K127" s="1104"/>
      <c r="L127" s="1104"/>
      <c r="M127" s="1104"/>
      <c r="N127" s="1106"/>
    </row>
    <row r="128" spans="2:14" ht="28.9" customHeight="1" x14ac:dyDescent="0.25">
      <c r="B128" s="189" t="s">
        <v>569</v>
      </c>
      <c r="C128" s="376"/>
      <c r="D128" s="377"/>
      <c r="E128" s="377"/>
      <c r="F128" s="377"/>
      <c r="G128" s="377"/>
      <c r="H128" s="377"/>
      <c r="I128" s="377"/>
      <c r="J128" s="377"/>
      <c r="K128" s="377"/>
      <c r="L128" s="377"/>
      <c r="M128" s="378"/>
      <c r="N128" s="379"/>
    </row>
    <row r="129" spans="2:14" ht="28.9" customHeight="1" x14ac:dyDescent="0.25">
      <c r="B129" s="190" t="s">
        <v>570</v>
      </c>
      <c r="C129" s="370"/>
      <c r="D129" s="371"/>
      <c r="E129" s="371"/>
      <c r="F129" s="371"/>
      <c r="G129" s="371"/>
      <c r="H129" s="371"/>
      <c r="I129" s="371"/>
      <c r="J129" s="371"/>
      <c r="K129" s="371"/>
      <c r="L129" s="371"/>
      <c r="M129" s="372"/>
      <c r="N129" s="373"/>
    </row>
    <row r="130" spans="2:14" ht="28.9" customHeight="1" x14ac:dyDescent="0.25">
      <c r="B130" s="190" t="s">
        <v>571</v>
      </c>
      <c r="C130" s="370"/>
      <c r="D130" s="371"/>
      <c r="E130" s="371"/>
      <c r="F130" s="371"/>
      <c r="G130" s="371"/>
      <c r="H130" s="371"/>
      <c r="I130" s="371"/>
      <c r="J130" s="371"/>
      <c r="K130" s="371"/>
      <c r="L130" s="371"/>
      <c r="M130" s="372"/>
      <c r="N130" s="373"/>
    </row>
    <row r="131" spans="2:14" ht="28.9" customHeight="1" x14ac:dyDescent="0.25">
      <c r="B131" s="190" t="s">
        <v>318</v>
      </c>
      <c r="C131" s="370"/>
      <c r="D131" s="371"/>
      <c r="E131" s="371"/>
      <c r="F131" s="371"/>
      <c r="G131" s="371"/>
      <c r="H131" s="371"/>
      <c r="I131" s="371"/>
      <c r="J131" s="371"/>
      <c r="K131" s="371"/>
      <c r="L131" s="371"/>
      <c r="M131" s="372"/>
      <c r="N131" s="373"/>
    </row>
    <row r="132" spans="2:14" ht="19.899999999999999" customHeight="1" x14ac:dyDescent="0.25">
      <c r="B132" s="191" t="s">
        <v>444</v>
      </c>
      <c r="C132" s="370"/>
      <c r="D132" s="371"/>
      <c r="E132" s="371"/>
      <c r="F132" s="371"/>
      <c r="G132" s="371"/>
      <c r="H132" s="371"/>
      <c r="I132" s="371"/>
      <c r="J132" s="371"/>
      <c r="K132" s="371"/>
      <c r="L132" s="371"/>
      <c r="M132" s="372"/>
      <c r="N132" s="373"/>
    </row>
    <row r="133" spans="2:14" ht="19.899999999999999" customHeight="1" x14ac:dyDescent="0.25">
      <c r="B133" s="192" t="s">
        <v>674</v>
      </c>
      <c r="C133" s="370"/>
      <c r="D133" s="371"/>
      <c r="E133" s="371"/>
      <c r="F133" s="371"/>
      <c r="G133" s="371"/>
      <c r="H133" s="371"/>
      <c r="I133" s="371"/>
      <c r="J133" s="371"/>
      <c r="K133" s="371"/>
      <c r="L133" s="371"/>
      <c r="M133" s="372"/>
      <c r="N133" s="373"/>
    </row>
    <row r="134" spans="2:14" ht="19.899999999999999" customHeight="1" x14ac:dyDescent="0.25">
      <c r="B134" s="193" t="s">
        <v>675</v>
      </c>
      <c r="C134" s="370"/>
      <c r="D134" s="371"/>
      <c r="E134" s="371"/>
      <c r="F134" s="371"/>
      <c r="G134" s="371"/>
      <c r="H134" s="371"/>
      <c r="I134" s="371"/>
      <c r="J134" s="371"/>
      <c r="K134" s="371"/>
      <c r="L134" s="371"/>
      <c r="M134" s="372"/>
      <c r="N134" s="373"/>
    </row>
    <row r="135" spans="2:14" ht="28.9" customHeight="1" thickBot="1" x14ac:dyDescent="0.3">
      <c r="B135" s="194" t="s">
        <v>10</v>
      </c>
      <c r="C135" s="380"/>
      <c r="D135" s="374"/>
      <c r="E135" s="374"/>
      <c r="F135" s="374"/>
      <c r="G135" s="374"/>
      <c r="H135" s="374"/>
      <c r="I135" s="374"/>
      <c r="J135" s="374"/>
      <c r="K135" s="374"/>
      <c r="L135" s="374"/>
      <c r="M135" s="381"/>
      <c r="N135" s="375"/>
    </row>
    <row r="136" spans="2:14" ht="14.65" customHeight="1" x14ac:dyDescent="0.25">
      <c r="B136" s="1107"/>
      <c r="C136" s="1108"/>
      <c r="D136" s="1108"/>
      <c r="E136" s="1108"/>
      <c r="F136" s="1108"/>
      <c r="G136" s="1108"/>
      <c r="H136" s="1108"/>
      <c r="I136" s="1108"/>
      <c r="J136" s="1108"/>
      <c r="K136" s="1108"/>
      <c r="L136" s="1108"/>
      <c r="M136" s="1108"/>
      <c r="N136" s="1109"/>
    </row>
    <row r="137" spans="2:14" ht="14.65" customHeight="1" thickBot="1" x14ac:dyDescent="0.3">
      <c r="B137" s="1110"/>
      <c r="C137" s="1108"/>
      <c r="D137" s="1108"/>
      <c r="E137" s="1108"/>
      <c r="F137" s="1108"/>
      <c r="G137" s="1108"/>
      <c r="H137" s="1108"/>
      <c r="I137" s="1108"/>
      <c r="J137" s="1108"/>
      <c r="K137" s="1108"/>
      <c r="L137" s="1108"/>
      <c r="M137" s="1108"/>
      <c r="N137" s="1109"/>
    </row>
    <row r="138" spans="2:14" ht="18" customHeight="1" x14ac:dyDescent="0.25">
      <c r="B138" s="1111" t="s">
        <v>64</v>
      </c>
      <c r="C138" s="1113">
        <v>1</v>
      </c>
      <c r="D138" s="1103">
        <v>2</v>
      </c>
      <c r="E138" s="1103">
        <v>3</v>
      </c>
      <c r="F138" s="1103">
        <v>4</v>
      </c>
      <c r="G138" s="1103">
        <v>5</v>
      </c>
      <c r="H138" s="1103">
        <v>6</v>
      </c>
      <c r="I138" s="1103">
        <v>7</v>
      </c>
      <c r="J138" s="1103">
        <v>8</v>
      </c>
      <c r="K138" s="1103">
        <v>9</v>
      </c>
      <c r="L138" s="1103">
        <v>10</v>
      </c>
      <c r="M138" s="1103">
        <v>11</v>
      </c>
      <c r="N138" s="1105">
        <v>12</v>
      </c>
    </row>
    <row r="139" spans="2:14" ht="14.65" customHeight="1" thickBot="1" x14ac:dyDescent="0.3">
      <c r="B139" s="1112"/>
      <c r="C139" s="1114"/>
      <c r="D139" s="1104"/>
      <c r="E139" s="1104"/>
      <c r="F139" s="1104"/>
      <c r="G139" s="1104"/>
      <c r="H139" s="1104"/>
      <c r="I139" s="1104"/>
      <c r="J139" s="1104"/>
      <c r="K139" s="1104"/>
      <c r="L139" s="1104"/>
      <c r="M139" s="1104"/>
      <c r="N139" s="1106"/>
    </row>
    <row r="140" spans="2:14" ht="28.9" customHeight="1" x14ac:dyDescent="0.25">
      <c r="B140" s="189" t="s">
        <v>569</v>
      </c>
      <c r="C140" s="376"/>
      <c r="D140" s="377"/>
      <c r="E140" s="377"/>
      <c r="F140" s="377"/>
      <c r="G140" s="377"/>
      <c r="H140" s="377"/>
      <c r="I140" s="377"/>
      <c r="J140" s="377"/>
      <c r="K140" s="377"/>
      <c r="L140" s="377"/>
      <c r="M140" s="378"/>
      <c r="N140" s="379"/>
    </row>
    <row r="141" spans="2:14" ht="28.9" customHeight="1" x14ac:dyDescent="0.25">
      <c r="B141" s="190" t="s">
        <v>570</v>
      </c>
      <c r="C141" s="370"/>
      <c r="D141" s="371"/>
      <c r="E141" s="371"/>
      <c r="F141" s="371"/>
      <c r="G141" s="371"/>
      <c r="H141" s="371"/>
      <c r="I141" s="371"/>
      <c r="J141" s="371"/>
      <c r="K141" s="371"/>
      <c r="L141" s="371"/>
      <c r="M141" s="372"/>
      <c r="N141" s="373"/>
    </row>
    <row r="142" spans="2:14" ht="28.9" customHeight="1" x14ac:dyDescent="0.25">
      <c r="B142" s="190" t="s">
        <v>571</v>
      </c>
      <c r="C142" s="370"/>
      <c r="D142" s="371"/>
      <c r="E142" s="371"/>
      <c r="F142" s="371"/>
      <c r="G142" s="371"/>
      <c r="H142" s="371"/>
      <c r="I142" s="371"/>
      <c r="J142" s="371"/>
      <c r="K142" s="371"/>
      <c r="L142" s="371"/>
      <c r="M142" s="372"/>
      <c r="N142" s="373"/>
    </row>
    <row r="143" spans="2:14" ht="28.9" customHeight="1" x14ac:dyDescent="0.25">
      <c r="B143" s="190" t="s">
        <v>318</v>
      </c>
      <c r="C143" s="370"/>
      <c r="D143" s="371"/>
      <c r="E143" s="371"/>
      <c r="F143" s="371"/>
      <c r="G143" s="371"/>
      <c r="H143" s="371"/>
      <c r="I143" s="371"/>
      <c r="J143" s="371"/>
      <c r="K143" s="371"/>
      <c r="L143" s="371"/>
      <c r="M143" s="372"/>
      <c r="N143" s="373"/>
    </row>
    <row r="144" spans="2:14" ht="19.899999999999999" customHeight="1" x14ac:dyDescent="0.25">
      <c r="B144" s="191" t="s">
        <v>444</v>
      </c>
      <c r="C144" s="370"/>
      <c r="D144" s="371"/>
      <c r="E144" s="371"/>
      <c r="F144" s="371"/>
      <c r="G144" s="371"/>
      <c r="H144" s="371"/>
      <c r="I144" s="371"/>
      <c r="J144" s="371"/>
      <c r="K144" s="371"/>
      <c r="L144" s="371"/>
      <c r="M144" s="372"/>
      <c r="N144" s="373"/>
    </row>
    <row r="145" spans="2:14" ht="19.899999999999999" customHeight="1" x14ac:dyDescent="0.25">
      <c r="B145" s="192" t="s">
        <v>674</v>
      </c>
      <c r="C145" s="370"/>
      <c r="D145" s="371"/>
      <c r="E145" s="371"/>
      <c r="F145" s="371"/>
      <c r="G145" s="371"/>
      <c r="H145" s="371"/>
      <c r="I145" s="371"/>
      <c r="J145" s="371"/>
      <c r="K145" s="371"/>
      <c r="L145" s="371"/>
      <c r="M145" s="372"/>
      <c r="N145" s="373"/>
    </row>
    <row r="146" spans="2:14" ht="19.899999999999999" customHeight="1" x14ac:dyDescent="0.25">
      <c r="B146" s="193" t="s">
        <v>675</v>
      </c>
      <c r="C146" s="370"/>
      <c r="D146" s="371"/>
      <c r="E146" s="371"/>
      <c r="F146" s="371"/>
      <c r="G146" s="371"/>
      <c r="H146" s="371"/>
      <c r="I146" s="371"/>
      <c r="J146" s="371"/>
      <c r="K146" s="371"/>
      <c r="L146" s="371"/>
      <c r="M146" s="372"/>
      <c r="N146" s="373"/>
    </row>
    <row r="147" spans="2:14" ht="28.9" customHeight="1" thickBot="1" x14ac:dyDescent="0.3">
      <c r="B147" s="194" t="s">
        <v>10</v>
      </c>
      <c r="C147" s="380"/>
      <c r="D147" s="374"/>
      <c r="E147" s="374"/>
      <c r="F147" s="374"/>
      <c r="G147" s="374"/>
      <c r="H147" s="374"/>
      <c r="I147" s="374"/>
      <c r="J147" s="374"/>
      <c r="K147" s="374"/>
      <c r="L147" s="374"/>
      <c r="M147" s="381"/>
      <c r="N147" s="375"/>
    </row>
    <row r="148" spans="2:14" ht="14.65" customHeight="1" x14ac:dyDescent="0.25">
      <c r="B148" s="1107"/>
      <c r="C148" s="1108"/>
      <c r="D148" s="1108"/>
      <c r="E148" s="1108"/>
      <c r="F148" s="1108"/>
      <c r="G148" s="1108"/>
      <c r="H148" s="1108"/>
      <c r="I148" s="1108"/>
      <c r="J148" s="1108"/>
      <c r="K148" s="1108"/>
      <c r="L148" s="1108"/>
      <c r="M148" s="1108"/>
      <c r="N148" s="1109"/>
    </row>
    <row r="149" spans="2:14" ht="14.65" customHeight="1" thickBot="1" x14ac:dyDescent="0.3">
      <c r="B149" s="1110"/>
      <c r="C149" s="1108"/>
      <c r="D149" s="1108"/>
      <c r="E149" s="1108"/>
      <c r="F149" s="1108"/>
      <c r="G149" s="1108"/>
      <c r="H149" s="1108"/>
      <c r="I149" s="1108"/>
      <c r="J149" s="1108"/>
      <c r="K149" s="1108"/>
      <c r="L149" s="1108"/>
      <c r="M149" s="1108"/>
      <c r="N149" s="1109"/>
    </row>
    <row r="150" spans="2:14" ht="18" customHeight="1" x14ac:dyDescent="0.25">
      <c r="B150" s="1111" t="s">
        <v>433</v>
      </c>
      <c r="C150" s="1113">
        <v>1</v>
      </c>
      <c r="D150" s="1103">
        <v>2</v>
      </c>
      <c r="E150" s="1103">
        <v>3</v>
      </c>
      <c r="F150" s="1103">
        <v>4</v>
      </c>
      <c r="G150" s="1103">
        <v>5</v>
      </c>
      <c r="H150" s="1103">
        <v>6</v>
      </c>
      <c r="I150" s="1103">
        <v>7</v>
      </c>
      <c r="J150" s="1103">
        <v>8</v>
      </c>
      <c r="K150" s="1103">
        <v>9</v>
      </c>
      <c r="L150" s="1103">
        <v>10</v>
      </c>
      <c r="M150" s="1103">
        <v>11</v>
      </c>
      <c r="N150" s="1105">
        <v>12</v>
      </c>
    </row>
    <row r="151" spans="2:14" ht="14.65" customHeight="1" thickBot="1" x14ac:dyDescent="0.3">
      <c r="B151" s="1112"/>
      <c r="C151" s="1114"/>
      <c r="D151" s="1104"/>
      <c r="E151" s="1104"/>
      <c r="F151" s="1104"/>
      <c r="G151" s="1104"/>
      <c r="H151" s="1104"/>
      <c r="I151" s="1104"/>
      <c r="J151" s="1104"/>
      <c r="K151" s="1104"/>
      <c r="L151" s="1104"/>
      <c r="M151" s="1104"/>
      <c r="N151" s="1106"/>
    </row>
    <row r="152" spans="2:14" ht="28.9" customHeight="1" x14ac:dyDescent="0.25">
      <c r="B152" s="189" t="s">
        <v>569</v>
      </c>
      <c r="C152" s="376"/>
      <c r="D152" s="377"/>
      <c r="E152" s="377"/>
      <c r="F152" s="377"/>
      <c r="G152" s="377"/>
      <c r="H152" s="377"/>
      <c r="I152" s="377"/>
      <c r="J152" s="377"/>
      <c r="K152" s="377"/>
      <c r="L152" s="377"/>
      <c r="M152" s="378"/>
      <c r="N152" s="379"/>
    </row>
    <row r="153" spans="2:14" ht="28.9" customHeight="1" x14ac:dyDescent="0.25">
      <c r="B153" s="190" t="s">
        <v>570</v>
      </c>
      <c r="C153" s="370"/>
      <c r="D153" s="371"/>
      <c r="E153" s="371"/>
      <c r="F153" s="371"/>
      <c r="G153" s="371"/>
      <c r="H153" s="371"/>
      <c r="I153" s="371"/>
      <c r="J153" s="371"/>
      <c r="K153" s="371"/>
      <c r="L153" s="371"/>
      <c r="M153" s="372"/>
      <c r="N153" s="373"/>
    </row>
    <row r="154" spans="2:14" ht="28.9" customHeight="1" x14ac:dyDescent="0.25">
      <c r="B154" s="190" t="s">
        <v>571</v>
      </c>
      <c r="C154" s="370"/>
      <c r="D154" s="371"/>
      <c r="E154" s="371"/>
      <c r="F154" s="371"/>
      <c r="G154" s="371"/>
      <c r="H154" s="371"/>
      <c r="I154" s="371"/>
      <c r="J154" s="371"/>
      <c r="K154" s="371"/>
      <c r="L154" s="371"/>
      <c r="M154" s="372"/>
      <c r="N154" s="373"/>
    </row>
    <row r="155" spans="2:14" ht="28.9" customHeight="1" x14ac:dyDescent="0.25">
      <c r="B155" s="190" t="s">
        <v>318</v>
      </c>
      <c r="C155" s="370"/>
      <c r="D155" s="371"/>
      <c r="E155" s="371"/>
      <c r="F155" s="371"/>
      <c r="G155" s="371"/>
      <c r="H155" s="371"/>
      <c r="I155" s="371"/>
      <c r="J155" s="371"/>
      <c r="K155" s="371"/>
      <c r="L155" s="371"/>
      <c r="M155" s="372"/>
      <c r="N155" s="373"/>
    </row>
    <row r="156" spans="2:14" ht="19.899999999999999" customHeight="1" x14ac:dyDescent="0.25">
      <c r="B156" s="191" t="s">
        <v>444</v>
      </c>
      <c r="C156" s="370"/>
      <c r="D156" s="371"/>
      <c r="E156" s="371"/>
      <c r="F156" s="371"/>
      <c r="G156" s="371"/>
      <c r="H156" s="371"/>
      <c r="I156" s="371"/>
      <c r="J156" s="371"/>
      <c r="K156" s="371"/>
      <c r="L156" s="371"/>
      <c r="M156" s="372"/>
      <c r="N156" s="373"/>
    </row>
    <row r="157" spans="2:14" ht="19.899999999999999" customHeight="1" x14ac:dyDescent="0.25">
      <c r="B157" s="192" t="s">
        <v>674</v>
      </c>
      <c r="C157" s="370"/>
      <c r="D157" s="371"/>
      <c r="E157" s="371"/>
      <c r="F157" s="371"/>
      <c r="G157" s="371"/>
      <c r="H157" s="371"/>
      <c r="I157" s="371"/>
      <c r="J157" s="371"/>
      <c r="K157" s="371"/>
      <c r="L157" s="371"/>
      <c r="M157" s="372"/>
      <c r="N157" s="373"/>
    </row>
    <row r="158" spans="2:14" ht="19.899999999999999" customHeight="1" x14ac:dyDescent="0.25">
      <c r="B158" s="193" t="s">
        <v>675</v>
      </c>
      <c r="C158" s="370"/>
      <c r="D158" s="371"/>
      <c r="E158" s="371"/>
      <c r="F158" s="371"/>
      <c r="G158" s="371"/>
      <c r="H158" s="371"/>
      <c r="I158" s="371"/>
      <c r="J158" s="371"/>
      <c r="K158" s="371"/>
      <c r="L158" s="371"/>
      <c r="M158" s="372"/>
      <c r="N158" s="373"/>
    </row>
    <row r="159" spans="2:14" ht="28.9" customHeight="1" thickBot="1" x14ac:dyDescent="0.3">
      <c r="B159" s="194" t="s">
        <v>10</v>
      </c>
      <c r="C159" s="380"/>
      <c r="D159" s="374"/>
      <c r="E159" s="374"/>
      <c r="F159" s="374"/>
      <c r="G159" s="374"/>
      <c r="H159" s="374"/>
      <c r="I159" s="374"/>
      <c r="J159" s="374"/>
      <c r="K159" s="374"/>
      <c r="L159" s="374"/>
      <c r="M159" s="381"/>
      <c r="N159" s="375"/>
    </row>
    <row r="160" spans="2:14" ht="14.65" customHeight="1" x14ac:dyDescent="0.25">
      <c r="B160" s="1107"/>
      <c r="C160" s="1108"/>
      <c r="D160" s="1108"/>
      <c r="E160" s="1108"/>
      <c r="F160" s="1108"/>
      <c r="G160" s="1108"/>
      <c r="H160" s="1108"/>
      <c r="I160" s="1108"/>
      <c r="J160" s="1108"/>
      <c r="K160" s="1108"/>
      <c r="L160" s="1108"/>
      <c r="M160" s="1108"/>
      <c r="N160" s="1109"/>
    </row>
    <row r="161" spans="2:14" ht="14.65" customHeight="1" thickBot="1" x14ac:dyDescent="0.3">
      <c r="B161" s="1110"/>
      <c r="C161" s="1108"/>
      <c r="D161" s="1108"/>
      <c r="E161" s="1108"/>
      <c r="F161" s="1108"/>
      <c r="G161" s="1108"/>
      <c r="H161" s="1108"/>
      <c r="I161" s="1108"/>
      <c r="J161" s="1108"/>
      <c r="K161" s="1108"/>
      <c r="L161" s="1108"/>
      <c r="M161" s="1108"/>
      <c r="N161" s="1109"/>
    </row>
    <row r="162" spans="2:14" ht="18" customHeight="1" x14ac:dyDescent="0.25">
      <c r="B162" s="1111" t="s">
        <v>298</v>
      </c>
      <c r="C162" s="1113">
        <v>1</v>
      </c>
      <c r="D162" s="1103">
        <v>2</v>
      </c>
      <c r="E162" s="1103">
        <v>3</v>
      </c>
      <c r="F162" s="1103">
        <v>4</v>
      </c>
      <c r="G162" s="1103">
        <v>5</v>
      </c>
      <c r="H162" s="1103">
        <v>6</v>
      </c>
      <c r="I162" s="1103">
        <v>7</v>
      </c>
      <c r="J162" s="1103">
        <v>8</v>
      </c>
      <c r="K162" s="1103">
        <v>9</v>
      </c>
      <c r="L162" s="1103">
        <v>10</v>
      </c>
      <c r="M162" s="1103">
        <v>11</v>
      </c>
      <c r="N162" s="1105">
        <v>12</v>
      </c>
    </row>
    <row r="163" spans="2:14" ht="14.65" customHeight="1" thickBot="1" x14ac:dyDescent="0.3">
      <c r="B163" s="1112"/>
      <c r="C163" s="1114"/>
      <c r="D163" s="1104"/>
      <c r="E163" s="1104"/>
      <c r="F163" s="1104"/>
      <c r="G163" s="1104"/>
      <c r="H163" s="1104"/>
      <c r="I163" s="1104"/>
      <c r="J163" s="1104"/>
      <c r="K163" s="1104"/>
      <c r="L163" s="1104"/>
      <c r="M163" s="1104"/>
      <c r="N163" s="1106"/>
    </row>
    <row r="164" spans="2:14" ht="28.9" customHeight="1" x14ac:dyDescent="0.25">
      <c r="B164" s="189" t="s">
        <v>569</v>
      </c>
      <c r="C164" s="376" t="s">
        <v>129</v>
      </c>
      <c r="D164" s="377"/>
      <c r="E164" s="377"/>
      <c r="F164" s="377"/>
      <c r="G164" s="377"/>
      <c r="H164" s="377"/>
      <c r="I164" s="377"/>
      <c r="J164" s="377"/>
      <c r="K164" s="377"/>
      <c r="L164" s="377"/>
      <c r="M164" s="378"/>
      <c r="N164" s="379"/>
    </row>
    <row r="165" spans="2:14" ht="28.9" customHeight="1" x14ac:dyDescent="0.25">
      <c r="B165" s="190" t="s">
        <v>570</v>
      </c>
      <c r="C165" s="370" t="s">
        <v>149</v>
      </c>
      <c r="D165" s="371"/>
      <c r="E165" s="371"/>
      <c r="F165" s="371"/>
      <c r="G165" s="371"/>
      <c r="H165" s="371"/>
      <c r="I165" s="371"/>
      <c r="J165" s="371"/>
      <c r="K165" s="371"/>
      <c r="L165" s="371"/>
      <c r="M165" s="372"/>
      <c r="N165" s="373"/>
    </row>
    <row r="166" spans="2:14" ht="28.9" customHeight="1" x14ac:dyDescent="0.25">
      <c r="B166" s="190" t="s">
        <v>571</v>
      </c>
      <c r="C166" s="370" t="s">
        <v>137</v>
      </c>
      <c r="D166" s="371"/>
      <c r="E166" s="371"/>
      <c r="F166" s="371"/>
      <c r="G166" s="371"/>
      <c r="H166" s="371"/>
      <c r="I166" s="371"/>
      <c r="J166" s="371"/>
      <c r="K166" s="371"/>
      <c r="L166" s="371"/>
      <c r="M166" s="372"/>
      <c r="N166" s="373"/>
    </row>
    <row r="167" spans="2:14" ht="28.9" customHeight="1" x14ac:dyDescent="0.25">
      <c r="B167" s="190" t="s">
        <v>318</v>
      </c>
      <c r="C167" s="370" t="s">
        <v>129</v>
      </c>
      <c r="D167" s="371"/>
      <c r="E167" s="371"/>
      <c r="F167" s="371"/>
      <c r="G167" s="371"/>
      <c r="H167" s="371"/>
      <c r="I167" s="371"/>
      <c r="J167" s="371"/>
      <c r="K167" s="371"/>
      <c r="L167" s="371"/>
      <c r="M167" s="372"/>
      <c r="N167" s="373"/>
    </row>
    <row r="168" spans="2:14" ht="19.899999999999999" customHeight="1" x14ac:dyDescent="0.25">
      <c r="B168" s="191" t="s">
        <v>444</v>
      </c>
      <c r="C168" s="370">
        <v>2</v>
      </c>
      <c r="D168" s="371"/>
      <c r="E168" s="371"/>
      <c r="F168" s="371"/>
      <c r="G168" s="371"/>
      <c r="H168" s="371"/>
      <c r="I168" s="371"/>
      <c r="J168" s="371"/>
      <c r="K168" s="371"/>
      <c r="L168" s="371"/>
      <c r="M168" s="372"/>
      <c r="N168" s="373"/>
    </row>
    <row r="169" spans="2:14" ht="19.899999999999999" customHeight="1" x14ac:dyDescent="0.25">
      <c r="B169" s="192" t="s">
        <v>674</v>
      </c>
      <c r="C169" s="370">
        <v>4</v>
      </c>
      <c r="D169" s="371"/>
      <c r="E169" s="371"/>
      <c r="F169" s="371"/>
      <c r="G169" s="371"/>
      <c r="H169" s="371"/>
      <c r="I169" s="371"/>
      <c r="J169" s="371"/>
      <c r="K169" s="371"/>
      <c r="L169" s="371"/>
      <c r="M169" s="372"/>
      <c r="N169" s="373"/>
    </row>
    <row r="170" spans="2:14" ht="19.899999999999999" customHeight="1" x14ac:dyDescent="0.25">
      <c r="B170" s="193" t="s">
        <v>675</v>
      </c>
      <c r="C170" s="370">
        <v>4</v>
      </c>
      <c r="D170" s="371"/>
      <c r="E170" s="371"/>
      <c r="F170" s="371"/>
      <c r="G170" s="371"/>
      <c r="H170" s="371"/>
      <c r="I170" s="371"/>
      <c r="J170" s="371"/>
      <c r="K170" s="371"/>
      <c r="L170" s="371"/>
      <c r="M170" s="372"/>
      <c r="N170" s="373"/>
    </row>
    <row r="171" spans="2:14" ht="28.9" customHeight="1" thickBot="1" x14ac:dyDescent="0.3">
      <c r="B171" s="194" t="s">
        <v>10</v>
      </c>
      <c r="C171" s="380"/>
      <c r="D171" s="374"/>
      <c r="E171" s="374"/>
      <c r="F171" s="374"/>
      <c r="G171" s="374"/>
      <c r="H171" s="374"/>
      <c r="I171" s="374"/>
      <c r="J171" s="374"/>
      <c r="K171" s="374"/>
      <c r="L171" s="374"/>
      <c r="M171" s="381"/>
      <c r="N171" s="375"/>
    </row>
    <row r="172" spans="2:14" ht="14.65" customHeight="1" x14ac:dyDescent="0.25">
      <c r="B172" s="1107"/>
      <c r="C172" s="1108"/>
      <c r="D172" s="1108"/>
      <c r="E172" s="1108"/>
      <c r="F172" s="1108"/>
      <c r="G172" s="1108"/>
      <c r="H172" s="1108"/>
      <c r="I172" s="1108"/>
      <c r="J172" s="1108"/>
      <c r="K172" s="1108"/>
      <c r="L172" s="1108"/>
      <c r="M172" s="1108"/>
      <c r="N172" s="1109"/>
    </row>
    <row r="173" spans="2:14" ht="14.65" customHeight="1" thickBot="1" x14ac:dyDescent="0.3">
      <c r="B173" s="1110"/>
      <c r="C173" s="1108"/>
      <c r="D173" s="1108"/>
      <c r="E173" s="1108"/>
      <c r="F173" s="1108"/>
      <c r="G173" s="1108"/>
      <c r="H173" s="1108"/>
      <c r="I173" s="1108"/>
      <c r="J173" s="1108"/>
      <c r="K173" s="1108"/>
      <c r="L173" s="1108"/>
      <c r="M173" s="1108"/>
      <c r="N173" s="1109"/>
    </row>
    <row r="174" spans="2:14" ht="18" customHeight="1" x14ac:dyDescent="0.25">
      <c r="B174" s="1111" t="s">
        <v>434</v>
      </c>
      <c r="C174" s="1113">
        <v>1</v>
      </c>
      <c r="D174" s="1103">
        <v>2</v>
      </c>
      <c r="E174" s="1103">
        <v>3</v>
      </c>
      <c r="F174" s="1103">
        <v>4</v>
      </c>
      <c r="G174" s="1103">
        <v>5</v>
      </c>
      <c r="H174" s="1103">
        <v>6</v>
      </c>
      <c r="I174" s="1103">
        <v>7</v>
      </c>
      <c r="J174" s="1103">
        <v>8</v>
      </c>
      <c r="K174" s="1103">
        <v>9</v>
      </c>
      <c r="L174" s="1103">
        <v>10</v>
      </c>
      <c r="M174" s="1103">
        <v>11</v>
      </c>
      <c r="N174" s="1105">
        <v>12</v>
      </c>
    </row>
    <row r="175" spans="2:14" ht="14.65" customHeight="1" thickBot="1" x14ac:dyDescent="0.3">
      <c r="B175" s="1112"/>
      <c r="C175" s="1114"/>
      <c r="D175" s="1104"/>
      <c r="E175" s="1104"/>
      <c r="F175" s="1104"/>
      <c r="G175" s="1104"/>
      <c r="H175" s="1104"/>
      <c r="I175" s="1104"/>
      <c r="J175" s="1104"/>
      <c r="K175" s="1104"/>
      <c r="L175" s="1104"/>
      <c r="M175" s="1104"/>
      <c r="N175" s="1106"/>
    </row>
    <row r="176" spans="2:14" ht="28.9" customHeight="1" x14ac:dyDescent="0.25">
      <c r="B176" s="189" t="s">
        <v>569</v>
      </c>
      <c r="C176" s="376"/>
      <c r="D176" s="377"/>
      <c r="E176" s="377"/>
      <c r="F176" s="377"/>
      <c r="G176" s="377"/>
      <c r="H176" s="377"/>
      <c r="I176" s="377"/>
      <c r="J176" s="377"/>
      <c r="K176" s="377"/>
      <c r="L176" s="377"/>
      <c r="M176" s="378"/>
      <c r="N176" s="379"/>
    </row>
    <row r="177" spans="2:14" ht="28.9" customHeight="1" x14ac:dyDescent="0.25">
      <c r="B177" s="190" t="s">
        <v>570</v>
      </c>
      <c r="C177" s="370"/>
      <c r="D177" s="371"/>
      <c r="E177" s="371"/>
      <c r="F177" s="371"/>
      <c r="G177" s="371"/>
      <c r="H177" s="371"/>
      <c r="I177" s="371"/>
      <c r="J177" s="371"/>
      <c r="K177" s="371"/>
      <c r="L177" s="371"/>
      <c r="M177" s="372"/>
      <c r="N177" s="373"/>
    </row>
    <row r="178" spans="2:14" ht="28.9" customHeight="1" x14ac:dyDescent="0.25">
      <c r="B178" s="190" t="s">
        <v>571</v>
      </c>
      <c r="C178" s="370"/>
      <c r="D178" s="371"/>
      <c r="E178" s="371"/>
      <c r="F178" s="371"/>
      <c r="G178" s="371"/>
      <c r="H178" s="371"/>
      <c r="I178" s="371"/>
      <c r="J178" s="371"/>
      <c r="K178" s="371"/>
      <c r="L178" s="371"/>
      <c r="M178" s="372"/>
      <c r="N178" s="373"/>
    </row>
    <row r="179" spans="2:14" ht="28.9" customHeight="1" x14ac:dyDescent="0.25">
      <c r="B179" s="190" t="s">
        <v>318</v>
      </c>
      <c r="C179" s="370"/>
      <c r="D179" s="371"/>
      <c r="E179" s="371"/>
      <c r="F179" s="371"/>
      <c r="G179" s="371"/>
      <c r="H179" s="371"/>
      <c r="I179" s="371"/>
      <c r="J179" s="371"/>
      <c r="K179" s="371"/>
      <c r="L179" s="371"/>
      <c r="M179" s="372"/>
      <c r="N179" s="373"/>
    </row>
    <row r="180" spans="2:14" ht="19.899999999999999" customHeight="1" x14ac:dyDescent="0.25">
      <c r="B180" s="191" t="s">
        <v>444</v>
      </c>
      <c r="C180" s="370"/>
      <c r="D180" s="371"/>
      <c r="E180" s="371"/>
      <c r="F180" s="371"/>
      <c r="G180" s="371"/>
      <c r="H180" s="371"/>
      <c r="I180" s="371"/>
      <c r="J180" s="371"/>
      <c r="K180" s="371"/>
      <c r="L180" s="371"/>
      <c r="M180" s="372"/>
      <c r="N180" s="373"/>
    </row>
    <row r="181" spans="2:14" ht="19.899999999999999" customHeight="1" x14ac:dyDescent="0.25">
      <c r="B181" s="192" t="s">
        <v>674</v>
      </c>
      <c r="C181" s="370"/>
      <c r="D181" s="371"/>
      <c r="E181" s="371"/>
      <c r="F181" s="371"/>
      <c r="G181" s="371"/>
      <c r="H181" s="371"/>
      <c r="I181" s="371"/>
      <c r="J181" s="371"/>
      <c r="K181" s="371"/>
      <c r="L181" s="371"/>
      <c r="M181" s="372"/>
      <c r="N181" s="373"/>
    </row>
    <row r="182" spans="2:14" ht="19.899999999999999" customHeight="1" x14ac:dyDescent="0.25">
      <c r="B182" s="193" t="s">
        <v>675</v>
      </c>
      <c r="C182" s="370"/>
      <c r="D182" s="371"/>
      <c r="E182" s="371"/>
      <c r="F182" s="371"/>
      <c r="G182" s="371"/>
      <c r="H182" s="371"/>
      <c r="I182" s="371"/>
      <c r="J182" s="371"/>
      <c r="K182" s="371"/>
      <c r="L182" s="371"/>
      <c r="M182" s="372"/>
      <c r="N182" s="373"/>
    </row>
    <row r="183" spans="2:14" ht="28.9" customHeight="1" thickBot="1" x14ac:dyDescent="0.3">
      <c r="B183" s="194" t="s">
        <v>10</v>
      </c>
      <c r="C183" s="380"/>
      <c r="D183" s="374"/>
      <c r="E183" s="374"/>
      <c r="F183" s="374"/>
      <c r="G183" s="374"/>
      <c r="H183" s="374"/>
      <c r="I183" s="374"/>
      <c r="J183" s="374"/>
      <c r="K183" s="374"/>
      <c r="L183" s="374"/>
      <c r="M183" s="381"/>
      <c r="N183" s="375"/>
    </row>
    <row r="184" spans="2:14" ht="14.65" customHeight="1" x14ac:dyDescent="0.25">
      <c r="B184" s="1107"/>
      <c r="C184" s="1108"/>
      <c r="D184" s="1108"/>
      <c r="E184" s="1108"/>
      <c r="F184" s="1108"/>
      <c r="G184" s="1108"/>
      <c r="H184" s="1108"/>
      <c r="I184" s="1108"/>
      <c r="J184" s="1108"/>
      <c r="K184" s="1108"/>
      <c r="L184" s="1108"/>
      <c r="M184" s="1108"/>
      <c r="N184" s="1109"/>
    </row>
    <row r="185" spans="2:14" ht="14.65" customHeight="1" thickBot="1" x14ac:dyDescent="0.3">
      <c r="B185" s="1110"/>
      <c r="C185" s="1108"/>
      <c r="D185" s="1108"/>
      <c r="E185" s="1108"/>
      <c r="F185" s="1108"/>
      <c r="G185" s="1108"/>
      <c r="H185" s="1108"/>
      <c r="I185" s="1108"/>
      <c r="J185" s="1108"/>
      <c r="K185" s="1108"/>
      <c r="L185" s="1108"/>
      <c r="M185" s="1108"/>
      <c r="N185" s="1109"/>
    </row>
    <row r="186" spans="2:14" ht="18" customHeight="1" x14ac:dyDescent="0.25">
      <c r="B186" s="1111" t="s">
        <v>435</v>
      </c>
      <c r="C186" s="1113">
        <v>1</v>
      </c>
      <c r="D186" s="1103">
        <v>2</v>
      </c>
      <c r="E186" s="1103">
        <v>3</v>
      </c>
      <c r="F186" s="1103">
        <v>4</v>
      </c>
      <c r="G186" s="1103">
        <v>5</v>
      </c>
      <c r="H186" s="1103">
        <v>6</v>
      </c>
      <c r="I186" s="1103">
        <v>7</v>
      </c>
      <c r="J186" s="1103">
        <v>8</v>
      </c>
      <c r="K186" s="1103">
        <v>9</v>
      </c>
      <c r="L186" s="1103">
        <v>10</v>
      </c>
      <c r="M186" s="1103">
        <v>11</v>
      </c>
      <c r="N186" s="1105">
        <v>12</v>
      </c>
    </row>
    <row r="187" spans="2:14" ht="14.65" customHeight="1" thickBot="1" x14ac:dyDescent="0.3">
      <c r="B187" s="1112"/>
      <c r="C187" s="1114"/>
      <c r="D187" s="1104"/>
      <c r="E187" s="1104"/>
      <c r="F187" s="1104"/>
      <c r="G187" s="1104"/>
      <c r="H187" s="1104"/>
      <c r="I187" s="1104"/>
      <c r="J187" s="1104"/>
      <c r="K187" s="1104"/>
      <c r="L187" s="1104"/>
      <c r="M187" s="1104"/>
      <c r="N187" s="1106"/>
    </row>
    <row r="188" spans="2:14" ht="28.9" customHeight="1" x14ac:dyDescent="0.25">
      <c r="B188" s="189" t="s">
        <v>569</v>
      </c>
      <c r="C188" s="376"/>
      <c r="D188" s="377"/>
      <c r="E188" s="377"/>
      <c r="F188" s="377"/>
      <c r="G188" s="377"/>
      <c r="H188" s="377"/>
      <c r="I188" s="377"/>
      <c r="J188" s="377"/>
      <c r="K188" s="377"/>
      <c r="L188" s="377"/>
      <c r="M188" s="378"/>
      <c r="N188" s="379"/>
    </row>
    <row r="189" spans="2:14" ht="28.9" customHeight="1" x14ac:dyDescent="0.25">
      <c r="B189" s="190" t="s">
        <v>570</v>
      </c>
      <c r="C189" s="370"/>
      <c r="D189" s="371"/>
      <c r="E189" s="371"/>
      <c r="F189" s="371"/>
      <c r="G189" s="371"/>
      <c r="H189" s="371"/>
      <c r="I189" s="371"/>
      <c r="J189" s="371"/>
      <c r="K189" s="371"/>
      <c r="L189" s="371"/>
      <c r="M189" s="372"/>
      <c r="N189" s="373"/>
    </row>
    <row r="190" spans="2:14" ht="28.9" customHeight="1" x14ac:dyDescent="0.25">
      <c r="B190" s="190" t="s">
        <v>571</v>
      </c>
      <c r="C190" s="370"/>
      <c r="D190" s="371"/>
      <c r="E190" s="371"/>
      <c r="F190" s="371"/>
      <c r="G190" s="371"/>
      <c r="H190" s="371"/>
      <c r="I190" s="371"/>
      <c r="J190" s="371"/>
      <c r="K190" s="371"/>
      <c r="L190" s="371"/>
      <c r="M190" s="372"/>
      <c r="N190" s="373"/>
    </row>
    <row r="191" spans="2:14" ht="28.9" customHeight="1" x14ac:dyDescent="0.25">
      <c r="B191" s="190" t="s">
        <v>318</v>
      </c>
      <c r="C191" s="370"/>
      <c r="D191" s="371"/>
      <c r="E191" s="371"/>
      <c r="F191" s="371"/>
      <c r="G191" s="371"/>
      <c r="H191" s="371"/>
      <c r="I191" s="371"/>
      <c r="J191" s="371"/>
      <c r="K191" s="371"/>
      <c r="L191" s="371"/>
      <c r="M191" s="372"/>
      <c r="N191" s="373"/>
    </row>
    <row r="192" spans="2:14" ht="19.899999999999999" customHeight="1" x14ac:dyDescent="0.25">
      <c r="B192" s="191" t="s">
        <v>444</v>
      </c>
      <c r="C192" s="370"/>
      <c r="D192" s="371"/>
      <c r="E192" s="371"/>
      <c r="F192" s="371"/>
      <c r="G192" s="371"/>
      <c r="H192" s="371"/>
      <c r="I192" s="371"/>
      <c r="J192" s="371"/>
      <c r="K192" s="371"/>
      <c r="L192" s="371"/>
      <c r="M192" s="372"/>
      <c r="N192" s="373"/>
    </row>
    <row r="193" spans="2:14" ht="19.899999999999999" customHeight="1" x14ac:dyDescent="0.25">
      <c r="B193" s="192" t="s">
        <v>674</v>
      </c>
      <c r="C193" s="370"/>
      <c r="D193" s="371"/>
      <c r="E193" s="371"/>
      <c r="F193" s="371"/>
      <c r="G193" s="371"/>
      <c r="H193" s="371"/>
      <c r="I193" s="371"/>
      <c r="J193" s="371"/>
      <c r="K193" s="371"/>
      <c r="L193" s="371"/>
      <c r="M193" s="372"/>
      <c r="N193" s="373"/>
    </row>
    <row r="194" spans="2:14" ht="19.899999999999999" customHeight="1" x14ac:dyDescent="0.25">
      <c r="B194" s="193" t="s">
        <v>675</v>
      </c>
      <c r="C194" s="370"/>
      <c r="D194" s="371"/>
      <c r="E194" s="371"/>
      <c r="F194" s="371"/>
      <c r="G194" s="371"/>
      <c r="H194" s="371"/>
      <c r="I194" s="371"/>
      <c r="J194" s="371"/>
      <c r="K194" s="371"/>
      <c r="L194" s="371"/>
      <c r="M194" s="372"/>
      <c r="N194" s="373"/>
    </row>
    <row r="195" spans="2:14" ht="28.9" customHeight="1" thickBot="1" x14ac:dyDescent="0.3">
      <c r="B195" s="194" t="s">
        <v>10</v>
      </c>
      <c r="C195" s="380"/>
      <c r="D195" s="374"/>
      <c r="E195" s="374"/>
      <c r="F195" s="374"/>
      <c r="G195" s="374"/>
      <c r="H195" s="374"/>
      <c r="I195" s="374"/>
      <c r="J195" s="374"/>
      <c r="K195" s="374"/>
      <c r="L195" s="374"/>
      <c r="M195" s="381"/>
      <c r="N195" s="375"/>
    </row>
    <row r="196" spans="2:14" ht="14.65" customHeight="1" x14ac:dyDescent="0.25">
      <c r="B196" s="1107"/>
      <c r="C196" s="1108"/>
      <c r="D196" s="1108"/>
      <c r="E196" s="1108"/>
      <c r="F196" s="1108"/>
      <c r="G196" s="1108"/>
      <c r="H196" s="1108"/>
      <c r="I196" s="1108"/>
      <c r="J196" s="1108"/>
      <c r="K196" s="1108"/>
      <c r="L196" s="1108"/>
      <c r="M196" s="1108"/>
      <c r="N196" s="1109"/>
    </row>
    <row r="197" spans="2:14" ht="14.65" customHeight="1" thickBot="1" x14ac:dyDescent="0.3">
      <c r="B197" s="1110"/>
      <c r="C197" s="1108"/>
      <c r="D197" s="1108"/>
      <c r="E197" s="1108"/>
      <c r="F197" s="1108"/>
      <c r="G197" s="1108"/>
      <c r="H197" s="1108"/>
      <c r="I197" s="1108"/>
      <c r="J197" s="1108"/>
      <c r="K197" s="1108"/>
      <c r="L197" s="1108"/>
      <c r="M197" s="1108"/>
      <c r="N197" s="1109"/>
    </row>
    <row r="198" spans="2:14" ht="18" customHeight="1" x14ac:dyDescent="0.25">
      <c r="B198" s="1111" t="s">
        <v>670</v>
      </c>
      <c r="C198" s="1113">
        <v>1</v>
      </c>
      <c r="D198" s="1103">
        <v>2</v>
      </c>
      <c r="E198" s="1103">
        <v>3</v>
      </c>
      <c r="F198" s="1103">
        <v>4</v>
      </c>
      <c r="G198" s="1103">
        <v>5</v>
      </c>
      <c r="H198" s="1103">
        <v>6</v>
      </c>
      <c r="I198" s="1103">
        <v>7</v>
      </c>
      <c r="J198" s="1103">
        <v>8</v>
      </c>
      <c r="K198" s="1103">
        <v>9</v>
      </c>
      <c r="L198" s="1103">
        <v>10</v>
      </c>
      <c r="M198" s="1103">
        <v>11</v>
      </c>
      <c r="N198" s="1105">
        <v>12</v>
      </c>
    </row>
    <row r="199" spans="2:14" ht="14.65" customHeight="1" thickBot="1" x14ac:dyDescent="0.3">
      <c r="B199" s="1112"/>
      <c r="C199" s="1114"/>
      <c r="D199" s="1104"/>
      <c r="E199" s="1104"/>
      <c r="F199" s="1104"/>
      <c r="G199" s="1104"/>
      <c r="H199" s="1104"/>
      <c r="I199" s="1104"/>
      <c r="J199" s="1104"/>
      <c r="K199" s="1104"/>
      <c r="L199" s="1104"/>
      <c r="M199" s="1104"/>
      <c r="N199" s="1106"/>
    </row>
    <row r="200" spans="2:14" ht="28.9" customHeight="1" x14ac:dyDescent="0.25">
      <c r="B200" s="189" t="s">
        <v>569</v>
      </c>
      <c r="C200" s="376" t="s">
        <v>669</v>
      </c>
      <c r="D200" s="377" t="s">
        <v>120</v>
      </c>
      <c r="E200" s="377" t="s">
        <v>121</v>
      </c>
      <c r="F200" s="377" t="s">
        <v>122</v>
      </c>
      <c r="G200" s="377" t="s">
        <v>123</v>
      </c>
      <c r="H200" s="377" t="s">
        <v>133</v>
      </c>
      <c r="I200" s="377"/>
      <c r="J200" s="377"/>
      <c r="K200" s="377"/>
      <c r="L200" s="377"/>
      <c r="M200" s="378"/>
      <c r="N200" s="379"/>
    </row>
    <row r="201" spans="2:14" ht="28.9" customHeight="1" x14ac:dyDescent="0.25">
      <c r="B201" s="190" t="s">
        <v>570</v>
      </c>
      <c r="C201" s="370" t="s">
        <v>144</v>
      </c>
      <c r="D201" s="371" t="s">
        <v>145</v>
      </c>
      <c r="E201" s="371" t="s">
        <v>146</v>
      </c>
      <c r="F201" s="371" t="s">
        <v>147</v>
      </c>
      <c r="G201" s="371" t="s">
        <v>175</v>
      </c>
      <c r="H201" s="371" t="s">
        <v>573</v>
      </c>
      <c r="I201" s="371"/>
      <c r="J201" s="371"/>
      <c r="K201" s="371"/>
      <c r="L201" s="371"/>
      <c r="M201" s="372"/>
      <c r="N201" s="373"/>
    </row>
    <row r="202" spans="2:14" ht="28.9" customHeight="1" x14ac:dyDescent="0.25">
      <c r="B202" s="190" t="s">
        <v>571</v>
      </c>
      <c r="C202" s="370" t="s">
        <v>139</v>
      </c>
      <c r="D202" s="371" t="s">
        <v>137</v>
      </c>
      <c r="E202" s="371" t="s">
        <v>137</v>
      </c>
      <c r="F202" s="371" t="s">
        <v>138</v>
      </c>
      <c r="G202" s="371" t="s">
        <v>139</v>
      </c>
      <c r="H202" s="371" t="s">
        <v>139</v>
      </c>
      <c r="I202" s="371"/>
      <c r="J202" s="371"/>
      <c r="K202" s="371"/>
      <c r="L202" s="371"/>
      <c r="M202" s="372"/>
      <c r="N202" s="373"/>
    </row>
    <row r="203" spans="2:14" ht="28.9" customHeight="1" x14ac:dyDescent="0.25">
      <c r="B203" s="190" t="s">
        <v>318</v>
      </c>
      <c r="C203" s="370" t="s">
        <v>572</v>
      </c>
      <c r="D203" s="371"/>
      <c r="E203" s="371"/>
      <c r="F203" s="371"/>
      <c r="G203" s="371"/>
      <c r="H203" s="371"/>
      <c r="I203" s="371"/>
      <c r="J203" s="371"/>
      <c r="K203" s="371"/>
      <c r="L203" s="371"/>
      <c r="M203" s="372"/>
      <c r="N203" s="373"/>
    </row>
    <row r="204" spans="2:14" ht="19.899999999999999" customHeight="1" x14ac:dyDescent="0.25">
      <c r="B204" s="191" t="s">
        <v>444</v>
      </c>
      <c r="C204" s="370">
        <v>2</v>
      </c>
      <c r="D204" s="371">
        <v>2</v>
      </c>
      <c r="E204" s="371">
        <v>1</v>
      </c>
      <c r="F204" s="371">
        <v>3</v>
      </c>
      <c r="G204" s="371">
        <v>1</v>
      </c>
      <c r="H204" s="371">
        <v>2</v>
      </c>
      <c r="I204" s="371"/>
      <c r="J204" s="371"/>
      <c r="K204" s="371"/>
      <c r="L204" s="371"/>
      <c r="M204" s="372"/>
      <c r="N204" s="373"/>
    </row>
    <row r="205" spans="2:14" ht="19.899999999999999" customHeight="1" x14ac:dyDescent="0.25">
      <c r="B205" s="192" t="s">
        <v>674</v>
      </c>
      <c r="C205" s="370">
        <v>2</v>
      </c>
      <c r="D205" s="371">
        <v>1</v>
      </c>
      <c r="E205" s="371">
        <v>1</v>
      </c>
      <c r="F205" s="371">
        <v>1</v>
      </c>
      <c r="G205" s="371">
        <v>2</v>
      </c>
      <c r="H205" s="371">
        <v>2</v>
      </c>
      <c r="I205" s="371"/>
      <c r="J205" s="371"/>
      <c r="K205" s="371"/>
      <c r="L205" s="371"/>
      <c r="M205" s="372"/>
      <c r="N205" s="373"/>
    </row>
    <row r="206" spans="2:14" ht="19.899999999999999" customHeight="1" x14ac:dyDescent="0.25">
      <c r="B206" s="193" t="s">
        <v>675</v>
      </c>
      <c r="C206" s="370">
        <v>3</v>
      </c>
      <c r="D206" s="371">
        <v>3</v>
      </c>
      <c r="E206" s="371">
        <v>3</v>
      </c>
      <c r="F206" s="371">
        <v>3</v>
      </c>
      <c r="G206" s="371">
        <v>3</v>
      </c>
      <c r="H206" s="371">
        <v>3</v>
      </c>
      <c r="I206" s="371"/>
      <c r="J206" s="371"/>
      <c r="K206" s="371"/>
      <c r="L206" s="371"/>
      <c r="M206" s="372"/>
      <c r="N206" s="373"/>
    </row>
    <row r="207" spans="2:14" ht="28.9" customHeight="1" thickBot="1" x14ac:dyDescent="0.3">
      <c r="B207" s="194" t="s">
        <v>10</v>
      </c>
      <c r="C207" s="380" t="s">
        <v>579</v>
      </c>
      <c r="D207" s="374" t="s">
        <v>580</v>
      </c>
      <c r="E207" s="374" t="s">
        <v>580</v>
      </c>
      <c r="F207" s="374" t="s">
        <v>580</v>
      </c>
      <c r="G207" s="374" t="s">
        <v>580</v>
      </c>
      <c r="H207" s="374" t="s">
        <v>581</v>
      </c>
      <c r="I207" s="374"/>
      <c r="J207" s="374"/>
      <c r="K207" s="374"/>
      <c r="L207" s="374"/>
      <c r="M207" s="381"/>
      <c r="N207" s="375"/>
    </row>
    <row r="208" spans="2:14" ht="14.65" customHeight="1" x14ac:dyDescent="0.25">
      <c r="B208" s="1107"/>
      <c r="C208" s="1108"/>
      <c r="D208" s="1108"/>
      <c r="E208" s="1108"/>
      <c r="F208" s="1108"/>
      <c r="G208" s="1108"/>
      <c r="H208" s="1108"/>
      <c r="I208" s="1108"/>
      <c r="J208" s="1108"/>
      <c r="K208" s="1108"/>
      <c r="L208" s="1108"/>
      <c r="M208" s="1108"/>
      <c r="N208" s="1109"/>
    </row>
    <row r="209" spans="2:14" ht="14.65" customHeight="1" thickBot="1" x14ac:dyDescent="0.3">
      <c r="B209" s="1110"/>
      <c r="C209" s="1108"/>
      <c r="D209" s="1108"/>
      <c r="E209" s="1108"/>
      <c r="F209" s="1108"/>
      <c r="G209" s="1108"/>
      <c r="H209" s="1108"/>
      <c r="I209" s="1108"/>
      <c r="J209" s="1108"/>
      <c r="K209" s="1108"/>
      <c r="L209" s="1108"/>
      <c r="M209" s="1108"/>
      <c r="N209" s="1109"/>
    </row>
    <row r="210" spans="2:14" ht="18" customHeight="1" x14ac:dyDescent="0.25">
      <c r="B210" s="1111" t="s">
        <v>72</v>
      </c>
      <c r="C210" s="1113">
        <v>1</v>
      </c>
      <c r="D210" s="1103">
        <v>2</v>
      </c>
      <c r="E210" s="1103">
        <v>3</v>
      </c>
      <c r="F210" s="1103">
        <v>4</v>
      </c>
      <c r="G210" s="1103">
        <v>5</v>
      </c>
      <c r="H210" s="1103">
        <v>6</v>
      </c>
      <c r="I210" s="1103">
        <v>7</v>
      </c>
      <c r="J210" s="1103">
        <v>8</v>
      </c>
      <c r="K210" s="1103">
        <v>9</v>
      </c>
      <c r="L210" s="1103">
        <v>10</v>
      </c>
      <c r="M210" s="1103">
        <v>11</v>
      </c>
      <c r="N210" s="1105">
        <v>12</v>
      </c>
    </row>
    <row r="211" spans="2:14" ht="14.65" customHeight="1" thickBot="1" x14ac:dyDescent="0.3">
      <c r="B211" s="1112"/>
      <c r="C211" s="1114"/>
      <c r="D211" s="1104"/>
      <c r="E211" s="1104"/>
      <c r="F211" s="1104"/>
      <c r="G211" s="1104"/>
      <c r="H211" s="1104"/>
      <c r="I211" s="1104"/>
      <c r="J211" s="1104"/>
      <c r="K211" s="1104"/>
      <c r="L211" s="1104"/>
      <c r="M211" s="1104"/>
      <c r="N211" s="1106"/>
    </row>
    <row r="212" spans="2:14" ht="28.9" customHeight="1" x14ac:dyDescent="0.25">
      <c r="B212" s="189" t="s">
        <v>569</v>
      </c>
      <c r="C212" s="376" t="s">
        <v>120</v>
      </c>
      <c r="D212" s="377" t="s">
        <v>121</v>
      </c>
      <c r="E212" s="377" t="s">
        <v>133</v>
      </c>
      <c r="F212" s="377" t="s">
        <v>122</v>
      </c>
      <c r="G212" s="377" t="s">
        <v>153</v>
      </c>
      <c r="H212" s="377"/>
      <c r="I212" s="377"/>
      <c r="J212" s="377"/>
      <c r="K212" s="377"/>
      <c r="L212" s="377"/>
      <c r="M212" s="378"/>
      <c r="N212" s="379"/>
    </row>
    <row r="213" spans="2:14" ht="28.9" customHeight="1" x14ac:dyDescent="0.25">
      <c r="B213" s="190" t="s">
        <v>570</v>
      </c>
      <c r="C213" s="370" t="s">
        <v>145</v>
      </c>
      <c r="D213" s="371" t="s">
        <v>146</v>
      </c>
      <c r="E213" s="371" t="s">
        <v>144</v>
      </c>
      <c r="F213" s="371" t="s">
        <v>635</v>
      </c>
      <c r="G213" s="371" t="s">
        <v>636</v>
      </c>
      <c r="H213" s="371"/>
      <c r="I213" s="371"/>
      <c r="J213" s="371"/>
      <c r="K213" s="371"/>
      <c r="L213" s="371"/>
      <c r="M213" s="372"/>
      <c r="N213" s="373"/>
    </row>
    <row r="214" spans="2:14" ht="28.9" customHeight="1" x14ac:dyDescent="0.25">
      <c r="B214" s="190" t="s">
        <v>571</v>
      </c>
      <c r="C214" s="370" t="s">
        <v>142</v>
      </c>
      <c r="D214" s="371" t="s">
        <v>142</v>
      </c>
      <c r="E214" s="371" t="s">
        <v>142</v>
      </c>
      <c r="F214" s="371" t="s">
        <v>131</v>
      </c>
      <c r="G214" s="371" t="s">
        <v>119</v>
      </c>
      <c r="H214" s="371"/>
      <c r="I214" s="371"/>
      <c r="J214" s="371"/>
      <c r="K214" s="371"/>
      <c r="L214" s="371"/>
      <c r="M214" s="372"/>
      <c r="N214" s="373"/>
    </row>
    <row r="215" spans="2:14" ht="28.9" customHeight="1" x14ac:dyDescent="0.25">
      <c r="B215" s="190" t="s">
        <v>318</v>
      </c>
      <c r="C215" s="370"/>
      <c r="D215" s="371"/>
      <c r="E215" s="371"/>
      <c r="F215" s="371"/>
      <c r="G215" s="371"/>
      <c r="H215" s="371"/>
      <c r="I215" s="371"/>
      <c r="J215" s="371"/>
      <c r="K215" s="371"/>
      <c r="L215" s="371"/>
      <c r="M215" s="372"/>
      <c r="N215" s="373"/>
    </row>
    <row r="216" spans="2:14" ht="19.899999999999999" customHeight="1" x14ac:dyDescent="0.25">
      <c r="B216" s="191" t="s">
        <v>444</v>
      </c>
      <c r="C216" s="370">
        <v>3</v>
      </c>
      <c r="D216" s="371">
        <v>2</v>
      </c>
      <c r="E216" s="371">
        <v>2</v>
      </c>
      <c r="F216" s="371">
        <v>3</v>
      </c>
      <c r="G216" s="371">
        <v>3</v>
      </c>
      <c r="H216" s="371"/>
      <c r="I216" s="371"/>
      <c r="J216" s="371"/>
      <c r="K216" s="371"/>
      <c r="L216" s="371"/>
      <c r="M216" s="372"/>
      <c r="N216" s="373"/>
    </row>
    <row r="217" spans="2:14" ht="19.899999999999999" customHeight="1" x14ac:dyDescent="0.25">
      <c r="B217" s="192" t="s">
        <v>674</v>
      </c>
      <c r="C217" s="370">
        <v>2</v>
      </c>
      <c r="D217" s="371">
        <v>2</v>
      </c>
      <c r="E217" s="371">
        <v>3</v>
      </c>
      <c r="F217" s="371">
        <v>1</v>
      </c>
      <c r="G217" s="371">
        <v>3</v>
      </c>
      <c r="H217" s="371"/>
      <c r="I217" s="371"/>
      <c r="J217" s="371"/>
      <c r="K217" s="371"/>
      <c r="L217" s="371"/>
      <c r="M217" s="372"/>
      <c r="N217" s="373"/>
    </row>
    <row r="218" spans="2:14" ht="19.899999999999999" customHeight="1" x14ac:dyDescent="0.25">
      <c r="B218" s="193" t="s">
        <v>675</v>
      </c>
      <c r="C218" s="370">
        <v>1</v>
      </c>
      <c r="D218" s="371">
        <v>1</v>
      </c>
      <c r="E218" s="371">
        <v>1</v>
      </c>
      <c r="F218" s="371">
        <v>2</v>
      </c>
      <c r="G218" s="371">
        <v>1</v>
      </c>
      <c r="H218" s="371"/>
      <c r="I218" s="371"/>
      <c r="J218" s="371"/>
      <c r="K218" s="371"/>
      <c r="L218" s="371"/>
      <c r="M218" s="372"/>
      <c r="N218" s="373"/>
    </row>
    <row r="219" spans="2:14" ht="28.9" customHeight="1" thickBot="1" x14ac:dyDescent="0.3">
      <c r="B219" s="194" t="s">
        <v>10</v>
      </c>
      <c r="C219" s="380" t="s">
        <v>671</v>
      </c>
      <c r="D219" s="374" t="s">
        <v>580</v>
      </c>
      <c r="E219" s="374" t="s">
        <v>638</v>
      </c>
      <c r="F219" s="374" t="s">
        <v>637</v>
      </c>
      <c r="G219" s="374" t="s">
        <v>637</v>
      </c>
      <c r="H219" s="374"/>
      <c r="I219" s="374"/>
      <c r="J219" s="374"/>
      <c r="K219" s="374"/>
      <c r="L219" s="374"/>
      <c r="M219" s="381"/>
      <c r="N219" s="375"/>
    </row>
    <row r="220" spans="2:14" ht="14.65" customHeight="1" x14ac:dyDescent="0.25">
      <c r="B220" s="1107"/>
      <c r="C220" s="1108"/>
      <c r="D220" s="1108"/>
      <c r="E220" s="1108"/>
      <c r="F220" s="1108"/>
      <c r="G220" s="1108"/>
      <c r="H220" s="1108"/>
      <c r="I220" s="1108"/>
      <c r="J220" s="1108"/>
      <c r="K220" s="1108"/>
      <c r="L220" s="1108"/>
      <c r="M220" s="1108"/>
      <c r="N220" s="1109"/>
    </row>
    <row r="221" spans="2:14" ht="14.65" customHeight="1" thickBot="1" x14ac:dyDescent="0.3">
      <c r="B221" s="1110"/>
      <c r="C221" s="1108"/>
      <c r="D221" s="1108"/>
      <c r="E221" s="1108"/>
      <c r="F221" s="1108"/>
      <c r="G221" s="1108"/>
      <c r="H221" s="1108"/>
      <c r="I221" s="1108"/>
      <c r="J221" s="1108"/>
      <c r="K221" s="1108"/>
      <c r="L221" s="1108"/>
      <c r="M221" s="1108"/>
      <c r="N221" s="1109"/>
    </row>
    <row r="222" spans="2:14" ht="18" customHeight="1" x14ac:dyDescent="0.25">
      <c r="B222" s="1111" t="s">
        <v>550</v>
      </c>
      <c r="C222" s="1113">
        <v>1</v>
      </c>
      <c r="D222" s="1103">
        <v>2</v>
      </c>
      <c r="E222" s="1103">
        <v>3</v>
      </c>
      <c r="F222" s="1103">
        <v>4</v>
      </c>
      <c r="G222" s="1103">
        <v>5</v>
      </c>
      <c r="H222" s="1103">
        <v>6</v>
      </c>
      <c r="I222" s="1103">
        <v>7</v>
      </c>
      <c r="J222" s="1103">
        <v>8</v>
      </c>
      <c r="K222" s="1103">
        <v>9</v>
      </c>
      <c r="L222" s="1103">
        <v>10</v>
      </c>
      <c r="M222" s="1103">
        <v>11</v>
      </c>
      <c r="N222" s="1105">
        <v>12</v>
      </c>
    </row>
    <row r="223" spans="2:14" ht="14.65" customHeight="1" thickBot="1" x14ac:dyDescent="0.3">
      <c r="B223" s="1112"/>
      <c r="C223" s="1114"/>
      <c r="D223" s="1104"/>
      <c r="E223" s="1104"/>
      <c r="F223" s="1104"/>
      <c r="G223" s="1104"/>
      <c r="H223" s="1104"/>
      <c r="I223" s="1104"/>
      <c r="J223" s="1104"/>
      <c r="K223" s="1104"/>
      <c r="L223" s="1104"/>
      <c r="M223" s="1104"/>
      <c r="N223" s="1106"/>
    </row>
    <row r="224" spans="2:14" ht="28.9" customHeight="1" x14ac:dyDescent="0.25">
      <c r="B224" s="189" t="s">
        <v>569</v>
      </c>
      <c r="C224" s="376" t="s">
        <v>153</v>
      </c>
      <c r="D224" s="377" t="s">
        <v>125</v>
      </c>
      <c r="E224" s="377" t="s">
        <v>127</v>
      </c>
      <c r="F224" s="377" t="s">
        <v>122</v>
      </c>
      <c r="G224" s="377" t="s">
        <v>124</v>
      </c>
      <c r="H224" s="377" t="s">
        <v>120</v>
      </c>
      <c r="I224" s="377" t="s">
        <v>121</v>
      </c>
      <c r="J224" s="377" t="s">
        <v>128</v>
      </c>
      <c r="K224" s="377" t="s">
        <v>123</v>
      </c>
      <c r="L224" s="377"/>
      <c r="M224" s="378"/>
      <c r="N224" s="379"/>
    </row>
    <row r="225" spans="2:14" ht="28.9" customHeight="1" x14ac:dyDescent="0.25">
      <c r="B225" s="190" t="s">
        <v>570</v>
      </c>
      <c r="C225" s="370" t="s">
        <v>144</v>
      </c>
      <c r="D225" s="371" t="s">
        <v>126</v>
      </c>
      <c r="E225" s="371" t="s">
        <v>655</v>
      </c>
      <c r="F225" s="371" t="s">
        <v>147</v>
      </c>
      <c r="G225" s="371" t="s">
        <v>149</v>
      </c>
      <c r="H225" s="371" t="s">
        <v>656</v>
      </c>
      <c r="I225" s="371" t="s">
        <v>145</v>
      </c>
      <c r="J225" s="371" t="s">
        <v>150</v>
      </c>
      <c r="K225" s="371" t="s">
        <v>175</v>
      </c>
      <c r="L225" s="371"/>
      <c r="M225" s="372"/>
      <c r="N225" s="373"/>
    </row>
    <row r="226" spans="2:14" ht="28.9" customHeight="1" x14ac:dyDescent="0.25">
      <c r="B226" s="190" t="s">
        <v>571</v>
      </c>
      <c r="C226" s="370" t="s">
        <v>139</v>
      </c>
      <c r="D226" s="371" t="s">
        <v>142</v>
      </c>
      <c r="E226" s="371" t="s">
        <v>139</v>
      </c>
      <c r="F226" s="371" t="s">
        <v>142</v>
      </c>
      <c r="G226" s="371" t="s">
        <v>142</v>
      </c>
      <c r="H226" s="371" t="s">
        <v>137</v>
      </c>
      <c r="I226" s="371" t="s">
        <v>137</v>
      </c>
      <c r="J226" s="371" t="s">
        <v>142</v>
      </c>
      <c r="K226" s="371" t="s">
        <v>139</v>
      </c>
      <c r="L226" s="371"/>
      <c r="M226" s="372"/>
      <c r="N226" s="373"/>
    </row>
    <row r="227" spans="2:14" ht="28.9" customHeight="1" x14ac:dyDescent="0.25">
      <c r="B227" s="190" t="s">
        <v>318</v>
      </c>
      <c r="C227" s="370" t="s">
        <v>657</v>
      </c>
      <c r="D227" s="371" t="s">
        <v>657</v>
      </c>
      <c r="E227" s="371" t="s">
        <v>657</v>
      </c>
      <c r="F227" s="371" t="s">
        <v>658</v>
      </c>
      <c r="G227" s="371"/>
      <c r="H227" s="371" t="s">
        <v>659</v>
      </c>
      <c r="I227" s="371" t="s">
        <v>660</v>
      </c>
      <c r="J227" s="371"/>
      <c r="K227" s="371" t="s">
        <v>661</v>
      </c>
      <c r="L227" s="371"/>
      <c r="M227" s="372"/>
      <c r="N227" s="373"/>
    </row>
    <row r="228" spans="2:14" ht="19.899999999999999" customHeight="1" x14ac:dyDescent="0.25">
      <c r="B228" s="191" t="s">
        <v>444</v>
      </c>
      <c r="C228" s="370">
        <v>2</v>
      </c>
      <c r="D228" s="371">
        <v>2</v>
      </c>
      <c r="E228" s="371">
        <v>3</v>
      </c>
      <c r="F228" s="371">
        <v>3</v>
      </c>
      <c r="G228" s="371">
        <v>2</v>
      </c>
      <c r="H228" s="371">
        <v>3</v>
      </c>
      <c r="I228" s="371">
        <v>2</v>
      </c>
      <c r="J228" s="371">
        <v>3</v>
      </c>
      <c r="K228" s="371">
        <v>1</v>
      </c>
      <c r="L228" s="371"/>
      <c r="M228" s="372"/>
      <c r="N228" s="373"/>
    </row>
    <row r="229" spans="2:14" ht="19.899999999999999" customHeight="1" x14ac:dyDescent="0.25">
      <c r="B229" s="192" t="s">
        <v>674</v>
      </c>
      <c r="C229" s="370">
        <v>3</v>
      </c>
      <c r="D229" s="371">
        <v>2</v>
      </c>
      <c r="E229" s="371">
        <v>2</v>
      </c>
      <c r="F229" s="371">
        <v>1</v>
      </c>
      <c r="G229" s="371">
        <v>1</v>
      </c>
      <c r="H229" s="371">
        <v>2</v>
      </c>
      <c r="I229" s="371">
        <v>2</v>
      </c>
      <c r="J229" s="371">
        <v>1</v>
      </c>
      <c r="K229" s="371">
        <v>3</v>
      </c>
      <c r="L229" s="371"/>
      <c r="M229" s="372"/>
      <c r="N229" s="373"/>
    </row>
    <row r="230" spans="2:14" ht="19.899999999999999" customHeight="1" x14ac:dyDescent="0.25">
      <c r="B230" s="193" t="s">
        <v>675</v>
      </c>
      <c r="C230" s="370">
        <v>1</v>
      </c>
      <c r="D230" s="371">
        <v>1</v>
      </c>
      <c r="E230" s="371">
        <v>1</v>
      </c>
      <c r="F230" s="371">
        <v>1</v>
      </c>
      <c r="G230" s="371">
        <v>1</v>
      </c>
      <c r="H230" s="371">
        <v>1</v>
      </c>
      <c r="I230" s="371">
        <v>1</v>
      </c>
      <c r="J230" s="371">
        <v>1</v>
      </c>
      <c r="K230" s="371">
        <v>1</v>
      </c>
      <c r="L230" s="371"/>
      <c r="M230" s="372"/>
      <c r="N230" s="373"/>
    </row>
    <row r="231" spans="2:14" ht="28.9" customHeight="1" thickBot="1" x14ac:dyDescent="0.3">
      <c r="B231" s="194" t="s">
        <v>10</v>
      </c>
      <c r="C231" s="380" t="s">
        <v>579</v>
      </c>
      <c r="D231" s="374" t="s">
        <v>580</v>
      </c>
      <c r="E231" s="374" t="s">
        <v>580</v>
      </c>
      <c r="F231" s="374" t="s">
        <v>580</v>
      </c>
      <c r="G231" s="374" t="s">
        <v>662</v>
      </c>
      <c r="H231" s="374" t="s">
        <v>580</v>
      </c>
      <c r="I231" s="374" t="s">
        <v>580</v>
      </c>
      <c r="J231" s="374" t="s">
        <v>580</v>
      </c>
      <c r="K231" s="374" t="s">
        <v>663</v>
      </c>
      <c r="L231" s="374"/>
      <c r="M231" s="381"/>
      <c r="N231" s="375"/>
    </row>
    <row r="232" spans="2:14" ht="14.65" customHeight="1" x14ac:dyDescent="0.25">
      <c r="B232" s="1107"/>
      <c r="C232" s="1108"/>
      <c r="D232" s="1108"/>
      <c r="E232" s="1108"/>
      <c r="F232" s="1108"/>
      <c r="G232" s="1108"/>
      <c r="H232" s="1108"/>
      <c r="I232" s="1108"/>
      <c r="J232" s="1108"/>
      <c r="K232" s="1108"/>
      <c r="L232" s="1108"/>
      <c r="M232" s="1108"/>
      <c r="N232" s="1109"/>
    </row>
    <row r="233" spans="2:14" ht="14.65" customHeight="1" thickBot="1" x14ac:dyDescent="0.3">
      <c r="B233" s="1110"/>
      <c r="C233" s="1108"/>
      <c r="D233" s="1108"/>
      <c r="E233" s="1108"/>
      <c r="F233" s="1108"/>
      <c r="G233" s="1108"/>
      <c r="H233" s="1108"/>
      <c r="I233" s="1108"/>
      <c r="J233" s="1108"/>
      <c r="K233" s="1108"/>
      <c r="L233" s="1108"/>
      <c r="M233" s="1108"/>
      <c r="N233" s="1109"/>
    </row>
    <row r="234" spans="2:14" ht="18" customHeight="1" x14ac:dyDescent="0.25">
      <c r="B234" s="1111" t="s">
        <v>542</v>
      </c>
      <c r="C234" s="1113">
        <v>1</v>
      </c>
      <c r="D234" s="1103">
        <v>2</v>
      </c>
      <c r="E234" s="1103">
        <v>3</v>
      </c>
      <c r="F234" s="1103">
        <v>4</v>
      </c>
      <c r="G234" s="1103">
        <v>5</v>
      </c>
      <c r="H234" s="1103">
        <v>6</v>
      </c>
      <c r="I234" s="1103">
        <v>7</v>
      </c>
      <c r="J234" s="1103">
        <v>8</v>
      </c>
      <c r="K234" s="1103">
        <v>9</v>
      </c>
      <c r="L234" s="1103">
        <v>10</v>
      </c>
      <c r="M234" s="1103">
        <v>11</v>
      </c>
      <c r="N234" s="1105">
        <v>12</v>
      </c>
    </row>
    <row r="235" spans="2:14" ht="14.65" customHeight="1" thickBot="1" x14ac:dyDescent="0.3">
      <c r="B235" s="1112"/>
      <c r="C235" s="1114"/>
      <c r="D235" s="1104"/>
      <c r="E235" s="1104"/>
      <c r="F235" s="1104"/>
      <c r="G235" s="1104"/>
      <c r="H235" s="1104"/>
      <c r="I235" s="1104"/>
      <c r="J235" s="1104"/>
      <c r="K235" s="1104"/>
      <c r="L235" s="1104"/>
      <c r="M235" s="1104"/>
      <c r="N235" s="1106"/>
    </row>
    <row r="236" spans="2:14" ht="28.9" customHeight="1" x14ac:dyDescent="0.25">
      <c r="B236" s="189" t="s">
        <v>569</v>
      </c>
      <c r="C236" s="376" t="s">
        <v>153</v>
      </c>
      <c r="D236" s="377" t="s">
        <v>125</v>
      </c>
      <c r="E236" s="377" t="s">
        <v>127</v>
      </c>
      <c r="F236" s="377" t="s">
        <v>122</v>
      </c>
      <c r="G236" s="377" t="s">
        <v>124</v>
      </c>
      <c r="H236" s="377" t="s">
        <v>120</v>
      </c>
      <c r="I236" s="377" t="s">
        <v>121</v>
      </c>
      <c r="J236" s="377" t="s">
        <v>128</v>
      </c>
      <c r="K236" s="377" t="s">
        <v>123</v>
      </c>
      <c r="L236" s="377"/>
      <c r="M236" s="378"/>
      <c r="N236" s="379"/>
    </row>
    <row r="237" spans="2:14" ht="28.9" customHeight="1" x14ac:dyDescent="0.25">
      <c r="B237" s="190" t="s">
        <v>570</v>
      </c>
      <c r="C237" s="370" t="s">
        <v>144</v>
      </c>
      <c r="D237" s="371" t="s">
        <v>126</v>
      </c>
      <c r="E237" s="371" t="s">
        <v>655</v>
      </c>
      <c r="F237" s="371" t="s">
        <v>147</v>
      </c>
      <c r="G237" s="371" t="s">
        <v>149</v>
      </c>
      <c r="H237" s="371" t="s">
        <v>656</v>
      </c>
      <c r="I237" s="371" t="s">
        <v>145</v>
      </c>
      <c r="J237" s="371" t="s">
        <v>150</v>
      </c>
      <c r="K237" s="371" t="s">
        <v>175</v>
      </c>
      <c r="L237" s="371"/>
      <c r="M237" s="372"/>
      <c r="N237" s="373"/>
    </row>
    <row r="238" spans="2:14" ht="28.9" customHeight="1" x14ac:dyDescent="0.25">
      <c r="B238" s="190" t="s">
        <v>571</v>
      </c>
      <c r="C238" s="370" t="s">
        <v>139</v>
      </c>
      <c r="D238" s="371" t="s">
        <v>142</v>
      </c>
      <c r="E238" s="371" t="s">
        <v>139</v>
      </c>
      <c r="F238" s="371" t="s">
        <v>142</v>
      </c>
      <c r="G238" s="371" t="s">
        <v>142</v>
      </c>
      <c r="H238" s="371" t="s">
        <v>137</v>
      </c>
      <c r="I238" s="371" t="s">
        <v>137</v>
      </c>
      <c r="J238" s="371" t="s">
        <v>142</v>
      </c>
      <c r="K238" s="371" t="s">
        <v>139</v>
      </c>
      <c r="L238" s="371"/>
      <c r="M238" s="372"/>
      <c r="N238" s="373"/>
    </row>
    <row r="239" spans="2:14" ht="28.9" customHeight="1" x14ac:dyDescent="0.25">
      <c r="B239" s="190" t="s">
        <v>318</v>
      </c>
      <c r="C239" s="370" t="s">
        <v>657</v>
      </c>
      <c r="D239" s="371" t="s">
        <v>657</v>
      </c>
      <c r="E239" s="371" t="s">
        <v>657</v>
      </c>
      <c r="F239" s="371" t="s">
        <v>658</v>
      </c>
      <c r="G239" s="371"/>
      <c r="H239" s="371" t="s">
        <v>659</v>
      </c>
      <c r="I239" s="371" t="s">
        <v>660</v>
      </c>
      <c r="J239" s="371"/>
      <c r="K239" s="371" t="s">
        <v>661</v>
      </c>
      <c r="L239" s="371"/>
      <c r="M239" s="372"/>
      <c r="N239" s="373"/>
    </row>
    <row r="240" spans="2:14" ht="19.899999999999999" customHeight="1" x14ac:dyDescent="0.25">
      <c r="B240" s="191" t="s">
        <v>444</v>
      </c>
      <c r="C240" s="370">
        <v>2</v>
      </c>
      <c r="D240" s="371">
        <v>2</v>
      </c>
      <c r="E240" s="371">
        <v>3</v>
      </c>
      <c r="F240" s="371">
        <v>3</v>
      </c>
      <c r="G240" s="371">
        <v>2</v>
      </c>
      <c r="H240" s="371">
        <v>3</v>
      </c>
      <c r="I240" s="371">
        <v>2</v>
      </c>
      <c r="J240" s="371">
        <v>3</v>
      </c>
      <c r="K240" s="371">
        <v>1</v>
      </c>
      <c r="L240" s="371"/>
      <c r="M240" s="372"/>
      <c r="N240" s="373"/>
    </row>
    <row r="241" spans="2:14" ht="19.899999999999999" customHeight="1" x14ac:dyDescent="0.25">
      <c r="B241" s="192" t="s">
        <v>674</v>
      </c>
      <c r="C241" s="370">
        <v>3</v>
      </c>
      <c r="D241" s="371">
        <v>2</v>
      </c>
      <c r="E241" s="371">
        <v>2</v>
      </c>
      <c r="F241" s="371">
        <v>1</v>
      </c>
      <c r="G241" s="371">
        <v>1</v>
      </c>
      <c r="H241" s="371">
        <v>2</v>
      </c>
      <c r="I241" s="371">
        <v>2</v>
      </c>
      <c r="J241" s="371">
        <v>1</v>
      </c>
      <c r="K241" s="371">
        <v>3</v>
      </c>
      <c r="L241" s="371"/>
      <c r="M241" s="372"/>
      <c r="N241" s="373"/>
    </row>
    <row r="242" spans="2:14" ht="19.899999999999999" customHeight="1" x14ac:dyDescent="0.25">
      <c r="B242" s="193" t="s">
        <v>675</v>
      </c>
      <c r="C242" s="370">
        <v>1</v>
      </c>
      <c r="D242" s="371">
        <v>1</v>
      </c>
      <c r="E242" s="371">
        <v>1</v>
      </c>
      <c r="F242" s="371">
        <v>1</v>
      </c>
      <c r="G242" s="371">
        <v>1</v>
      </c>
      <c r="H242" s="371">
        <v>1</v>
      </c>
      <c r="I242" s="371">
        <v>1</v>
      </c>
      <c r="J242" s="371">
        <v>1</v>
      </c>
      <c r="K242" s="371">
        <v>1</v>
      </c>
      <c r="L242" s="371"/>
      <c r="M242" s="372"/>
      <c r="N242" s="373"/>
    </row>
    <row r="243" spans="2:14" ht="28.9" customHeight="1" thickBot="1" x14ac:dyDescent="0.3">
      <c r="B243" s="194" t="s">
        <v>10</v>
      </c>
      <c r="C243" s="380" t="s">
        <v>579</v>
      </c>
      <c r="D243" s="374" t="s">
        <v>580</v>
      </c>
      <c r="E243" s="374" t="s">
        <v>580</v>
      </c>
      <c r="F243" s="374" t="s">
        <v>580</v>
      </c>
      <c r="G243" s="374" t="s">
        <v>662</v>
      </c>
      <c r="H243" s="374" t="s">
        <v>580</v>
      </c>
      <c r="I243" s="374" t="s">
        <v>580</v>
      </c>
      <c r="J243" s="374" t="s">
        <v>580</v>
      </c>
      <c r="K243" s="374" t="s">
        <v>663</v>
      </c>
      <c r="L243" s="374"/>
      <c r="M243" s="381"/>
      <c r="N243" s="375"/>
    </row>
    <row r="244" spans="2:14" ht="14.65" customHeight="1" x14ac:dyDescent="0.25">
      <c r="B244" s="1107"/>
      <c r="C244" s="1108"/>
      <c r="D244" s="1108"/>
      <c r="E244" s="1108"/>
      <c r="F244" s="1108"/>
      <c r="G244" s="1108"/>
      <c r="H244" s="1108"/>
      <c r="I244" s="1108"/>
      <c r="J244" s="1108"/>
      <c r="K244" s="1108"/>
      <c r="L244" s="1108"/>
      <c r="M244" s="1108"/>
      <c r="N244" s="1109"/>
    </row>
    <row r="245" spans="2:14" ht="14.65" customHeight="1" thickBot="1" x14ac:dyDescent="0.3">
      <c r="B245" s="1110"/>
      <c r="C245" s="1108"/>
      <c r="D245" s="1108"/>
      <c r="E245" s="1108"/>
      <c r="F245" s="1108"/>
      <c r="G245" s="1108"/>
      <c r="H245" s="1108"/>
      <c r="I245" s="1108"/>
      <c r="J245" s="1108"/>
      <c r="K245" s="1108"/>
      <c r="L245" s="1108"/>
      <c r="M245" s="1108"/>
      <c r="N245" s="1109"/>
    </row>
    <row r="246" spans="2:14" ht="18" customHeight="1" x14ac:dyDescent="0.25">
      <c r="B246" s="1111" t="s">
        <v>436</v>
      </c>
      <c r="C246" s="1113">
        <v>1</v>
      </c>
      <c r="D246" s="1103">
        <v>2</v>
      </c>
      <c r="E246" s="1103">
        <v>3</v>
      </c>
      <c r="F246" s="1103">
        <v>4</v>
      </c>
      <c r="G246" s="1103">
        <v>5</v>
      </c>
      <c r="H246" s="1103">
        <v>6</v>
      </c>
      <c r="I246" s="1103">
        <v>7</v>
      </c>
      <c r="J246" s="1103">
        <v>8</v>
      </c>
      <c r="K246" s="1103">
        <v>9</v>
      </c>
      <c r="L246" s="1103">
        <v>10</v>
      </c>
      <c r="M246" s="1103">
        <v>11</v>
      </c>
      <c r="N246" s="1105">
        <v>12</v>
      </c>
    </row>
    <row r="247" spans="2:14" ht="14.65" customHeight="1" thickBot="1" x14ac:dyDescent="0.3">
      <c r="B247" s="1112"/>
      <c r="C247" s="1114"/>
      <c r="D247" s="1104"/>
      <c r="E247" s="1104"/>
      <c r="F247" s="1104"/>
      <c r="G247" s="1104"/>
      <c r="H247" s="1104"/>
      <c r="I247" s="1104"/>
      <c r="J247" s="1104"/>
      <c r="K247" s="1104"/>
      <c r="L247" s="1104"/>
      <c r="M247" s="1104"/>
      <c r="N247" s="1106"/>
    </row>
    <row r="248" spans="2:14" ht="28.9" customHeight="1" x14ac:dyDescent="0.25">
      <c r="B248" s="189" t="s">
        <v>569</v>
      </c>
      <c r="C248" s="376"/>
      <c r="D248" s="377"/>
      <c r="E248" s="377"/>
      <c r="F248" s="377"/>
      <c r="G248" s="377"/>
      <c r="H248" s="377"/>
      <c r="I248" s="377"/>
      <c r="J248" s="377"/>
      <c r="K248" s="377"/>
      <c r="L248" s="377"/>
      <c r="M248" s="378"/>
      <c r="N248" s="379"/>
    </row>
    <row r="249" spans="2:14" ht="28.9" customHeight="1" x14ac:dyDescent="0.25">
      <c r="B249" s="190" t="s">
        <v>570</v>
      </c>
      <c r="C249" s="370"/>
      <c r="D249" s="371"/>
      <c r="E249" s="371"/>
      <c r="F249" s="371"/>
      <c r="G249" s="371"/>
      <c r="H249" s="371"/>
      <c r="I249" s="371"/>
      <c r="J249" s="371"/>
      <c r="K249" s="371"/>
      <c r="L249" s="371"/>
      <c r="M249" s="372"/>
      <c r="N249" s="373"/>
    </row>
    <row r="250" spans="2:14" ht="28.9" customHeight="1" x14ac:dyDescent="0.25">
      <c r="B250" s="190" t="s">
        <v>571</v>
      </c>
      <c r="C250" s="370"/>
      <c r="D250" s="371"/>
      <c r="E250" s="371"/>
      <c r="F250" s="371"/>
      <c r="G250" s="371"/>
      <c r="H250" s="371"/>
      <c r="I250" s="371"/>
      <c r="J250" s="371"/>
      <c r="K250" s="371"/>
      <c r="L250" s="371"/>
      <c r="M250" s="372"/>
      <c r="N250" s="373"/>
    </row>
    <row r="251" spans="2:14" ht="28.9" customHeight="1" x14ac:dyDescent="0.25">
      <c r="B251" s="190" t="s">
        <v>318</v>
      </c>
      <c r="C251" s="370"/>
      <c r="D251" s="371"/>
      <c r="E251" s="371"/>
      <c r="F251" s="371"/>
      <c r="G251" s="371"/>
      <c r="H251" s="371"/>
      <c r="I251" s="371"/>
      <c r="J251" s="371"/>
      <c r="K251" s="371"/>
      <c r="L251" s="371"/>
      <c r="M251" s="372"/>
      <c r="N251" s="373"/>
    </row>
    <row r="252" spans="2:14" ht="19.899999999999999" customHeight="1" x14ac:dyDescent="0.25">
      <c r="B252" s="191" t="s">
        <v>444</v>
      </c>
      <c r="C252" s="370"/>
      <c r="D252" s="371"/>
      <c r="E252" s="371"/>
      <c r="F252" s="371"/>
      <c r="G252" s="371"/>
      <c r="H252" s="371"/>
      <c r="I252" s="371"/>
      <c r="J252" s="371"/>
      <c r="K252" s="371"/>
      <c r="L252" s="371"/>
      <c r="M252" s="372"/>
      <c r="N252" s="373"/>
    </row>
    <row r="253" spans="2:14" ht="19.899999999999999" customHeight="1" x14ac:dyDescent="0.25">
      <c r="B253" s="192" t="s">
        <v>674</v>
      </c>
      <c r="C253" s="370"/>
      <c r="D253" s="371"/>
      <c r="E253" s="371"/>
      <c r="F253" s="371"/>
      <c r="G253" s="371"/>
      <c r="H253" s="371"/>
      <c r="I253" s="371"/>
      <c r="J253" s="371"/>
      <c r="K253" s="371"/>
      <c r="L253" s="371"/>
      <c r="M253" s="372"/>
      <c r="N253" s="373"/>
    </row>
    <row r="254" spans="2:14" ht="19.899999999999999" customHeight="1" x14ac:dyDescent="0.25">
      <c r="B254" s="193" t="s">
        <v>675</v>
      </c>
      <c r="C254" s="370"/>
      <c r="D254" s="371"/>
      <c r="E254" s="371"/>
      <c r="F254" s="371"/>
      <c r="G254" s="371"/>
      <c r="H254" s="371"/>
      <c r="I254" s="371"/>
      <c r="J254" s="371"/>
      <c r="K254" s="371"/>
      <c r="L254" s="371"/>
      <c r="M254" s="372"/>
      <c r="N254" s="373"/>
    </row>
    <row r="255" spans="2:14" ht="28.9" customHeight="1" thickBot="1" x14ac:dyDescent="0.3">
      <c r="B255" s="194" t="s">
        <v>10</v>
      </c>
      <c r="C255" s="380"/>
      <c r="D255" s="374"/>
      <c r="E255" s="374"/>
      <c r="F255" s="374"/>
      <c r="G255" s="374"/>
      <c r="H255" s="374"/>
      <c r="I255" s="374"/>
      <c r="J255" s="374"/>
      <c r="K255" s="374"/>
      <c r="L255" s="374"/>
      <c r="M255" s="381"/>
      <c r="N255" s="375"/>
    </row>
    <row r="256" spans="2:14" ht="14.65" customHeight="1" x14ac:dyDescent="0.25">
      <c r="B256" s="1107"/>
      <c r="C256" s="1108"/>
      <c r="D256" s="1108"/>
      <c r="E256" s="1108"/>
      <c r="F256" s="1108"/>
      <c r="G256" s="1108"/>
      <c r="H256" s="1108"/>
      <c r="I256" s="1108"/>
      <c r="J256" s="1108"/>
      <c r="K256" s="1108"/>
      <c r="L256" s="1108"/>
      <c r="M256" s="1108"/>
      <c r="N256" s="1109"/>
    </row>
    <row r="257" spans="2:14" ht="14.65" customHeight="1" thickBot="1" x14ac:dyDescent="0.3">
      <c r="B257" s="1110"/>
      <c r="C257" s="1108"/>
      <c r="D257" s="1108"/>
      <c r="E257" s="1108"/>
      <c r="F257" s="1108"/>
      <c r="G257" s="1108"/>
      <c r="H257" s="1108"/>
      <c r="I257" s="1108"/>
      <c r="J257" s="1108"/>
      <c r="K257" s="1108"/>
      <c r="L257" s="1108"/>
      <c r="M257" s="1108"/>
      <c r="N257" s="1109"/>
    </row>
    <row r="258" spans="2:14" ht="18" customHeight="1" x14ac:dyDescent="0.25">
      <c r="B258" s="1111" t="s">
        <v>69</v>
      </c>
      <c r="C258" s="1113">
        <v>1</v>
      </c>
      <c r="D258" s="1103">
        <v>2</v>
      </c>
      <c r="E258" s="1103">
        <v>3</v>
      </c>
      <c r="F258" s="1103">
        <v>4</v>
      </c>
      <c r="G258" s="1103">
        <v>5</v>
      </c>
      <c r="H258" s="1103">
        <v>6</v>
      </c>
      <c r="I258" s="1103">
        <v>7</v>
      </c>
      <c r="J258" s="1103">
        <v>8</v>
      </c>
      <c r="K258" s="1103">
        <v>9</v>
      </c>
      <c r="L258" s="1103">
        <v>10</v>
      </c>
      <c r="M258" s="1103">
        <v>11</v>
      </c>
      <c r="N258" s="1105">
        <v>12</v>
      </c>
    </row>
    <row r="259" spans="2:14" ht="14.65" customHeight="1" thickBot="1" x14ac:dyDescent="0.3">
      <c r="B259" s="1112"/>
      <c r="C259" s="1114"/>
      <c r="D259" s="1104"/>
      <c r="E259" s="1104"/>
      <c r="F259" s="1104"/>
      <c r="G259" s="1104"/>
      <c r="H259" s="1104"/>
      <c r="I259" s="1104"/>
      <c r="J259" s="1104"/>
      <c r="K259" s="1104"/>
      <c r="L259" s="1104"/>
      <c r="M259" s="1104"/>
      <c r="N259" s="1106"/>
    </row>
    <row r="260" spans="2:14" ht="28.9" customHeight="1" x14ac:dyDescent="0.25">
      <c r="B260" s="189" t="s">
        <v>569</v>
      </c>
      <c r="C260" s="376" t="s">
        <v>120</v>
      </c>
      <c r="D260" s="377" t="s">
        <v>121</v>
      </c>
      <c r="E260" s="377" t="s">
        <v>122</v>
      </c>
      <c r="F260" s="377" t="s">
        <v>153</v>
      </c>
      <c r="G260" s="377"/>
      <c r="H260" s="377"/>
      <c r="I260" s="377"/>
      <c r="J260" s="377"/>
      <c r="K260" s="377"/>
      <c r="L260" s="377"/>
      <c r="M260" s="378"/>
      <c r="N260" s="379"/>
    </row>
    <row r="261" spans="2:14" ht="28.9" customHeight="1" x14ac:dyDescent="0.25">
      <c r="B261" s="190" t="s">
        <v>570</v>
      </c>
      <c r="C261" s="370" t="s">
        <v>145</v>
      </c>
      <c r="D261" s="371" t="s">
        <v>146</v>
      </c>
      <c r="E261" s="371" t="s">
        <v>147</v>
      </c>
      <c r="F261" s="371" t="s">
        <v>144</v>
      </c>
      <c r="G261" s="371"/>
      <c r="H261" s="371"/>
      <c r="I261" s="371"/>
      <c r="J261" s="371"/>
      <c r="K261" s="371"/>
      <c r="L261" s="371"/>
      <c r="M261" s="372"/>
      <c r="N261" s="373"/>
    </row>
    <row r="262" spans="2:14" ht="28.9" customHeight="1" x14ac:dyDescent="0.25">
      <c r="B262" s="190" t="s">
        <v>571</v>
      </c>
      <c r="C262" s="370" t="s">
        <v>142</v>
      </c>
      <c r="D262" s="371" t="s">
        <v>142</v>
      </c>
      <c r="E262" s="371" t="s">
        <v>131</v>
      </c>
      <c r="F262" s="371" t="s">
        <v>142</v>
      </c>
      <c r="G262" s="371"/>
      <c r="H262" s="371"/>
      <c r="I262" s="371"/>
      <c r="J262" s="371"/>
      <c r="K262" s="371"/>
      <c r="L262" s="371"/>
      <c r="M262" s="372"/>
      <c r="N262" s="373"/>
    </row>
    <row r="263" spans="2:14" ht="28.9" customHeight="1" x14ac:dyDescent="0.25">
      <c r="B263" s="190" t="s">
        <v>318</v>
      </c>
      <c r="C263" s="370"/>
      <c r="D263" s="371"/>
      <c r="E263" s="371"/>
      <c r="F263" s="371"/>
      <c r="G263" s="371"/>
      <c r="H263" s="371"/>
      <c r="I263" s="371"/>
      <c r="J263" s="371"/>
      <c r="K263" s="371"/>
      <c r="L263" s="371"/>
      <c r="M263" s="372"/>
      <c r="N263" s="373"/>
    </row>
    <row r="264" spans="2:14" ht="19.899999999999999" customHeight="1" x14ac:dyDescent="0.25">
      <c r="B264" s="191" t="s">
        <v>444</v>
      </c>
      <c r="C264" s="370">
        <v>3</v>
      </c>
      <c r="D264" s="371">
        <v>2</v>
      </c>
      <c r="E264" s="371">
        <v>3</v>
      </c>
      <c r="F264" s="371">
        <v>2</v>
      </c>
      <c r="G264" s="371"/>
      <c r="H264" s="371"/>
      <c r="I264" s="371"/>
      <c r="J264" s="371"/>
      <c r="K264" s="371"/>
      <c r="L264" s="371"/>
      <c r="M264" s="372"/>
      <c r="N264" s="373"/>
    </row>
    <row r="265" spans="2:14" ht="19.899999999999999" customHeight="1" x14ac:dyDescent="0.25">
      <c r="B265" s="192" t="s">
        <v>674</v>
      </c>
      <c r="C265" s="370">
        <v>1</v>
      </c>
      <c r="D265" s="371">
        <v>1</v>
      </c>
      <c r="E265" s="371">
        <v>1</v>
      </c>
      <c r="F265" s="371">
        <v>3</v>
      </c>
      <c r="G265" s="371"/>
      <c r="H265" s="371"/>
      <c r="I265" s="371"/>
      <c r="J265" s="371"/>
      <c r="K265" s="371"/>
      <c r="L265" s="371"/>
      <c r="M265" s="372"/>
      <c r="N265" s="373"/>
    </row>
    <row r="266" spans="2:14" ht="19.899999999999999" customHeight="1" x14ac:dyDescent="0.25">
      <c r="B266" s="193" t="s">
        <v>675</v>
      </c>
      <c r="C266" s="370">
        <v>2</v>
      </c>
      <c r="D266" s="371">
        <v>2</v>
      </c>
      <c r="E266" s="371">
        <v>2</v>
      </c>
      <c r="F266" s="371">
        <v>1</v>
      </c>
      <c r="G266" s="371"/>
      <c r="H266" s="371"/>
      <c r="I266" s="371"/>
      <c r="J266" s="371"/>
      <c r="K266" s="371"/>
      <c r="L266" s="371"/>
      <c r="M266" s="372"/>
      <c r="N266" s="373"/>
    </row>
    <row r="267" spans="2:14" ht="28.9" customHeight="1" thickBot="1" x14ac:dyDescent="0.3">
      <c r="B267" s="194" t="s">
        <v>10</v>
      </c>
      <c r="C267" s="380" t="s">
        <v>640</v>
      </c>
      <c r="D267" s="374" t="s">
        <v>640</v>
      </c>
      <c r="E267" s="374" t="s">
        <v>640</v>
      </c>
      <c r="F267" s="374" t="s">
        <v>639</v>
      </c>
      <c r="G267" s="374"/>
      <c r="H267" s="374"/>
      <c r="I267" s="374"/>
      <c r="J267" s="374"/>
      <c r="K267" s="374"/>
      <c r="L267" s="374"/>
      <c r="M267" s="381"/>
      <c r="N267" s="375"/>
    </row>
    <row r="268" spans="2:14" ht="14.65" customHeight="1" x14ac:dyDescent="0.25">
      <c r="B268" s="1107"/>
      <c r="C268" s="1108"/>
      <c r="D268" s="1108"/>
      <c r="E268" s="1108"/>
      <c r="F268" s="1108"/>
      <c r="G268" s="1108"/>
      <c r="H268" s="1108"/>
      <c r="I268" s="1108"/>
      <c r="J268" s="1108"/>
      <c r="K268" s="1108"/>
      <c r="L268" s="1108"/>
      <c r="M268" s="1108"/>
      <c r="N268" s="1109"/>
    </row>
    <row r="269" spans="2:14" ht="14.65" customHeight="1" thickBot="1" x14ac:dyDescent="0.3">
      <c r="B269" s="1110"/>
      <c r="C269" s="1108"/>
      <c r="D269" s="1108"/>
      <c r="E269" s="1108"/>
      <c r="F269" s="1108"/>
      <c r="G269" s="1108"/>
      <c r="H269" s="1108"/>
      <c r="I269" s="1108"/>
      <c r="J269" s="1108"/>
      <c r="K269" s="1108"/>
      <c r="L269" s="1108"/>
      <c r="M269" s="1108"/>
      <c r="N269" s="1109"/>
    </row>
    <row r="270" spans="2:14" ht="18" customHeight="1" x14ac:dyDescent="0.25">
      <c r="B270" s="1111" t="s">
        <v>453</v>
      </c>
      <c r="C270" s="1113">
        <v>1</v>
      </c>
      <c r="D270" s="1103">
        <v>2</v>
      </c>
      <c r="E270" s="1103">
        <v>3</v>
      </c>
      <c r="F270" s="1103">
        <v>4</v>
      </c>
      <c r="G270" s="1103">
        <v>5</v>
      </c>
      <c r="H270" s="1103">
        <v>6</v>
      </c>
      <c r="I270" s="1103">
        <v>7</v>
      </c>
      <c r="J270" s="1103">
        <v>8</v>
      </c>
      <c r="K270" s="1103">
        <v>9</v>
      </c>
      <c r="L270" s="1103">
        <v>10</v>
      </c>
      <c r="M270" s="1103">
        <v>11</v>
      </c>
      <c r="N270" s="1105">
        <v>12</v>
      </c>
    </row>
    <row r="271" spans="2:14" ht="14.65" customHeight="1" thickBot="1" x14ac:dyDescent="0.3">
      <c r="B271" s="1112"/>
      <c r="C271" s="1114"/>
      <c r="D271" s="1104"/>
      <c r="E271" s="1104"/>
      <c r="F271" s="1104"/>
      <c r="G271" s="1104"/>
      <c r="H271" s="1104"/>
      <c r="I271" s="1104"/>
      <c r="J271" s="1104"/>
      <c r="K271" s="1104"/>
      <c r="L271" s="1104"/>
      <c r="M271" s="1104"/>
      <c r="N271" s="1106"/>
    </row>
    <row r="272" spans="2:14" ht="28.9" customHeight="1" x14ac:dyDescent="0.25">
      <c r="B272" s="189" t="s">
        <v>569</v>
      </c>
      <c r="C272" s="376" t="s">
        <v>122</v>
      </c>
      <c r="D272" s="377" t="s">
        <v>642</v>
      </c>
      <c r="E272" s="377" t="s">
        <v>122</v>
      </c>
      <c r="F272" s="377" t="s">
        <v>153</v>
      </c>
      <c r="G272" s="377"/>
      <c r="H272" s="377"/>
      <c r="I272" s="377"/>
      <c r="J272" s="377"/>
      <c r="K272" s="377"/>
      <c r="L272" s="377"/>
      <c r="M272" s="378"/>
      <c r="N272" s="379"/>
    </row>
    <row r="273" spans="2:14" ht="28.9" customHeight="1" x14ac:dyDescent="0.25">
      <c r="B273" s="190" t="s">
        <v>570</v>
      </c>
      <c r="C273" s="370" t="s">
        <v>641</v>
      </c>
      <c r="D273" s="371" t="s">
        <v>644</v>
      </c>
      <c r="E273" s="371" t="s">
        <v>147</v>
      </c>
      <c r="F273" s="371" t="s">
        <v>144</v>
      </c>
      <c r="G273" s="371"/>
      <c r="H273" s="371"/>
      <c r="I273" s="371"/>
      <c r="J273" s="371"/>
      <c r="K273" s="371"/>
      <c r="L273" s="371"/>
      <c r="M273" s="372"/>
      <c r="N273" s="373"/>
    </row>
    <row r="274" spans="2:14" ht="28.9" customHeight="1" x14ac:dyDescent="0.25">
      <c r="B274" s="190" t="s">
        <v>571</v>
      </c>
      <c r="C274" s="370" t="s">
        <v>142</v>
      </c>
      <c r="D274" s="371" t="s">
        <v>643</v>
      </c>
      <c r="E274" s="371" t="s">
        <v>131</v>
      </c>
      <c r="F274" s="371" t="s">
        <v>142</v>
      </c>
      <c r="G274" s="371"/>
      <c r="H274" s="371"/>
      <c r="I274" s="371"/>
      <c r="J274" s="371"/>
      <c r="K274" s="371"/>
      <c r="L274" s="371"/>
      <c r="M274" s="372"/>
      <c r="N274" s="373"/>
    </row>
    <row r="275" spans="2:14" ht="28.9" customHeight="1" x14ac:dyDescent="0.25">
      <c r="B275" s="190" t="s">
        <v>318</v>
      </c>
      <c r="C275" s="370"/>
      <c r="D275" s="371"/>
      <c r="E275" s="371"/>
      <c r="F275" s="371"/>
      <c r="G275" s="371"/>
      <c r="H275" s="371"/>
      <c r="I275" s="371"/>
      <c r="J275" s="371"/>
      <c r="K275" s="371"/>
      <c r="L275" s="371"/>
      <c r="M275" s="372"/>
      <c r="N275" s="373"/>
    </row>
    <row r="276" spans="2:14" ht="19.899999999999999" customHeight="1" x14ac:dyDescent="0.25">
      <c r="B276" s="191" t="s">
        <v>444</v>
      </c>
      <c r="C276" s="370">
        <v>3</v>
      </c>
      <c r="D276" s="371">
        <v>2</v>
      </c>
      <c r="E276" s="371">
        <v>3</v>
      </c>
      <c r="F276" s="371">
        <v>2</v>
      </c>
      <c r="G276" s="371"/>
      <c r="H276" s="371"/>
      <c r="I276" s="371"/>
      <c r="J276" s="371"/>
      <c r="K276" s="371"/>
      <c r="L276" s="371"/>
      <c r="M276" s="372"/>
      <c r="N276" s="373"/>
    </row>
    <row r="277" spans="2:14" ht="19.899999999999999" customHeight="1" x14ac:dyDescent="0.25">
      <c r="B277" s="192" t="s">
        <v>674</v>
      </c>
      <c r="C277" s="370">
        <v>1</v>
      </c>
      <c r="D277" s="371">
        <v>1</v>
      </c>
      <c r="E277" s="371">
        <v>1</v>
      </c>
      <c r="F277" s="371">
        <v>3</v>
      </c>
      <c r="G277" s="371"/>
      <c r="H277" s="371"/>
      <c r="I277" s="371"/>
      <c r="J277" s="371"/>
      <c r="K277" s="371"/>
      <c r="L277" s="371"/>
      <c r="M277" s="372"/>
      <c r="N277" s="373"/>
    </row>
    <row r="278" spans="2:14" ht="19.899999999999999" customHeight="1" x14ac:dyDescent="0.25">
      <c r="B278" s="193" t="s">
        <v>675</v>
      </c>
      <c r="C278" s="370">
        <v>2</v>
      </c>
      <c r="D278" s="371">
        <v>2</v>
      </c>
      <c r="E278" s="371">
        <v>2</v>
      </c>
      <c r="F278" s="371">
        <v>1</v>
      </c>
      <c r="G278" s="371"/>
      <c r="H278" s="371"/>
      <c r="I278" s="371"/>
      <c r="J278" s="371"/>
      <c r="K278" s="371"/>
      <c r="L278" s="371"/>
      <c r="M278" s="372"/>
      <c r="N278" s="373"/>
    </row>
    <row r="279" spans="2:14" ht="28.9" customHeight="1" thickBot="1" x14ac:dyDescent="0.3">
      <c r="B279" s="194" t="s">
        <v>10</v>
      </c>
      <c r="C279" s="380" t="s">
        <v>640</v>
      </c>
      <c r="D279" s="374" t="s">
        <v>640</v>
      </c>
      <c r="E279" s="374" t="s">
        <v>640</v>
      </c>
      <c r="F279" s="374" t="s">
        <v>639</v>
      </c>
      <c r="G279" s="374"/>
      <c r="H279" s="374"/>
      <c r="I279" s="374"/>
      <c r="J279" s="374"/>
      <c r="K279" s="374"/>
      <c r="L279" s="374"/>
      <c r="M279" s="381"/>
      <c r="N279" s="375"/>
    </row>
    <row r="280" spans="2:14" ht="14.65" customHeight="1" x14ac:dyDescent="0.25">
      <c r="B280" s="1107"/>
      <c r="C280" s="1108"/>
      <c r="D280" s="1108"/>
      <c r="E280" s="1108"/>
      <c r="F280" s="1108"/>
      <c r="G280" s="1108"/>
      <c r="H280" s="1108"/>
      <c r="I280" s="1108"/>
      <c r="J280" s="1108"/>
      <c r="K280" s="1108"/>
      <c r="L280" s="1108"/>
      <c r="M280" s="1108"/>
      <c r="N280" s="1109"/>
    </row>
    <row r="281" spans="2:14" ht="14.65" customHeight="1" thickBot="1" x14ac:dyDescent="0.3">
      <c r="B281" s="1110"/>
      <c r="C281" s="1108"/>
      <c r="D281" s="1108"/>
      <c r="E281" s="1108"/>
      <c r="F281" s="1108"/>
      <c r="G281" s="1108"/>
      <c r="H281" s="1108"/>
      <c r="I281" s="1108"/>
      <c r="J281" s="1108"/>
      <c r="K281" s="1108"/>
      <c r="L281" s="1108"/>
      <c r="M281" s="1108"/>
      <c r="N281" s="1109"/>
    </row>
    <row r="282" spans="2:14" ht="18" customHeight="1" x14ac:dyDescent="0.25">
      <c r="B282" s="1111" t="s">
        <v>452</v>
      </c>
      <c r="C282" s="1113">
        <v>1</v>
      </c>
      <c r="D282" s="1103">
        <v>2</v>
      </c>
      <c r="E282" s="1103">
        <v>3</v>
      </c>
      <c r="F282" s="1103">
        <v>4</v>
      </c>
      <c r="G282" s="1103">
        <v>5</v>
      </c>
      <c r="H282" s="1103">
        <v>6</v>
      </c>
      <c r="I282" s="1103">
        <v>7</v>
      </c>
      <c r="J282" s="1103">
        <v>8</v>
      </c>
      <c r="K282" s="1103">
        <v>9</v>
      </c>
      <c r="L282" s="1103">
        <v>10</v>
      </c>
      <c r="M282" s="1103">
        <v>11</v>
      </c>
      <c r="N282" s="1105">
        <v>12</v>
      </c>
    </row>
    <row r="283" spans="2:14" ht="14.65" customHeight="1" thickBot="1" x14ac:dyDescent="0.3">
      <c r="B283" s="1112"/>
      <c r="C283" s="1114"/>
      <c r="D283" s="1104"/>
      <c r="E283" s="1104"/>
      <c r="F283" s="1104"/>
      <c r="G283" s="1104"/>
      <c r="H283" s="1104"/>
      <c r="I283" s="1104"/>
      <c r="J283" s="1104"/>
      <c r="K283" s="1104"/>
      <c r="L283" s="1104"/>
      <c r="M283" s="1104"/>
      <c r="N283" s="1106"/>
    </row>
    <row r="284" spans="2:14" ht="28.9" customHeight="1" x14ac:dyDescent="0.25">
      <c r="B284" s="189" t="s">
        <v>569</v>
      </c>
      <c r="C284" s="376"/>
      <c r="D284" s="377"/>
      <c r="E284" s="377"/>
      <c r="F284" s="377"/>
      <c r="G284" s="377"/>
      <c r="H284" s="377"/>
      <c r="I284" s="377"/>
      <c r="J284" s="377"/>
      <c r="K284" s="377"/>
      <c r="L284" s="377"/>
      <c r="M284" s="378"/>
      <c r="N284" s="379"/>
    </row>
    <row r="285" spans="2:14" ht="28.9" customHeight="1" x14ac:dyDescent="0.25">
      <c r="B285" s="190" t="s">
        <v>570</v>
      </c>
      <c r="C285" s="370"/>
      <c r="D285" s="371"/>
      <c r="E285" s="371"/>
      <c r="F285" s="371"/>
      <c r="G285" s="371"/>
      <c r="H285" s="371"/>
      <c r="I285" s="371"/>
      <c r="J285" s="371"/>
      <c r="K285" s="371"/>
      <c r="L285" s="371"/>
      <c r="M285" s="372"/>
      <c r="N285" s="373"/>
    </row>
    <row r="286" spans="2:14" ht="28.9" customHeight="1" x14ac:dyDescent="0.25">
      <c r="B286" s="190" t="s">
        <v>571</v>
      </c>
      <c r="C286" s="370"/>
      <c r="D286" s="371"/>
      <c r="E286" s="371"/>
      <c r="F286" s="371"/>
      <c r="G286" s="371"/>
      <c r="H286" s="371"/>
      <c r="I286" s="371"/>
      <c r="J286" s="371"/>
      <c r="K286" s="371"/>
      <c r="L286" s="371"/>
      <c r="M286" s="372"/>
      <c r="N286" s="373"/>
    </row>
    <row r="287" spans="2:14" ht="28.9" customHeight="1" x14ac:dyDescent="0.25">
      <c r="B287" s="190" t="s">
        <v>318</v>
      </c>
      <c r="C287" s="370"/>
      <c r="D287" s="371"/>
      <c r="E287" s="371"/>
      <c r="F287" s="371"/>
      <c r="G287" s="371"/>
      <c r="H287" s="371"/>
      <c r="I287" s="371"/>
      <c r="J287" s="371"/>
      <c r="K287" s="371"/>
      <c r="L287" s="371"/>
      <c r="M287" s="372"/>
      <c r="N287" s="373"/>
    </row>
    <row r="288" spans="2:14" ht="19.899999999999999" customHeight="1" x14ac:dyDescent="0.25">
      <c r="B288" s="191" t="s">
        <v>444</v>
      </c>
      <c r="C288" s="370"/>
      <c r="D288" s="371"/>
      <c r="E288" s="371"/>
      <c r="F288" s="371"/>
      <c r="G288" s="371"/>
      <c r="H288" s="371"/>
      <c r="I288" s="371"/>
      <c r="J288" s="371"/>
      <c r="K288" s="371"/>
      <c r="L288" s="371"/>
      <c r="M288" s="372"/>
      <c r="N288" s="373"/>
    </row>
    <row r="289" spans="2:14" ht="19.899999999999999" customHeight="1" x14ac:dyDescent="0.25">
      <c r="B289" s="192" t="s">
        <v>674</v>
      </c>
      <c r="C289" s="370"/>
      <c r="D289" s="371"/>
      <c r="E289" s="371"/>
      <c r="F289" s="371"/>
      <c r="G289" s="371"/>
      <c r="H289" s="371"/>
      <c r="I289" s="371"/>
      <c r="J289" s="371"/>
      <c r="K289" s="371"/>
      <c r="L289" s="371"/>
      <c r="M289" s="372"/>
      <c r="N289" s="373"/>
    </row>
    <row r="290" spans="2:14" ht="19.899999999999999" customHeight="1" x14ac:dyDescent="0.25">
      <c r="B290" s="193" t="s">
        <v>675</v>
      </c>
      <c r="C290" s="370"/>
      <c r="D290" s="371"/>
      <c r="E290" s="371"/>
      <c r="F290" s="371"/>
      <c r="G290" s="371"/>
      <c r="H290" s="371"/>
      <c r="I290" s="371"/>
      <c r="J290" s="371"/>
      <c r="K290" s="371"/>
      <c r="L290" s="371"/>
      <c r="M290" s="372"/>
      <c r="N290" s="373"/>
    </row>
    <row r="291" spans="2:14" ht="28.9" customHeight="1" thickBot="1" x14ac:dyDescent="0.3">
      <c r="B291" s="194" t="s">
        <v>10</v>
      </c>
      <c r="C291" s="380"/>
      <c r="D291" s="374"/>
      <c r="E291" s="374"/>
      <c r="F291" s="374"/>
      <c r="G291" s="374"/>
      <c r="H291" s="374"/>
      <c r="I291" s="374"/>
      <c r="J291" s="374"/>
      <c r="K291" s="374"/>
      <c r="L291" s="374"/>
      <c r="M291" s="381"/>
      <c r="N291" s="375"/>
    </row>
    <row r="292" spans="2:14" ht="14.65" customHeight="1" x14ac:dyDescent="0.25">
      <c r="B292" s="1107"/>
      <c r="C292" s="1108"/>
      <c r="D292" s="1108"/>
      <c r="E292" s="1108"/>
      <c r="F292" s="1108"/>
      <c r="G292" s="1108"/>
      <c r="H292" s="1108"/>
      <c r="I292" s="1108"/>
      <c r="J292" s="1108"/>
      <c r="K292" s="1108"/>
      <c r="L292" s="1108"/>
      <c r="M292" s="1108"/>
      <c r="N292" s="1109"/>
    </row>
    <row r="293" spans="2:14" ht="14.65" customHeight="1" thickBot="1" x14ac:dyDescent="0.3">
      <c r="B293" s="1110"/>
      <c r="C293" s="1108"/>
      <c r="D293" s="1108"/>
      <c r="E293" s="1108"/>
      <c r="F293" s="1108"/>
      <c r="G293" s="1108"/>
      <c r="H293" s="1108"/>
      <c r="I293" s="1108"/>
      <c r="J293" s="1108"/>
      <c r="K293" s="1108"/>
      <c r="L293" s="1108"/>
      <c r="M293" s="1108"/>
      <c r="N293" s="1109"/>
    </row>
    <row r="294" spans="2:14" ht="18" customHeight="1" x14ac:dyDescent="0.25">
      <c r="B294" s="1111" t="s">
        <v>70</v>
      </c>
      <c r="C294" s="1113">
        <v>1</v>
      </c>
      <c r="D294" s="1103">
        <v>2</v>
      </c>
      <c r="E294" s="1103">
        <v>3</v>
      </c>
      <c r="F294" s="1103">
        <v>4</v>
      </c>
      <c r="G294" s="1103">
        <v>5</v>
      </c>
      <c r="H294" s="1103">
        <v>6</v>
      </c>
      <c r="I294" s="1103">
        <v>7</v>
      </c>
      <c r="J294" s="1103">
        <v>8</v>
      </c>
      <c r="K294" s="1103">
        <v>9</v>
      </c>
      <c r="L294" s="1103">
        <v>10</v>
      </c>
      <c r="M294" s="1103">
        <v>11</v>
      </c>
      <c r="N294" s="1105">
        <v>12</v>
      </c>
    </row>
    <row r="295" spans="2:14" ht="14.65" customHeight="1" thickBot="1" x14ac:dyDescent="0.3">
      <c r="B295" s="1112"/>
      <c r="C295" s="1114"/>
      <c r="D295" s="1104"/>
      <c r="E295" s="1104"/>
      <c r="F295" s="1104"/>
      <c r="G295" s="1104"/>
      <c r="H295" s="1104"/>
      <c r="I295" s="1104"/>
      <c r="J295" s="1104"/>
      <c r="K295" s="1104"/>
      <c r="L295" s="1104"/>
      <c r="M295" s="1104"/>
      <c r="N295" s="1106"/>
    </row>
    <row r="296" spans="2:14" ht="28.9" customHeight="1" x14ac:dyDescent="0.25">
      <c r="B296" s="189" t="s">
        <v>569</v>
      </c>
      <c r="C296" s="376"/>
      <c r="D296" s="377"/>
      <c r="E296" s="377"/>
      <c r="F296" s="377"/>
      <c r="G296" s="377"/>
      <c r="H296" s="377"/>
      <c r="I296" s="377"/>
      <c r="J296" s="377"/>
      <c r="K296" s="377"/>
      <c r="L296" s="377"/>
      <c r="M296" s="378"/>
      <c r="N296" s="379"/>
    </row>
    <row r="297" spans="2:14" ht="28.9" customHeight="1" x14ac:dyDescent="0.25">
      <c r="B297" s="190" t="s">
        <v>570</v>
      </c>
      <c r="C297" s="370"/>
      <c r="D297" s="371"/>
      <c r="E297" s="371"/>
      <c r="F297" s="371"/>
      <c r="G297" s="371"/>
      <c r="H297" s="371"/>
      <c r="I297" s="371"/>
      <c r="J297" s="371"/>
      <c r="K297" s="371"/>
      <c r="L297" s="371"/>
      <c r="M297" s="372"/>
      <c r="N297" s="373"/>
    </row>
    <row r="298" spans="2:14" ht="28.9" customHeight="1" x14ac:dyDescent="0.25">
      <c r="B298" s="190" t="s">
        <v>571</v>
      </c>
      <c r="C298" s="370"/>
      <c r="D298" s="371"/>
      <c r="E298" s="371"/>
      <c r="F298" s="371"/>
      <c r="G298" s="371"/>
      <c r="H298" s="371"/>
      <c r="I298" s="371"/>
      <c r="J298" s="371"/>
      <c r="K298" s="371"/>
      <c r="L298" s="371"/>
      <c r="M298" s="372"/>
      <c r="N298" s="373"/>
    </row>
    <row r="299" spans="2:14" ht="28.9" customHeight="1" x14ac:dyDescent="0.25">
      <c r="B299" s="190" t="s">
        <v>318</v>
      </c>
      <c r="C299" s="370"/>
      <c r="D299" s="371"/>
      <c r="E299" s="371"/>
      <c r="F299" s="371"/>
      <c r="G299" s="371"/>
      <c r="H299" s="371"/>
      <c r="I299" s="371"/>
      <c r="J299" s="371"/>
      <c r="K299" s="371"/>
      <c r="L299" s="371"/>
      <c r="M299" s="372"/>
      <c r="N299" s="373"/>
    </row>
    <row r="300" spans="2:14" ht="19.899999999999999" customHeight="1" x14ac:dyDescent="0.25">
      <c r="B300" s="191" t="s">
        <v>444</v>
      </c>
      <c r="C300" s="370"/>
      <c r="D300" s="371"/>
      <c r="E300" s="371"/>
      <c r="F300" s="371"/>
      <c r="G300" s="371"/>
      <c r="H300" s="371"/>
      <c r="I300" s="371"/>
      <c r="J300" s="371"/>
      <c r="K300" s="371"/>
      <c r="L300" s="371"/>
      <c r="M300" s="372"/>
      <c r="N300" s="373"/>
    </row>
    <row r="301" spans="2:14" ht="19.899999999999999" customHeight="1" x14ac:dyDescent="0.25">
      <c r="B301" s="192" t="s">
        <v>674</v>
      </c>
      <c r="C301" s="370"/>
      <c r="D301" s="371"/>
      <c r="E301" s="371"/>
      <c r="F301" s="371"/>
      <c r="G301" s="371"/>
      <c r="H301" s="371"/>
      <c r="I301" s="371"/>
      <c r="J301" s="371"/>
      <c r="K301" s="371"/>
      <c r="L301" s="371"/>
      <c r="M301" s="372"/>
      <c r="N301" s="373"/>
    </row>
    <row r="302" spans="2:14" ht="19.899999999999999" customHeight="1" x14ac:dyDescent="0.25">
      <c r="B302" s="193" t="s">
        <v>675</v>
      </c>
      <c r="C302" s="370"/>
      <c r="D302" s="371"/>
      <c r="E302" s="371"/>
      <c r="F302" s="371"/>
      <c r="G302" s="371"/>
      <c r="H302" s="371"/>
      <c r="I302" s="371"/>
      <c r="J302" s="371"/>
      <c r="K302" s="371"/>
      <c r="L302" s="371"/>
      <c r="M302" s="372"/>
      <c r="N302" s="373"/>
    </row>
    <row r="303" spans="2:14" ht="28.9" customHeight="1" thickBot="1" x14ac:dyDescent="0.3">
      <c r="B303" s="194" t="s">
        <v>10</v>
      </c>
      <c r="C303" s="380"/>
      <c r="D303" s="374"/>
      <c r="E303" s="374"/>
      <c r="F303" s="374"/>
      <c r="G303" s="374"/>
      <c r="H303" s="374"/>
      <c r="I303" s="374"/>
      <c r="J303" s="374"/>
      <c r="K303" s="374"/>
      <c r="L303" s="374"/>
      <c r="M303" s="381"/>
      <c r="N303" s="375"/>
    </row>
    <row r="304" spans="2:14" ht="14.65" customHeight="1" x14ac:dyDescent="0.25">
      <c r="B304" s="1107"/>
      <c r="C304" s="1108"/>
      <c r="D304" s="1108"/>
      <c r="E304" s="1108"/>
      <c r="F304" s="1108"/>
      <c r="G304" s="1108"/>
      <c r="H304" s="1108"/>
      <c r="I304" s="1108"/>
      <c r="J304" s="1108"/>
      <c r="K304" s="1108"/>
      <c r="L304" s="1108"/>
      <c r="M304" s="1108"/>
      <c r="N304" s="1109"/>
    </row>
    <row r="305" spans="2:14" ht="14.65" customHeight="1" thickBot="1" x14ac:dyDescent="0.3">
      <c r="B305" s="1110"/>
      <c r="C305" s="1108"/>
      <c r="D305" s="1108"/>
      <c r="E305" s="1108"/>
      <c r="F305" s="1108"/>
      <c r="G305" s="1108"/>
      <c r="H305" s="1108"/>
      <c r="I305" s="1108"/>
      <c r="J305" s="1108"/>
      <c r="K305" s="1108"/>
      <c r="L305" s="1108"/>
      <c r="M305" s="1108"/>
      <c r="N305" s="1109"/>
    </row>
    <row r="306" spans="2:14" ht="18" customHeight="1" x14ac:dyDescent="0.25">
      <c r="B306" s="1111" t="s">
        <v>667</v>
      </c>
      <c r="C306" s="1113">
        <v>1</v>
      </c>
      <c r="D306" s="1103">
        <v>2</v>
      </c>
      <c r="E306" s="1103">
        <v>3</v>
      </c>
      <c r="F306" s="1103">
        <v>4</v>
      </c>
      <c r="G306" s="1103">
        <v>5</v>
      </c>
      <c r="H306" s="1103">
        <v>6</v>
      </c>
      <c r="I306" s="1103">
        <v>7</v>
      </c>
      <c r="J306" s="1103">
        <v>8</v>
      </c>
      <c r="K306" s="1103">
        <v>9</v>
      </c>
      <c r="L306" s="1103">
        <v>10</v>
      </c>
      <c r="M306" s="1103">
        <v>11</v>
      </c>
      <c r="N306" s="1105">
        <v>12</v>
      </c>
    </row>
    <row r="307" spans="2:14" ht="14.65" customHeight="1" thickBot="1" x14ac:dyDescent="0.3">
      <c r="B307" s="1112"/>
      <c r="C307" s="1114"/>
      <c r="D307" s="1104"/>
      <c r="E307" s="1104"/>
      <c r="F307" s="1104"/>
      <c r="G307" s="1104"/>
      <c r="H307" s="1104"/>
      <c r="I307" s="1104"/>
      <c r="J307" s="1104"/>
      <c r="K307" s="1104"/>
      <c r="L307" s="1104"/>
      <c r="M307" s="1104"/>
      <c r="N307" s="1106"/>
    </row>
    <row r="308" spans="2:14" ht="28.9" customHeight="1" x14ac:dyDescent="0.25">
      <c r="B308" s="189" t="s">
        <v>569</v>
      </c>
      <c r="C308" s="376" t="s">
        <v>153</v>
      </c>
      <c r="D308" s="377" t="s">
        <v>120</v>
      </c>
      <c r="E308" s="377" t="s">
        <v>121</v>
      </c>
      <c r="F308" s="377" t="s">
        <v>122</v>
      </c>
      <c r="G308" s="377" t="s">
        <v>123</v>
      </c>
      <c r="H308" s="377" t="s">
        <v>122</v>
      </c>
      <c r="I308" s="377" t="s">
        <v>153</v>
      </c>
      <c r="J308" s="377"/>
      <c r="K308" s="377"/>
      <c r="L308" s="377"/>
      <c r="M308" s="378"/>
      <c r="N308" s="379"/>
    </row>
    <row r="309" spans="2:14" ht="28.9" customHeight="1" x14ac:dyDescent="0.25">
      <c r="B309" s="190" t="s">
        <v>570</v>
      </c>
      <c r="C309" s="370" t="s">
        <v>144</v>
      </c>
      <c r="D309" s="371" t="s">
        <v>145</v>
      </c>
      <c r="E309" s="371" t="s">
        <v>146</v>
      </c>
      <c r="F309" s="371" t="s">
        <v>147</v>
      </c>
      <c r="G309" s="371" t="s">
        <v>175</v>
      </c>
      <c r="H309" s="371" t="s">
        <v>574</v>
      </c>
      <c r="I309" s="371" t="s">
        <v>666</v>
      </c>
      <c r="J309" s="371"/>
      <c r="K309" s="371"/>
      <c r="L309" s="371"/>
      <c r="M309" s="372"/>
      <c r="N309" s="373"/>
    </row>
    <row r="310" spans="2:14" ht="28.9" customHeight="1" x14ac:dyDescent="0.25">
      <c r="B310" s="190" t="s">
        <v>571</v>
      </c>
      <c r="C310" s="370" t="s">
        <v>139</v>
      </c>
      <c r="D310" s="371" t="s">
        <v>137</v>
      </c>
      <c r="E310" s="371" t="s">
        <v>137</v>
      </c>
      <c r="F310" s="371" t="s">
        <v>584</v>
      </c>
      <c r="G310" s="371" t="s">
        <v>139</v>
      </c>
      <c r="H310" s="371" t="s">
        <v>584</v>
      </c>
      <c r="I310" s="371" t="s">
        <v>139</v>
      </c>
      <c r="J310" s="371"/>
      <c r="K310" s="371"/>
      <c r="L310" s="371"/>
      <c r="M310" s="372"/>
      <c r="N310" s="373"/>
    </row>
    <row r="311" spans="2:14" ht="28.9" customHeight="1" x14ac:dyDescent="0.25">
      <c r="B311" s="190" t="s">
        <v>318</v>
      </c>
      <c r="C311" s="370" t="s">
        <v>572</v>
      </c>
      <c r="D311" s="371"/>
      <c r="E311" s="371"/>
      <c r="F311" s="371"/>
      <c r="G311" s="371"/>
      <c r="H311" s="371"/>
      <c r="I311" s="371"/>
      <c r="J311" s="371"/>
      <c r="K311" s="371"/>
      <c r="L311" s="371"/>
      <c r="M311" s="372"/>
      <c r="N311" s="373"/>
    </row>
    <row r="312" spans="2:14" ht="19.899999999999999" customHeight="1" x14ac:dyDescent="0.25">
      <c r="B312" s="191" t="s">
        <v>444</v>
      </c>
      <c r="C312" s="370">
        <v>2</v>
      </c>
      <c r="D312" s="371">
        <v>2</v>
      </c>
      <c r="E312" s="371">
        <v>2</v>
      </c>
      <c r="F312" s="371">
        <v>3</v>
      </c>
      <c r="G312" s="371">
        <v>1</v>
      </c>
      <c r="H312" s="371">
        <v>2</v>
      </c>
      <c r="I312" s="371">
        <v>2</v>
      </c>
      <c r="J312" s="371"/>
      <c r="K312" s="371"/>
      <c r="L312" s="371"/>
      <c r="M312" s="372"/>
      <c r="N312" s="373"/>
    </row>
    <row r="313" spans="2:14" ht="19.899999999999999" customHeight="1" x14ac:dyDescent="0.25">
      <c r="B313" s="192" t="s">
        <v>674</v>
      </c>
      <c r="C313" s="370">
        <v>2</v>
      </c>
      <c r="D313" s="371">
        <v>2</v>
      </c>
      <c r="E313" s="371">
        <v>2</v>
      </c>
      <c r="F313" s="371">
        <v>2</v>
      </c>
      <c r="G313" s="371">
        <v>2</v>
      </c>
      <c r="H313" s="371">
        <v>1</v>
      </c>
      <c r="I313" s="371">
        <v>1</v>
      </c>
      <c r="J313" s="371"/>
      <c r="K313" s="371"/>
      <c r="L313" s="371"/>
      <c r="M313" s="372"/>
      <c r="N313" s="373"/>
    </row>
    <row r="314" spans="2:14" ht="19.899999999999999" customHeight="1" x14ac:dyDescent="0.25">
      <c r="B314" s="193" t="s">
        <v>675</v>
      </c>
      <c r="C314" s="370">
        <v>1</v>
      </c>
      <c r="D314" s="371">
        <v>1</v>
      </c>
      <c r="E314" s="371">
        <v>1</v>
      </c>
      <c r="F314" s="371">
        <v>1</v>
      </c>
      <c r="G314" s="371">
        <v>1</v>
      </c>
      <c r="H314" s="371">
        <v>1</v>
      </c>
      <c r="I314" s="371">
        <v>1</v>
      </c>
      <c r="J314" s="371"/>
      <c r="K314" s="371"/>
      <c r="L314" s="371"/>
      <c r="M314" s="372"/>
      <c r="N314" s="373"/>
    </row>
    <row r="315" spans="2:14" ht="28.9" customHeight="1" thickBot="1" x14ac:dyDescent="0.3">
      <c r="B315" s="194" t="s">
        <v>10</v>
      </c>
      <c r="C315" s="380" t="s">
        <v>579</v>
      </c>
      <c r="D315" s="374" t="s">
        <v>580</v>
      </c>
      <c r="E315" s="374" t="s">
        <v>580</v>
      </c>
      <c r="F315" s="374" t="s">
        <v>580</v>
      </c>
      <c r="G315" s="374" t="s">
        <v>580</v>
      </c>
      <c r="H315" s="374" t="s">
        <v>581</v>
      </c>
      <c r="I315" s="374" t="s">
        <v>581</v>
      </c>
      <c r="J315" s="374"/>
      <c r="K315" s="374"/>
      <c r="L315" s="374"/>
      <c r="M315" s="381"/>
      <c r="N315" s="375"/>
    </row>
    <row r="316" spans="2:14" ht="14.65" customHeight="1" x14ac:dyDescent="0.25">
      <c r="B316" s="1107"/>
      <c r="C316" s="1108"/>
      <c r="D316" s="1108"/>
      <c r="E316" s="1108"/>
      <c r="F316" s="1108"/>
      <c r="G316" s="1108"/>
      <c r="H316" s="1108"/>
      <c r="I316" s="1108"/>
      <c r="J316" s="1108"/>
      <c r="K316" s="1108"/>
      <c r="L316" s="1108"/>
      <c r="M316" s="1108"/>
      <c r="N316" s="1109"/>
    </row>
    <row r="317" spans="2:14" ht="14.65" customHeight="1" thickBot="1" x14ac:dyDescent="0.3">
      <c r="B317" s="1110"/>
      <c r="C317" s="1108"/>
      <c r="D317" s="1108"/>
      <c r="E317" s="1108"/>
      <c r="F317" s="1108"/>
      <c r="G317" s="1108"/>
      <c r="H317" s="1108"/>
      <c r="I317" s="1108"/>
      <c r="J317" s="1108"/>
      <c r="K317" s="1108"/>
      <c r="L317" s="1108"/>
      <c r="M317" s="1108"/>
      <c r="N317" s="1109"/>
    </row>
    <row r="318" spans="2:14" ht="18" customHeight="1" x14ac:dyDescent="0.25">
      <c r="B318" s="1111" t="s">
        <v>585</v>
      </c>
      <c r="C318" s="1113">
        <v>1</v>
      </c>
      <c r="D318" s="1103">
        <v>2</v>
      </c>
      <c r="E318" s="1103">
        <v>3</v>
      </c>
      <c r="F318" s="1103">
        <v>4</v>
      </c>
      <c r="G318" s="1103">
        <v>5</v>
      </c>
      <c r="H318" s="1103">
        <v>6</v>
      </c>
      <c r="I318" s="1103">
        <v>7</v>
      </c>
      <c r="J318" s="1103">
        <v>8</v>
      </c>
      <c r="K318" s="1103">
        <v>9</v>
      </c>
      <c r="L318" s="1103">
        <v>10</v>
      </c>
      <c r="M318" s="1103">
        <v>11</v>
      </c>
      <c r="N318" s="1105">
        <v>12</v>
      </c>
    </row>
    <row r="319" spans="2:14" ht="14.65" customHeight="1" thickBot="1" x14ac:dyDescent="0.3">
      <c r="B319" s="1112"/>
      <c r="C319" s="1114"/>
      <c r="D319" s="1104"/>
      <c r="E319" s="1104"/>
      <c r="F319" s="1104"/>
      <c r="G319" s="1104"/>
      <c r="H319" s="1104"/>
      <c r="I319" s="1104"/>
      <c r="J319" s="1104"/>
      <c r="K319" s="1104"/>
      <c r="L319" s="1104"/>
      <c r="M319" s="1104"/>
      <c r="N319" s="1106"/>
    </row>
    <row r="320" spans="2:14" ht="28.9" customHeight="1" x14ac:dyDescent="0.25">
      <c r="B320" s="189" t="s">
        <v>569</v>
      </c>
      <c r="C320" s="376" t="s">
        <v>153</v>
      </c>
      <c r="D320" s="377" t="s">
        <v>120</v>
      </c>
      <c r="E320" s="377" t="s">
        <v>121</v>
      </c>
      <c r="F320" s="377" t="s">
        <v>122</v>
      </c>
      <c r="G320" s="377" t="s">
        <v>123</v>
      </c>
      <c r="H320" s="377" t="s">
        <v>124</v>
      </c>
      <c r="I320" s="377" t="s">
        <v>133</v>
      </c>
      <c r="J320" s="377" t="s">
        <v>122</v>
      </c>
      <c r="K320" s="377"/>
      <c r="L320" s="377"/>
      <c r="M320" s="378"/>
      <c r="N320" s="379"/>
    </row>
    <row r="321" spans="2:14" ht="28.9" customHeight="1" x14ac:dyDescent="0.25">
      <c r="B321" s="190" t="s">
        <v>570</v>
      </c>
      <c r="C321" s="370" t="s">
        <v>144</v>
      </c>
      <c r="D321" s="371" t="s">
        <v>145</v>
      </c>
      <c r="E321" s="371" t="s">
        <v>146</v>
      </c>
      <c r="F321" s="371" t="s">
        <v>586</v>
      </c>
      <c r="G321" s="371" t="s">
        <v>148</v>
      </c>
      <c r="H321" s="371" t="s">
        <v>149</v>
      </c>
      <c r="I321" s="371" t="s">
        <v>573</v>
      </c>
      <c r="J321" s="371" t="s">
        <v>574</v>
      </c>
      <c r="K321" s="371"/>
      <c r="L321" s="371"/>
      <c r="M321" s="372"/>
      <c r="N321" s="373"/>
    </row>
    <row r="322" spans="2:14" ht="28.9" customHeight="1" x14ac:dyDescent="0.25">
      <c r="B322" s="190" t="s">
        <v>571</v>
      </c>
      <c r="C322" s="370" t="s">
        <v>139</v>
      </c>
      <c r="D322" s="371" t="s">
        <v>137</v>
      </c>
      <c r="E322" s="371" t="s">
        <v>137</v>
      </c>
      <c r="F322" s="371" t="s">
        <v>138</v>
      </c>
      <c r="G322" s="371" t="s">
        <v>139</v>
      </c>
      <c r="H322" s="371" t="s">
        <v>139</v>
      </c>
      <c r="I322" s="371" t="s">
        <v>139</v>
      </c>
      <c r="J322" s="371" t="s">
        <v>584</v>
      </c>
      <c r="K322" s="371"/>
      <c r="L322" s="371"/>
      <c r="M322" s="372"/>
      <c r="N322" s="373"/>
    </row>
    <row r="323" spans="2:14" ht="28.9" customHeight="1" x14ac:dyDescent="0.25">
      <c r="B323" s="190" t="s">
        <v>318</v>
      </c>
      <c r="C323" s="370" t="s">
        <v>572</v>
      </c>
      <c r="D323" s="371"/>
      <c r="E323" s="371"/>
      <c r="F323" s="371"/>
      <c r="G323" s="371"/>
      <c r="H323" s="371"/>
      <c r="I323" s="371"/>
      <c r="J323" s="371"/>
      <c r="K323" s="371"/>
      <c r="L323" s="371"/>
      <c r="M323" s="372"/>
      <c r="N323" s="373"/>
    </row>
    <row r="324" spans="2:14" ht="19.899999999999999" customHeight="1" x14ac:dyDescent="0.25">
      <c r="B324" s="191" t="s">
        <v>444</v>
      </c>
      <c r="C324" s="370">
        <v>2</v>
      </c>
      <c r="D324" s="371">
        <v>4</v>
      </c>
      <c r="E324" s="371">
        <v>3</v>
      </c>
      <c r="F324" s="371">
        <v>3</v>
      </c>
      <c r="G324" s="371">
        <v>1</v>
      </c>
      <c r="H324" s="371">
        <v>2</v>
      </c>
      <c r="I324" s="371">
        <v>2</v>
      </c>
      <c r="J324" s="371">
        <v>2</v>
      </c>
      <c r="K324" s="371"/>
      <c r="L324" s="371"/>
      <c r="M324" s="372"/>
      <c r="N324" s="373"/>
    </row>
    <row r="325" spans="2:14" ht="19.899999999999999" customHeight="1" x14ac:dyDescent="0.25">
      <c r="B325" s="192" t="s">
        <v>674</v>
      </c>
      <c r="C325" s="370">
        <v>3</v>
      </c>
      <c r="D325" s="371">
        <v>2</v>
      </c>
      <c r="E325" s="371">
        <v>2</v>
      </c>
      <c r="F325" s="371">
        <v>2</v>
      </c>
      <c r="G325" s="371">
        <v>3</v>
      </c>
      <c r="H325" s="371">
        <v>2</v>
      </c>
      <c r="I325" s="371">
        <v>3</v>
      </c>
      <c r="J325" s="371">
        <v>1</v>
      </c>
      <c r="K325" s="371"/>
      <c r="L325" s="371"/>
      <c r="M325" s="372"/>
      <c r="N325" s="373"/>
    </row>
    <row r="326" spans="2:14" ht="19.899999999999999" customHeight="1" x14ac:dyDescent="0.25">
      <c r="B326" s="193" t="s">
        <v>675</v>
      </c>
      <c r="C326" s="370">
        <v>1</v>
      </c>
      <c r="D326" s="371">
        <v>1</v>
      </c>
      <c r="E326" s="371">
        <v>1</v>
      </c>
      <c r="F326" s="371">
        <v>1</v>
      </c>
      <c r="G326" s="371">
        <v>1</v>
      </c>
      <c r="H326" s="371">
        <v>1</v>
      </c>
      <c r="I326" s="371">
        <v>1</v>
      </c>
      <c r="J326" s="371">
        <v>3</v>
      </c>
      <c r="K326" s="371"/>
      <c r="L326" s="371"/>
      <c r="M326" s="372"/>
      <c r="N326" s="373"/>
    </row>
    <row r="327" spans="2:14" ht="28.9" customHeight="1" thickBot="1" x14ac:dyDescent="0.3">
      <c r="B327" s="194" t="s">
        <v>10</v>
      </c>
      <c r="C327" s="380" t="s">
        <v>579</v>
      </c>
      <c r="D327" s="374" t="s">
        <v>580</v>
      </c>
      <c r="E327" s="374" t="s">
        <v>580</v>
      </c>
      <c r="F327" s="374" t="s">
        <v>580</v>
      </c>
      <c r="G327" s="374" t="s">
        <v>580</v>
      </c>
      <c r="H327" s="374" t="s">
        <v>580</v>
      </c>
      <c r="I327" s="374" t="s">
        <v>581</v>
      </c>
      <c r="J327" s="374" t="s">
        <v>581</v>
      </c>
      <c r="K327" s="374"/>
      <c r="L327" s="374"/>
      <c r="M327" s="381"/>
      <c r="N327" s="375"/>
    </row>
    <row r="328" spans="2:14" ht="14.65" customHeight="1" x14ac:dyDescent="0.25">
      <c r="B328" s="1107"/>
      <c r="C328" s="1108"/>
      <c r="D328" s="1108"/>
      <c r="E328" s="1108"/>
      <c r="F328" s="1108"/>
      <c r="G328" s="1108"/>
      <c r="H328" s="1108"/>
      <c r="I328" s="1108"/>
      <c r="J328" s="1108"/>
      <c r="K328" s="1108"/>
      <c r="L328" s="1108"/>
      <c r="M328" s="1108"/>
      <c r="N328" s="1109"/>
    </row>
    <row r="329" spans="2:14" ht="14.65" customHeight="1" thickBot="1" x14ac:dyDescent="0.3">
      <c r="B329" s="1110"/>
      <c r="C329" s="1108"/>
      <c r="D329" s="1108"/>
      <c r="E329" s="1108"/>
      <c r="F329" s="1108"/>
      <c r="G329" s="1108"/>
      <c r="H329" s="1108"/>
      <c r="I329" s="1108"/>
      <c r="J329" s="1108"/>
      <c r="K329" s="1108"/>
      <c r="L329" s="1108"/>
      <c r="M329" s="1108"/>
      <c r="N329" s="1109"/>
    </row>
    <row r="330" spans="2:14" ht="18" customHeight="1" x14ac:dyDescent="0.25">
      <c r="B330" s="1111" t="s">
        <v>582</v>
      </c>
      <c r="C330" s="1113">
        <v>1</v>
      </c>
      <c r="D330" s="1103">
        <v>2</v>
      </c>
      <c r="E330" s="1103">
        <v>3</v>
      </c>
      <c r="F330" s="1103">
        <v>4</v>
      </c>
      <c r="G330" s="1103">
        <v>5</v>
      </c>
      <c r="H330" s="1103">
        <v>6</v>
      </c>
      <c r="I330" s="1103">
        <v>7</v>
      </c>
      <c r="J330" s="1103">
        <v>8</v>
      </c>
      <c r="K330" s="1103">
        <v>9</v>
      </c>
      <c r="L330" s="1103">
        <v>10</v>
      </c>
      <c r="M330" s="1103">
        <v>11</v>
      </c>
      <c r="N330" s="1105">
        <v>12</v>
      </c>
    </row>
    <row r="331" spans="2:14" ht="14.65" customHeight="1" thickBot="1" x14ac:dyDescent="0.3">
      <c r="B331" s="1112"/>
      <c r="C331" s="1114"/>
      <c r="D331" s="1104"/>
      <c r="E331" s="1104"/>
      <c r="F331" s="1104"/>
      <c r="G331" s="1104"/>
      <c r="H331" s="1104"/>
      <c r="I331" s="1104"/>
      <c r="J331" s="1104"/>
      <c r="K331" s="1104"/>
      <c r="L331" s="1104"/>
      <c r="M331" s="1104"/>
      <c r="N331" s="1106"/>
    </row>
    <row r="332" spans="2:14" ht="28.9" customHeight="1" x14ac:dyDescent="0.25">
      <c r="B332" s="189" t="s">
        <v>569</v>
      </c>
      <c r="C332" s="376"/>
      <c r="D332" s="377"/>
      <c r="E332" s="377"/>
      <c r="F332" s="377"/>
      <c r="G332" s="377"/>
      <c r="H332" s="377"/>
      <c r="I332" s="377"/>
      <c r="J332" s="377"/>
      <c r="K332" s="377"/>
      <c r="L332" s="377"/>
      <c r="M332" s="378"/>
      <c r="N332" s="379"/>
    </row>
    <row r="333" spans="2:14" ht="28.9" customHeight="1" x14ac:dyDescent="0.25">
      <c r="B333" s="190" t="s">
        <v>570</v>
      </c>
      <c r="C333" s="370"/>
      <c r="D333" s="371"/>
      <c r="E333" s="371"/>
      <c r="F333" s="371"/>
      <c r="G333" s="371"/>
      <c r="H333" s="371"/>
      <c r="I333" s="371"/>
      <c r="J333" s="371"/>
      <c r="K333" s="371"/>
      <c r="L333" s="371"/>
      <c r="M333" s="372"/>
      <c r="N333" s="373"/>
    </row>
    <row r="334" spans="2:14" ht="28.9" customHeight="1" x14ac:dyDescent="0.25">
      <c r="B334" s="190" t="s">
        <v>571</v>
      </c>
      <c r="C334" s="370"/>
      <c r="D334" s="371"/>
      <c r="E334" s="371"/>
      <c r="F334" s="371"/>
      <c r="G334" s="371"/>
      <c r="H334" s="371"/>
      <c r="I334" s="371"/>
      <c r="J334" s="371"/>
      <c r="K334" s="371"/>
      <c r="L334" s="371"/>
      <c r="M334" s="372"/>
      <c r="N334" s="373"/>
    </row>
    <row r="335" spans="2:14" ht="28.9" customHeight="1" x14ac:dyDescent="0.25">
      <c r="B335" s="190" t="s">
        <v>318</v>
      </c>
      <c r="C335" s="370"/>
      <c r="D335" s="371"/>
      <c r="E335" s="371"/>
      <c r="F335" s="371"/>
      <c r="G335" s="371"/>
      <c r="H335" s="371"/>
      <c r="I335" s="371"/>
      <c r="J335" s="371"/>
      <c r="K335" s="371"/>
      <c r="L335" s="371"/>
      <c r="M335" s="372"/>
      <c r="N335" s="373"/>
    </row>
    <row r="336" spans="2:14" ht="19.899999999999999" customHeight="1" x14ac:dyDescent="0.25">
      <c r="B336" s="191" t="s">
        <v>444</v>
      </c>
      <c r="C336" s="370"/>
      <c r="D336" s="371"/>
      <c r="E336" s="371"/>
      <c r="F336" s="371"/>
      <c r="G336" s="371"/>
      <c r="H336" s="371"/>
      <c r="I336" s="371"/>
      <c r="J336" s="371"/>
      <c r="K336" s="371"/>
      <c r="L336" s="371"/>
      <c r="M336" s="372"/>
      <c r="N336" s="373"/>
    </row>
    <row r="337" spans="2:14" ht="19.899999999999999" customHeight="1" x14ac:dyDescent="0.25">
      <c r="B337" s="192" t="s">
        <v>674</v>
      </c>
      <c r="C337" s="370"/>
      <c r="D337" s="371"/>
      <c r="E337" s="371"/>
      <c r="F337" s="371"/>
      <c r="G337" s="371"/>
      <c r="H337" s="371"/>
      <c r="I337" s="371"/>
      <c r="J337" s="371"/>
      <c r="K337" s="371"/>
      <c r="L337" s="371"/>
      <c r="M337" s="372"/>
      <c r="N337" s="373"/>
    </row>
    <row r="338" spans="2:14" ht="19.899999999999999" customHeight="1" x14ac:dyDescent="0.25">
      <c r="B338" s="193" t="s">
        <v>675</v>
      </c>
      <c r="C338" s="370"/>
      <c r="D338" s="371"/>
      <c r="E338" s="371"/>
      <c r="F338" s="371"/>
      <c r="G338" s="371"/>
      <c r="H338" s="371"/>
      <c r="I338" s="371"/>
      <c r="J338" s="371"/>
      <c r="K338" s="371"/>
      <c r="L338" s="371"/>
      <c r="M338" s="372"/>
      <c r="N338" s="373"/>
    </row>
    <row r="339" spans="2:14" ht="28.9" customHeight="1" thickBot="1" x14ac:dyDescent="0.3">
      <c r="B339" s="194" t="s">
        <v>10</v>
      </c>
      <c r="C339" s="380"/>
      <c r="D339" s="374"/>
      <c r="E339" s="374"/>
      <c r="F339" s="374"/>
      <c r="G339" s="374"/>
      <c r="H339" s="374"/>
      <c r="I339" s="374"/>
      <c r="J339" s="374"/>
      <c r="K339" s="374"/>
      <c r="L339" s="374"/>
      <c r="M339" s="381"/>
      <c r="N339" s="375"/>
    </row>
    <row r="340" spans="2:14" ht="14.65" customHeight="1" x14ac:dyDescent="0.25">
      <c r="B340" s="1107"/>
      <c r="C340" s="1108"/>
      <c r="D340" s="1108"/>
      <c r="E340" s="1108"/>
      <c r="F340" s="1108"/>
      <c r="G340" s="1108"/>
      <c r="H340" s="1108"/>
      <c r="I340" s="1108"/>
      <c r="J340" s="1108"/>
      <c r="K340" s="1108"/>
      <c r="L340" s="1108"/>
      <c r="M340" s="1108"/>
      <c r="N340" s="1109"/>
    </row>
    <row r="341" spans="2:14" ht="14.65" customHeight="1" thickBot="1" x14ac:dyDescent="0.3">
      <c r="B341" s="1110"/>
      <c r="C341" s="1108"/>
      <c r="D341" s="1108"/>
      <c r="E341" s="1108"/>
      <c r="F341" s="1108"/>
      <c r="G341" s="1108"/>
      <c r="H341" s="1108"/>
      <c r="I341" s="1108"/>
      <c r="J341" s="1108"/>
      <c r="K341" s="1108"/>
      <c r="L341" s="1108"/>
      <c r="M341" s="1108"/>
      <c r="N341" s="1109"/>
    </row>
    <row r="342" spans="2:14" ht="18" customHeight="1" x14ac:dyDescent="0.25">
      <c r="B342" s="1111" t="s">
        <v>664</v>
      </c>
      <c r="C342" s="1113">
        <v>1</v>
      </c>
      <c r="D342" s="1103">
        <v>2</v>
      </c>
      <c r="E342" s="1103">
        <v>3</v>
      </c>
      <c r="F342" s="1103">
        <v>4</v>
      </c>
      <c r="G342" s="1103">
        <v>5</v>
      </c>
      <c r="H342" s="1103">
        <v>6</v>
      </c>
      <c r="I342" s="1103">
        <v>7</v>
      </c>
      <c r="J342" s="1103">
        <v>8</v>
      </c>
      <c r="K342" s="1103">
        <v>9</v>
      </c>
      <c r="L342" s="1103">
        <v>10</v>
      </c>
      <c r="M342" s="1103">
        <v>11</v>
      </c>
      <c r="N342" s="1105">
        <v>12</v>
      </c>
    </row>
    <row r="343" spans="2:14" ht="14.65" customHeight="1" thickBot="1" x14ac:dyDescent="0.3">
      <c r="B343" s="1112"/>
      <c r="C343" s="1114"/>
      <c r="D343" s="1104"/>
      <c r="E343" s="1104"/>
      <c r="F343" s="1104"/>
      <c r="G343" s="1104"/>
      <c r="H343" s="1104"/>
      <c r="I343" s="1104"/>
      <c r="J343" s="1104"/>
      <c r="K343" s="1104"/>
      <c r="L343" s="1104"/>
      <c r="M343" s="1104"/>
      <c r="N343" s="1106"/>
    </row>
    <row r="344" spans="2:14" ht="28.9" customHeight="1" x14ac:dyDescent="0.25">
      <c r="B344" s="189" t="s">
        <v>569</v>
      </c>
      <c r="C344" s="376" t="s">
        <v>153</v>
      </c>
      <c r="D344" s="377" t="s">
        <v>125</v>
      </c>
      <c r="E344" s="377" t="s">
        <v>127</v>
      </c>
      <c r="F344" s="377" t="s">
        <v>122</v>
      </c>
      <c r="G344" s="377" t="s">
        <v>124</v>
      </c>
      <c r="H344" s="377" t="s">
        <v>120</v>
      </c>
      <c r="I344" s="377" t="s">
        <v>121</v>
      </c>
      <c r="J344" s="377" t="s">
        <v>128</v>
      </c>
      <c r="K344" s="377" t="s">
        <v>123</v>
      </c>
      <c r="L344" s="377"/>
      <c r="M344" s="378"/>
      <c r="N344" s="379"/>
    </row>
    <row r="345" spans="2:14" ht="28.9" customHeight="1" x14ac:dyDescent="0.25">
      <c r="B345" s="190" t="s">
        <v>570</v>
      </c>
      <c r="C345" s="370" t="s">
        <v>144</v>
      </c>
      <c r="D345" s="371" t="s">
        <v>126</v>
      </c>
      <c r="E345" s="371" t="s">
        <v>655</v>
      </c>
      <c r="F345" s="371" t="s">
        <v>147</v>
      </c>
      <c r="G345" s="371" t="s">
        <v>149</v>
      </c>
      <c r="H345" s="371" t="s">
        <v>656</v>
      </c>
      <c r="I345" s="371" t="s">
        <v>145</v>
      </c>
      <c r="J345" s="371" t="s">
        <v>150</v>
      </c>
      <c r="K345" s="371" t="s">
        <v>175</v>
      </c>
      <c r="L345" s="371"/>
      <c r="M345" s="372"/>
      <c r="N345" s="373"/>
    </row>
    <row r="346" spans="2:14" ht="28.9" customHeight="1" x14ac:dyDescent="0.25">
      <c r="B346" s="190" t="s">
        <v>571</v>
      </c>
      <c r="C346" s="370" t="s">
        <v>139</v>
      </c>
      <c r="D346" s="371" t="s">
        <v>142</v>
      </c>
      <c r="E346" s="371" t="s">
        <v>139</v>
      </c>
      <c r="F346" s="371" t="s">
        <v>142</v>
      </c>
      <c r="G346" s="371" t="s">
        <v>142</v>
      </c>
      <c r="H346" s="371" t="s">
        <v>137</v>
      </c>
      <c r="I346" s="371" t="s">
        <v>137</v>
      </c>
      <c r="J346" s="371" t="s">
        <v>142</v>
      </c>
      <c r="K346" s="371" t="s">
        <v>139</v>
      </c>
      <c r="L346" s="371"/>
      <c r="M346" s="372"/>
      <c r="N346" s="373"/>
    </row>
    <row r="347" spans="2:14" ht="28.9" customHeight="1" x14ac:dyDescent="0.25">
      <c r="B347" s="190" t="s">
        <v>318</v>
      </c>
      <c r="C347" s="370" t="s">
        <v>657</v>
      </c>
      <c r="D347" s="371" t="s">
        <v>657</v>
      </c>
      <c r="E347" s="371" t="s">
        <v>657</v>
      </c>
      <c r="F347" s="371" t="s">
        <v>658</v>
      </c>
      <c r="G347" s="371"/>
      <c r="H347" s="371" t="s">
        <v>659</v>
      </c>
      <c r="I347" s="371" t="s">
        <v>660</v>
      </c>
      <c r="J347" s="371"/>
      <c r="K347" s="371" t="s">
        <v>661</v>
      </c>
      <c r="L347" s="371"/>
      <c r="M347" s="372"/>
      <c r="N347" s="373"/>
    </row>
    <row r="348" spans="2:14" ht="19.899999999999999" customHeight="1" x14ac:dyDescent="0.25">
      <c r="B348" s="191" t="s">
        <v>444</v>
      </c>
      <c r="C348" s="370">
        <v>2</v>
      </c>
      <c r="D348" s="371">
        <v>2</v>
      </c>
      <c r="E348" s="371">
        <v>3</v>
      </c>
      <c r="F348" s="371">
        <v>3</v>
      </c>
      <c r="G348" s="371">
        <v>2</v>
      </c>
      <c r="H348" s="371">
        <v>3</v>
      </c>
      <c r="I348" s="371">
        <v>2</v>
      </c>
      <c r="J348" s="371">
        <v>3</v>
      </c>
      <c r="K348" s="371">
        <v>1</v>
      </c>
      <c r="L348" s="371"/>
      <c r="M348" s="372"/>
      <c r="N348" s="373"/>
    </row>
    <row r="349" spans="2:14" ht="19.899999999999999" customHeight="1" x14ac:dyDescent="0.25">
      <c r="B349" s="192" t="s">
        <v>674</v>
      </c>
      <c r="C349" s="370">
        <v>3</v>
      </c>
      <c r="D349" s="371">
        <v>2</v>
      </c>
      <c r="E349" s="371">
        <v>1</v>
      </c>
      <c r="F349" s="371">
        <v>1</v>
      </c>
      <c r="G349" s="371">
        <v>1</v>
      </c>
      <c r="H349" s="371">
        <v>2</v>
      </c>
      <c r="I349" s="371">
        <v>2</v>
      </c>
      <c r="J349" s="371">
        <v>1</v>
      </c>
      <c r="K349" s="371">
        <v>3</v>
      </c>
      <c r="L349" s="371"/>
      <c r="M349" s="372"/>
      <c r="N349" s="373"/>
    </row>
    <row r="350" spans="2:14" ht="19.899999999999999" customHeight="1" x14ac:dyDescent="0.25">
      <c r="B350" s="193" t="s">
        <v>675</v>
      </c>
      <c r="C350" s="370">
        <v>1</v>
      </c>
      <c r="D350" s="371">
        <v>1</v>
      </c>
      <c r="E350" s="371">
        <v>1</v>
      </c>
      <c r="F350" s="371">
        <v>1</v>
      </c>
      <c r="G350" s="371">
        <v>1</v>
      </c>
      <c r="H350" s="371">
        <v>1</v>
      </c>
      <c r="I350" s="371">
        <v>1</v>
      </c>
      <c r="J350" s="371">
        <v>1</v>
      </c>
      <c r="K350" s="371">
        <v>1</v>
      </c>
      <c r="L350" s="371"/>
      <c r="M350" s="372"/>
      <c r="N350" s="373"/>
    </row>
    <row r="351" spans="2:14" ht="28.9" customHeight="1" thickBot="1" x14ac:dyDescent="0.3">
      <c r="B351" s="194" t="s">
        <v>10</v>
      </c>
      <c r="C351" s="380" t="s">
        <v>579</v>
      </c>
      <c r="D351" s="374" t="s">
        <v>580</v>
      </c>
      <c r="E351" s="374" t="s">
        <v>580</v>
      </c>
      <c r="F351" s="374" t="s">
        <v>580</v>
      </c>
      <c r="G351" s="374" t="s">
        <v>662</v>
      </c>
      <c r="H351" s="374" t="s">
        <v>580</v>
      </c>
      <c r="I351" s="374" t="s">
        <v>580</v>
      </c>
      <c r="J351" s="374"/>
      <c r="K351" s="374" t="s">
        <v>663</v>
      </c>
      <c r="L351" s="374"/>
      <c r="M351" s="381"/>
      <c r="N351" s="375"/>
    </row>
    <row r="352" spans="2:14" ht="14.65" customHeight="1" x14ac:dyDescent="0.25">
      <c r="B352" s="1107"/>
      <c r="C352" s="1108"/>
      <c r="D352" s="1108"/>
      <c r="E352" s="1108"/>
      <c r="F352" s="1108"/>
      <c r="G352" s="1108"/>
      <c r="H352" s="1108"/>
      <c r="I352" s="1108"/>
      <c r="J352" s="1108"/>
      <c r="K352" s="1108"/>
      <c r="L352" s="1108"/>
      <c r="M352" s="1108"/>
      <c r="N352" s="1109"/>
    </row>
    <row r="353" spans="2:14" ht="14.65" customHeight="1" thickBot="1" x14ac:dyDescent="0.3">
      <c r="B353" s="1110"/>
      <c r="C353" s="1108"/>
      <c r="D353" s="1108"/>
      <c r="E353" s="1108"/>
      <c r="F353" s="1108"/>
      <c r="G353" s="1108"/>
      <c r="H353" s="1108"/>
      <c r="I353" s="1108"/>
      <c r="J353" s="1108"/>
      <c r="K353" s="1108"/>
      <c r="L353" s="1108"/>
      <c r="M353" s="1108"/>
      <c r="N353" s="1109"/>
    </row>
    <row r="354" spans="2:14" ht="18" customHeight="1" x14ac:dyDescent="0.25">
      <c r="B354" s="1111" t="s">
        <v>665</v>
      </c>
      <c r="C354" s="1113">
        <v>1</v>
      </c>
      <c r="D354" s="1103">
        <v>2</v>
      </c>
      <c r="E354" s="1103">
        <v>3</v>
      </c>
      <c r="F354" s="1103">
        <v>4</v>
      </c>
      <c r="G354" s="1103">
        <v>5</v>
      </c>
      <c r="H354" s="1103">
        <v>6</v>
      </c>
      <c r="I354" s="1103">
        <v>7</v>
      </c>
      <c r="J354" s="1103">
        <v>8</v>
      </c>
      <c r="K354" s="1103">
        <v>9</v>
      </c>
      <c r="L354" s="1103">
        <v>10</v>
      </c>
      <c r="M354" s="1103">
        <v>11</v>
      </c>
      <c r="N354" s="1105">
        <v>12</v>
      </c>
    </row>
    <row r="355" spans="2:14" ht="14.65" customHeight="1" thickBot="1" x14ac:dyDescent="0.3">
      <c r="B355" s="1112"/>
      <c r="C355" s="1114"/>
      <c r="D355" s="1104"/>
      <c r="E355" s="1104"/>
      <c r="F355" s="1104"/>
      <c r="G355" s="1104"/>
      <c r="H355" s="1104"/>
      <c r="I355" s="1104"/>
      <c r="J355" s="1104"/>
      <c r="K355" s="1104"/>
      <c r="L355" s="1104"/>
      <c r="M355" s="1104"/>
      <c r="N355" s="1106"/>
    </row>
    <row r="356" spans="2:14" ht="28.9" customHeight="1" x14ac:dyDescent="0.25">
      <c r="B356" s="189" t="s">
        <v>569</v>
      </c>
      <c r="C356" s="376" t="s">
        <v>153</v>
      </c>
      <c r="D356" s="377" t="s">
        <v>125</v>
      </c>
      <c r="E356" s="377" t="s">
        <v>127</v>
      </c>
      <c r="F356" s="377" t="s">
        <v>122</v>
      </c>
      <c r="G356" s="377" t="s">
        <v>124</v>
      </c>
      <c r="H356" s="377" t="s">
        <v>120</v>
      </c>
      <c r="I356" s="377" t="s">
        <v>121</v>
      </c>
      <c r="J356" s="377" t="s">
        <v>128</v>
      </c>
      <c r="K356" s="377" t="s">
        <v>123</v>
      </c>
      <c r="L356" s="377"/>
      <c r="M356" s="378"/>
      <c r="N356" s="379"/>
    </row>
    <row r="357" spans="2:14" ht="28.9" customHeight="1" x14ac:dyDescent="0.25">
      <c r="B357" s="190" t="s">
        <v>570</v>
      </c>
      <c r="C357" s="370" t="s">
        <v>144</v>
      </c>
      <c r="D357" s="371" t="s">
        <v>126</v>
      </c>
      <c r="E357" s="371" t="s">
        <v>655</v>
      </c>
      <c r="F357" s="371" t="s">
        <v>147</v>
      </c>
      <c r="G357" s="371" t="s">
        <v>149</v>
      </c>
      <c r="H357" s="371" t="s">
        <v>656</v>
      </c>
      <c r="I357" s="371" t="s">
        <v>145</v>
      </c>
      <c r="J357" s="371" t="s">
        <v>150</v>
      </c>
      <c r="K357" s="371" t="s">
        <v>175</v>
      </c>
      <c r="L357" s="371"/>
      <c r="M357" s="372"/>
      <c r="N357" s="373"/>
    </row>
    <row r="358" spans="2:14" ht="28.9" customHeight="1" x14ac:dyDescent="0.25">
      <c r="B358" s="190" t="s">
        <v>571</v>
      </c>
      <c r="C358" s="370" t="s">
        <v>139</v>
      </c>
      <c r="D358" s="371" t="s">
        <v>142</v>
      </c>
      <c r="E358" s="371" t="s">
        <v>139</v>
      </c>
      <c r="F358" s="371" t="s">
        <v>142</v>
      </c>
      <c r="G358" s="371" t="s">
        <v>142</v>
      </c>
      <c r="H358" s="371" t="s">
        <v>137</v>
      </c>
      <c r="I358" s="371" t="s">
        <v>137</v>
      </c>
      <c r="J358" s="371" t="s">
        <v>142</v>
      </c>
      <c r="K358" s="371" t="s">
        <v>139</v>
      </c>
      <c r="L358" s="371"/>
      <c r="M358" s="372"/>
      <c r="N358" s="373"/>
    </row>
    <row r="359" spans="2:14" ht="28.9" customHeight="1" x14ac:dyDescent="0.25">
      <c r="B359" s="190" t="s">
        <v>318</v>
      </c>
      <c r="C359" s="370" t="s">
        <v>657</v>
      </c>
      <c r="D359" s="371" t="s">
        <v>657</v>
      </c>
      <c r="E359" s="371" t="s">
        <v>657</v>
      </c>
      <c r="F359" s="371" t="s">
        <v>658</v>
      </c>
      <c r="G359" s="371"/>
      <c r="H359" s="371" t="s">
        <v>659</v>
      </c>
      <c r="I359" s="371" t="s">
        <v>660</v>
      </c>
      <c r="J359" s="371"/>
      <c r="K359" s="371" t="s">
        <v>661</v>
      </c>
      <c r="L359" s="371"/>
      <c r="M359" s="372"/>
      <c r="N359" s="373"/>
    </row>
    <row r="360" spans="2:14" ht="19.899999999999999" customHeight="1" x14ac:dyDescent="0.25">
      <c r="B360" s="191" t="s">
        <v>444</v>
      </c>
      <c r="C360" s="370">
        <v>2</v>
      </c>
      <c r="D360" s="371">
        <v>2</v>
      </c>
      <c r="E360" s="371">
        <v>3</v>
      </c>
      <c r="F360" s="371">
        <v>3</v>
      </c>
      <c r="G360" s="371">
        <v>2</v>
      </c>
      <c r="H360" s="371">
        <v>3</v>
      </c>
      <c r="I360" s="371">
        <v>2</v>
      </c>
      <c r="J360" s="371">
        <v>3</v>
      </c>
      <c r="K360" s="371">
        <v>1</v>
      </c>
      <c r="L360" s="371"/>
      <c r="M360" s="372"/>
      <c r="N360" s="373"/>
    </row>
    <row r="361" spans="2:14" ht="19.899999999999999" customHeight="1" x14ac:dyDescent="0.25">
      <c r="B361" s="192" t="s">
        <v>674</v>
      </c>
      <c r="C361" s="370">
        <v>3</v>
      </c>
      <c r="D361" s="371">
        <v>2</v>
      </c>
      <c r="E361" s="371">
        <v>1</v>
      </c>
      <c r="F361" s="371">
        <v>1</v>
      </c>
      <c r="G361" s="371">
        <v>1</v>
      </c>
      <c r="H361" s="371">
        <v>2</v>
      </c>
      <c r="I361" s="371">
        <v>2</v>
      </c>
      <c r="J361" s="371">
        <v>1</v>
      </c>
      <c r="K361" s="371">
        <v>3</v>
      </c>
      <c r="L361" s="371"/>
      <c r="M361" s="372"/>
      <c r="N361" s="373"/>
    </row>
    <row r="362" spans="2:14" ht="19.899999999999999" customHeight="1" x14ac:dyDescent="0.25">
      <c r="B362" s="193" t="s">
        <v>675</v>
      </c>
      <c r="C362" s="370">
        <v>1</v>
      </c>
      <c r="D362" s="371">
        <v>1</v>
      </c>
      <c r="E362" s="371">
        <v>1</v>
      </c>
      <c r="F362" s="371">
        <v>1</v>
      </c>
      <c r="G362" s="371">
        <v>1</v>
      </c>
      <c r="H362" s="371">
        <v>1</v>
      </c>
      <c r="I362" s="371">
        <v>1</v>
      </c>
      <c r="J362" s="371">
        <v>1</v>
      </c>
      <c r="K362" s="371">
        <v>1</v>
      </c>
      <c r="L362" s="371"/>
      <c r="M362" s="372"/>
      <c r="N362" s="373"/>
    </row>
    <row r="363" spans="2:14" ht="28.9" customHeight="1" thickBot="1" x14ac:dyDescent="0.3">
      <c r="B363" s="194" t="s">
        <v>10</v>
      </c>
      <c r="C363" s="380" t="s">
        <v>579</v>
      </c>
      <c r="D363" s="374" t="s">
        <v>580</v>
      </c>
      <c r="E363" s="374" t="s">
        <v>580</v>
      </c>
      <c r="F363" s="374" t="s">
        <v>580</v>
      </c>
      <c r="G363" s="374" t="s">
        <v>662</v>
      </c>
      <c r="H363" s="374" t="s">
        <v>580</v>
      </c>
      <c r="I363" s="374" t="s">
        <v>580</v>
      </c>
      <c r="J363" s="374"/>
      <c r="K363" s="374" t="s">
        <v>663</v>
      </c>
      <c r="L363" s="374"/>
      <c r="M363" s="381"/>
      <c r="N363" s="375"/>
    </row>
    <row r="364" spans="2:14" ht="14.65" customHeight="1" x14ac:dyDescent="0.25"/>
    <row r="365" spans="2:14" ht="14.65" customHeight="1" x14ac:dyDescent="0.25"/>
    <row r="366" spans="2:14" ht="18" customHeight="1" x14ac:dyDescent="0.25"/>
    <row r="367" spans="2:14" ht="14.65" customHeight="1" x14ac:dyDescent="0.25"/>
    <row r="368" spans="2:14" ht="28.9" customHeight="1" x14ac:dyDescent="0.25"/>
    <row r="369" ht="28.9" customHeight="1" x14ac:dyDescent="0.25"/>
    <row r="370" ht="28.9" customHeight="1" x14ac:dyDescent="0.25"/>
    <row r="371" ht="28.9" customHeight="1" x14ac:dyDescent="0.25"/>
    <row r="372" ht="19.899999999999999" customHeight="1" x14ac:dyDescent="0.25"/>
    <row r="373" ht="19.899999999999999" customHeight="1" x14ac:dyDescent="0.25"/>
    <row r="374" ht="19.899999999999999" customHeight="1" x14ac:dyDescent="0.25"/>
    <row r="375" ht="28.9" customHeight="1" x14ac:dyDescent="0.25"/>
    <row r="376" ht="14.65" customHeight="1" x14ac:dyDescent="0.25"/>
    <row r="377" ht="14.65" customHeight="1" x14ac:dyDescent="0.25"/>
    <row r="378" ht="18" customHeight="1" x14ac:dyDescent="0.25"/>
    <row r="379" ht="14.65" customHeight="1" x14ac:dyDescent="0.25"/>
    <row r="380" ht="28.9" customHeight="1" x14ac:dyDescent="0.25"/>
    <row r="381" ht="28.9" customHeight="1" x14ac:dyDescent="0.25"/>
    <row r="382" ht="28.9" customHeight="1" x14ac:dyDescent="0.25"/>
    <row r="383" ht="28.9" customHeight="1" x14ac:dyDescent="0.25"/>
    <row r="384" ht="19.899999999999999" customHeight="1" x14ac:dyDescent="0.25"/>
    <row r="385" ht="19.899999999999999" customHeight="1" x14ac:dyDescent="0.25"/>
    <row r="386" ht="19.899999999999999" customHeight="1" x14ac:dyDescent="0.25"/>
    <row r="387" ht="28.9" customHeight="1" x14ac:dyDescent="0.25"/>
    <row r="388" ht="14.65" customHeight="1" x14ac:dyDescent="0.25"/>
    <row r="389" ht="14.65" customHeight="1" x14ac:dyDescent="0.25"/>
  </sheetData>
  <mergeCells count="452">
    <mergeCell ref="B2:N2"/>
    <mergeCell ref="P2:W2"/>
    <mergeCell ref="Y2:AF2"/>
    <mergeCell ref="AH2:AN2"/>
    <mergeCell ref="B3:N3"/>
    <mergeCell ref="P3:W3"/>
    <mergeCell ref="Y3:AF3"/>
    <mergeCell ref="AH3:AN3"/>
    <mergeCell ref="AI4:AN4"/>
    <mergeCell ref="Q4:W4"/>
    <mergeCell ref="AH4:AH6"/>
    <mergeCell ref="AI5:AI6"/>
    <mergeCell ref="AJ5:AJ6"/>
    <mergeCell ref="AK5:AK6"/>
    <mergeCell ref="AL5:AL6"/>
    <mergeCell ref="AM5:AN5"/>
    <mergeCell ref="B6:B7"/>
    <mergeCell ref="C6:C7"/>
    <mergeCell ref="D6:D7"/>
    <mergeCell ref="E6:E7"/>
    <mergeCell ref="F6:F7"/>
    <mergeCell ref="B4:N5"/>
    <mergeCell ref="P4:P6"/>
    <mergeCell ref="Q5:Q6"/>
    <mergeCell ref="R5:R6"/>
    <mergeCell ref="S5:S6"/>
    <mergeCell ref="T5:T6"/>
    <mergeCell ref="U5:U6"/>
    <mergeCell ref="V5:V6"/>
    <mergeCell ref="W5:W6"/>
    <mergeCell ref="Z5:Z6"/>
    <mergeCell ref="AA5:AA6"/>
    <mergeCell ref="Y4:Y6"/>
    <mergeCell ref="Z4:AF4"/>
    <mergeCell ref="AB5:AB6"/>
    <mergeCell ref="AC5:AC6"/>
    <mergeCell ref="AD5:AD6"/>
    <mergeCell ref="AE5:AF5"/>
    <mergeCell ref="I18:I19"/>
    <mergeCell ref="J18:J19"/>
    <mergeCell ref="K18:K19"/>
    <mergeCell ref="L18:L19"/>
    <mergeCell ref="M18:M19"/>
    <mergeCell ref="N18:N19"/>
    <mergeCell ref="M6:M7"/>
    <mergeCell ref="N6:N7"/>
    <mergeCell ref="B16:N17"/>
    <mergeCell ref="B18:B19"/>
    <mergeCell ref="C18:C19"/>
    <mergeCell ref="D18:D19"/>
    <mergeCell ref="E18:E19"/>
    <mergeCell ref="F18:F19"/>
    <mergeCell ref="G18:G19"/>
    <mergeCell ref="H18:H19"/>
    <mergeCell ref="G6:G7"/>
    <mergeCell ref="H6:H7"/>
    <mergeCell ref="I6:I7"/>
    <mergeCell ref="J6:J7"/>
    <mergeCell ref="K6:K7"/>
    <mergeCell ref="L6:L7"/>
    <mergeCell ref="B28:N29"/>
    <mergeCell ref="B30:B31"/>
    <mergeCell ref="C30:C31"/>
    <mergeCell ref="D30:D31"/>
    <mergeCell ref="E30:E31"/>
    <mergeCell ref="F30:F31"/>
    <mergeCell ref="G30:G31"/>
    <mergeCell ref="H30:H31"/>
    <mergeCell ref="I30:I31"/>
    <mergeCell ref="J30:J31"/>
    <mergeCell ref="K30:K31"/>
    <mergeCell ref="L30:L31"/>
    <mergeCell ref="M30:M31"/>
    <mergeCell ref="N30:N31"/>
    <mergeCell ref="B40:N41"/>
    <mergeCell ref="B42:B43"/>
    <mergeCell ref="C42:C43"/>
    <mergeCell ref="D42:D43"/>
    <mergeCell ref="E42:E43"/>
    <mergeCell ref="F42:F43"/>
    <mergeCell ref="I54:I55"/>
    <mergeCell ref="J54:J55"/>
    <mergeCell ref="K54:K55"/>
    <mergeCell ref="L54:L55"/>
    <mergeCell ref="M54:M55"/>
    <mergeCell ref="N54:N55"/>
    <mergeCell ref="M42:M43"/>
    <mergeCell ref="N42:N43"/>
    <mergeCell ref="B52:N53"/>
    <mergeCell ref="B54:B55"/>
    <mergeCell ref="C54:C55"/>
    <mergeCell ref="D54:D55"/>
    <mergeCell ref="E54:E55"/>
    <mergeCell ref="F54:F55"/>
    <mergeCell ref="G54:G55"/>
    <mergeCell ref="H54:H55"/>
    <mergeCell ref="G42:G43"/>
    <mergeCell ref="H42:H43"/>
    <mergeCell ref="I42:I43"/>
    <mergeCell ref="J42:J43"/>
    <mergeCell ref="K42:K43"/>
    <mergeCell ref="L42:L43"/>
    <mergeCell ref="B64:N65"/>
    <mergeCell ref="B66:B67"/>
    <mergeCell ref="C66:C67"/>
    <mergeCell ref="D66:D67"/>
    <mergeCell ref="E66:E67"/>
    <mergeCell ref="F66:F67"/>
    <mergeCell ref="G66:G67"/>
    <mergeCell ref="H66:H67"/>
    <mergeCell ref="I66:I67"/>
    <mergeCell ref="J66:J67"/>
    <mergeCell ref="K66:K67"/>
    <mergeCell ref="L66:L67"/>
    <mergeCell ref="M66:M67"/>
    <mergeCell ref="N66:N67"/>
    <mergeCell ref="B76:N77"/>
    <mergeCell ref="B78:B79"/>
    <mergeCell ref="C78:C79"/>
    <mergeCell ref="D78:D79"/>
    <mergeCell ref="E78:E79"/>
    <mergeCell ref="F78:F79"/>
    <mergeCell ref="I90:I91"/>
    <mergeCell ref="J90:J91"/>
    <mergeCell ref="K90:K91"/>
    <mergeCell ref="L90:L91"/>
    <mergeCell ref="M90:M91"/>
    <mergeCell ref="N90:N91"/>
    <mergeCell ref="M78:M79"/>
    <mergeCell ref="N78:N79"/>
    <mergeCell ref="B88:N89"/>
    <mergeCell ref="B90:B91"/>
    <mergeCell ref="C90:C91"/>
    <mergeCell ref="D90:D91"/>
    <mergeCell ref="E90:E91"/>
    <mergeCell ref="F90:F91"/>
    <mergeCell ref="G90:G91"/>
    <mergeCell ref="H90:H91"/>
    <mergeCell ref="G78:G79"/>
    <mergeCell ref="H78:H79"/>
    <mergeCell ref="I78:I79"/>
    <mergeCell ref="J78:J79"/>
    <mergeCell ref="K78:K79"/>
    <mergeCell ref="L78:L79"/>
    <mergeCell ref="B100:N101"/>
    <mergeCell ref="B102:B103"/>
    <mergeCell ref="C102:C103"/>
    <mergeCell ref="D102:D103"/>
    <mergeCell ref="E102:E103"/>
    <mergeCell ref="F102:F103"/>
    <mergeCell ref="G102:G103"/>
    <mergeCell ref="H102:H103"/>
    <mergeCell ref="I102:I103"/>
    <mergeCell ref="J102:J103"/>
    <mergeCell ref="K102:K103"/>
    <mergeCell ref="L102:L103"/>
    <mergeCell ref="M102:M103"/>
    <mergeCell ref="N102:N103"/>
    <mergeCell ref="B112:N113"/>
    <mergeCell ref="B114:B115"/>
    <mergeCell ref="C114:C115"/>
    <mergeCell ref="D114:D115"/>
    <mergeCell ref="E114:E115"/>
    <mergeCell ref="F114:F115"/>
    <mergeCell ref="I126:I127"/>
    <mergeCell ref="J126:J127"/>
    <mergeCell ref="K126:K127"/>
    <mergeCell ref="L126:L127"/>
    <mergeCell ref="M126:M127"/>
    <mergeCell ref="N126:N127"/>
    <mergeCell ref="M114:M115"/>
    <mergeCell ref="N114:N115"/>
    <mergeCell ref="B124:N125"/>
    <mergeCell ref="B126:B127"/>
    <mergeCell ref="C126:C127"/>
    <mergeCell ref="D126:D127"/>
    <mergeCell ref="E126:E127"/>
    <mergeCell ref="F126:F127"/>
    <mergeCell ref="G126:G127"/>
    <mergeCell ref="H126:H127"/>
    <mergeCell ref="G114:G115"/>
    <mergeCell ref="H114:H115"/>
    <mergeCell ref="I114:I115"/>
    <mergeCell ref="J114:J115"/>
    <mergeCell ref="K114:K115"/>
    <mergeCell ref="L114:L115"/>
    <mergeCell ref="B136:N137"/>
    <mergeCell ref="B138:B139"/>
    <mergeCell ref="C138:C139"/>
    <mergeCell ref="D138:D139"/>
    <mergeCell ref="E138:E139"/>
    <mergeCell ref="F138:F139"/>
    <mergeCell ref="G138:G139"/>
    <mergeCell ref="H138:H139"/>
    <mergeCell ref="I138:I139"/>
    <mergeCell ref="J138:J139"/>
    <mergeCell ref="K138:K139"/>
    <mergeCell ref="L138:L139"/>
    <mergeCell ref="M138:M139"/>
    <mergeCell ref="N138:N139"/>
    <mergeCell ref="B148:N149"/>
    <mergeCell ref="B150:B151"/>
    <mergeCell ref="C150:C151"/>
    <mergeCell ref="D150:D151"/>
    <mergeCell ref="E150:E151"/>
    <mergeCell ref="F150:F151"/>
    <mergeCell ref="I162:I163"/>
    <mergeCell ref="J162:J163"/>
    <mergeCell ref="K162:K163"/>
    <mergeCell ref="L162:L163"/>
    <mergeCell ref="M162:M163"/>
    <mergeCell ref="N162:N163"/>
    <mergeCell ref="M150:M151"/>
    <mergeCell ref="N150:N151"/>
    <mergeCell ref="B160:N161"/>
    <mergeCell ref="B162:B163"/>
    <mergeCell ref="C162:C163"/>
    <mergeCell ref="D162:D163"/>
    <mergeCell ref="E162:E163"/>
    <mergeCell ref="F162:F163"/>
    <mergeCell ref="G162:G163"/>
    <mergeCell ref="H162:H163"/>
    <mergeCell ref="G150:G151"/>
    <mergeCell ref="H150:H151"/>
    <mergeCell ref="I150:I151"/>
    <mergeCell ref="J150:J151"/>
    <mergeCell ref="K150:K151"/>
    <mergeCell ref="L150:L151"/>
    <mergeCell ref="B172:N173"/>
    <mergeCell ref="B174:B175"/>
    <mergeCell ref="C174:C175"/>
    <mergeCell ref="D174:D175"/>
    <mergeCell ref="E174:E175"/>
    <mergeCell ref="F174:F175"/>
    <mergeCell ref="G174:G175"/>
    <mergeCell ref="H174:H175"/>
    <mergeCell ref="I174:I175"/>
    <mergeCell ref="J174:J175"/>
    <mergeCell ref="K174:K175"/>
    <mergeCell ref="L174:L175"/>
    <mergeCell ref="M174:M175"/>
    <mergeCell ref="N174:N175"/>
    <mergeCell ref="B184:N185"/>
    <mergeCell ref="B186:B187"/>
    <mergeCell ref="C186:C187"/>
    <mergeCell ref="D186:D187"/>
    <mergeCell ref="E186:E187"/>
    <mergeCell ref="F186:F187"/>
    <mergeCell ref="I198:I199"/>
    <mergeCell ref="J198:J199"/>
    <mergeCell ref="K198:K199"/>
    <mergeCell ref="L198:L199"/>
    <mergeCell ref="M198:M199"/>
    <mergeCell ref="N198:N199"/>
    <mergeCell ref="M186:M187"/>
    <mergeCell ref="N186:N187"/>
    <mergeCell ref="B196:N197"/>
    <mergeCell ref="B198:B199"/>
    <mergeCell ref="C198:C199"/>
    <mergeCell ref="D198:D199"/>
    <mergeCell ref="E198:E199"/>
    <mergeCell ref="F198:F199"/>
    <mergeCell ref="G198:G199"/>
    <mergeCell ref="H198:H199"/>
    <mergeCell ref="G186:G187"/>
    <mergeCell ref="H186:H187"/>
    <mergeCell ref="I186:I187"/>
    <mergeCell ref="J186:J187"/>
    <mergeCell ref="K186:K187"/>
    <mergeCell ref="L186:L187"/>
    <mergeCell ref="B208:N209"/>
    <mergeCell ref="B210:B211"/>
    <mergeCell ref="C210:C211"/>
    <mergeCell ref="D210:D211"/>
    <mergeCell ref="E210:E211"/>
    <mergeCell ref="F210:F211"/>
    <mergeCell ref="G210:G211"/>
    <mergeCell ref="H210:H211"/>
    <mergeCell ref="I210:I211"/>
    <mergeCell ref="J210:J211"/>
    <mergeCell ref="K210:K211"/>
    <mergeCell ref="L210:L211"/>
    <mergeCell ref="M210:M211"/>
    <mergeCell ref="N210:N211"/>
    <mergeCell ref="B220:N221"/>
    <mergeCell ref="B222:B223"/>
    <mergeCell ref="C222:C223"/>
    <mergeCell ref="D222:D223"/>
    <mergeCell ref="E222:E223"/>
    <mergeCell ref="F222:F223"/>
    <mergeCell ref="I234:I235"/>
    <mergeCell ref="J234:J235"/>
    <mergeCell ref="K234:K235"/>
    <mergeCell ref="L234:L235"/>
    <mergeCell ref="M234:M235"/>
    <mergeCell ref="N234:N235"/>
    <mergeCell ref="M222:M223"/>
    <mergeCell ref="N222:N223"/>
    <mergeCell ref="B232:N233"/>
    <mergeCell ref="B234:B235"/>
    <mergeCell ref="C234:C235"/>
    <mergeCell ref="D234:D235"/>
    <mergeCell ref="E234:E235"/>
    <mergeCell ref="F234:F235"/>
    <mergeCell ref="G234:G235"/>
    <mergeCell ref="H234:H235"/>
    <mergeCell ref="G222:G223"/>
    <mergeCell ref="H222:H223"/>
    <mergeCell ref="I222:I223"/>
    <mergeCell ref="J222:J223"/>
    <mergeCell ref="K222:K223"/>
    <mergeCell ref="L222:L223"/>
    <mergeCell ref="B244:N245"/>
    <mergeCell ref="B246:B247"/>
    <mergeCell ref="C246:C247"/>
    <mergeCell ref="D246:D247"/>
    <mergeCell ref="E246:E247"/>
    <mergeCell ref="F246:F247"/>
    <mergeCell ref="G246:G247"/>
    <mergeCell ref="H246:H247"/>
    <mergeCell ref="I246:I247"/>
    <mergeCell ref="J246:J247"/>
    <mergeCell ref="K246:K247"/>
    <mergeCell ref="L246:L247"/>
    <mergeCell ref="M246:M247"/>
    <mergeCell ref="N246:N247"/>
    <mergeCell ref="B256:N257"/>
    <mergeCell ref="B258:B259"/>
    <mergeCell ref="C258:C259"/>
    <mergeCell ref="D258:D259"/>
    <mergeCell ref="E258:E259"/>
    <mergeCell ref="F258:F259"/>
    <mergeCell ref="I270:I271"/>
    <mergeCell ref="J270:J271"/>
    <mergeCell ref="K270:K271"/>
    <mergeCell ref="L270:L271"/>
    <mergeCell ref="M270:M271"/>
    <mergeCell ref="N270:N271"/>
    <mergeCell ref="M258:M259"/>
    <mergeCell ref="N258:N259"/>
    <mergeCell ref="B268:N269"/>
    <mergeCell ref="B270:B271"/>
    <mergeCell ref="C270:C271"/>
    <mergeCell ref="D270:D271"/>
    <mergeCell ref="E270:E271"/>
    <mergeCell ref="F270:F271"/>
    <mergeCell ref="G270:G271"/>
    <mergeCell ref="H270:H271"/>
    <mergeCell ref="G258:G259"/>
    <mergeCell ref="H258:H259"/>
    <mergeCell ref="I258:I259"/>
    <mergeCell ref="J258:J259"/>
    <mergeCell ref="K258:K259"/>
    <mergeCell ref="L258:L259"/>
    <mergeCell ref="B280:N281"/>
    <mergeCell ref="B282:B283"/>
    <mergeCell ref="C282:C283"/>
    <mergeCell ref="D282:D283"/>
    <mergeCell ref="E282:E283"/>
    <mergeCell ref="F282:F283"/>
    <mergeCell ref="G282:G283"/>
    <mergeCell ref="H282:H283"/>
    <mergeCell ref="I282:I283"/>
    <mergeCell ref="J282:J283"/>
    <mergeCell ref="K282:K283"/>
    <mergeCell ref="L282:L283"/>
    <mergeCell ref="M282:M283"/>
    <mergeCell ref="N282:N283"/>
    <mergeCell ref="B292:N293"/>
    <mergeCell ref="B294:B295"/>
    <mergeCell ref="C294:C295"/>
    <mergeCell ref="D294:D295"/>
    <mergeCell ref="E294:E295"/>
    <mergeCell ref="F294:F295"/>
    <mergeCell ref="I306:I307"/>
    <mergeCell ref="J306:J307"/>
    <mergeCell ref="K306:K307"/>
    <mergeCell ref="L306:L307"/>
    <mergeCell ref="M306:M307"/>
    <mergeCell ref="N306:N307"/>
    <mergeCell ref="M294:M295"/>
    <mergeCell ref="N294:N295"/>
    <mergeCell ref="B304:N305"/>
    <mergeCell ref="B306:B307"/>
    <mergeCell ref="C306:C307"/>
    <mergeCell ref="D306:D307"/>
    <mergeCell ref="E306:E307"/>
    <mergeCell ref="F306:F307"/>
    <mergeCell ref="G306:G307"/>
    <mergeCell ref="H306:H307"/>
    <mergeCell ref="G294:G295"/>
    <mergeCell ref="H294:H295"/>
    <mergeCell ref="I294:I295"/>
    <mergeCell ref="J294:J295"/>
    <mergeCell ref="K294:K295"/>
    <mergeCell ref="L294:L295"/>
    <mergeCell ref="B316:N317"/>
    <mergeCell ref="B318:B319"/>
    <mergeCell ref="C318:C319"/>
    <mergeCell ref="D318:D319"/>
    <mergeCell ref="E318:E319"/>
    <mergeCell ref="F318:F319"/>
    <mergeCell ref="G318:G319"/>
    <mergeCell ref="H318:H319"/>
    <mergeCell ref="I318:I319"/>
    <mergeCell ref="J318:J319"/>
    <mergeCell ref="K318:K319"/>
    <mergeCell ref="L318:L319"/>
    <mergeCell ref="M318:M319"/>
    <mergeCell ref="N318:N319"/>
    <mergeCell ref="B328:N329"/>
    <mergeCell ref="B330:B331"/>
    <mergeCell ref="C330:C331"/>
    <mergeCell ref="D330:D331"/>
    <mergeCell ref="E330:E331"/>
    <mergeCell ref="F330:F331"/>
    <mergeCell ref="I342:I343"/>
    <mergeCell ref="J342:J343"/>
    <mergeCell ref="K342:K343"/>
    <mergeCell ref="L342:L343"/>
    <mergeCell ref="M342:M343"/>
    <mergeCell ref="N342:N343"/>
    <mergeCell ref="M330:M331"/>
    <mergeCell ref="N330:N331"/>
    <mergeCell ref="B340:N341"/>
    <mergeCell ref="B342:B343"/>
    <mergeCell ref="C342:C343"/>
    <mergeCell ref="D342:D343"/>
    <mergeCell ref="E342:E343"/>
    <mergeCell ref="F342:F343"/>
    <mergeCell ref="G342:G343"/>
    <mergeCell ref="H342:H343"/>
    <mergeCell ref="G330:G331"/>
    <mergeCell ref="H330:H331"/>
    <mergeCell ref="I330:I331"/>
    <mergeCell ref="J330:J331"/>
    <mergeCell ref="K330:K331"/>
    <mergeCell ref="L330:L331"/>
    <mergeCell ref="K354:K355"/>
    <mergeCell ref="L354:L355"/>
    <mergeCell ref="M354:M355"/>
    <mergeCell ref="N354:N355"/>
    <mergeCell ref="B352:N353"/>
    <mergeCell ref="B354:B355"/>
    <mergeCell ref="C354:C355"/>
    <mergeCell ref="D354:D355"/>
    <mergeCell ref="E354:E355"/>
    <mergeCell ref="F354:F355"/>
    <mergeCell ref="G354:G355"/>
    <mergeCell ref="H354:H355"/>
    <mergeCell ref="I354:I355"/>
    <mergeCell ref="J354:J355"/>
  </mergeCell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xr:uid="{354B5FCF-4790-42A1-9F4A-3462FC9A05B8}">
          <x14:formula1>
            <xm:f>OFFSET(Data!$V$4:$V$28,0,0,COUNTA(Data!$V$4:$V$28),1)</xm:f>
          </x14:formula1>
          <xm:sqref>C11:N11 C347:N347 C335:N335 C323:N323 C311:N311 C299:N299 C287:N287 C275:N275 C263:N263 C251:N251 C239:N239 C227:N227 C215:N215 C203:N203 C191:N191 C179:N179 C167:N167 C155:N155 C143:N143 C131:N131 C119:N119 C107:N107 C95:N95 C83:N83 C71:N71 C59:N59 C47:N47 C35:N35 C23:N23 C20:N20 C8:N8 C344:N344 C332:N332 C320:N320 C308:N308 C296:N296 C284:N284 C272:N272 C260:N260 C248:N248 C236:N236 C224:N224 C212:N212 C200:N200 C188:N188 C176:N176 C164:N164 C152:N152 C140:N140 C128:N128 C116:N116 C104:N104 C92:N92 C80:N80 C68:N68 C56:N56 C44:N44 C32:N32 C359:N359 C356:N356</xm:sqref>
        </x14:dataValidation>
        <x14:dataValidation type="list" allowBlank="1" showInputMessage="1" xr:uid="{ED0C1B94-4F84-4A5B-9846-56B23227661D}">
          <x14:formula1>
            <xm:f>OFFSET(Data!$T$4:$T$28,0,0,COUNTA(Data!$T$4:$T$28),1)</xm:f>
          </x14:formula1>
          <xm:sqref>B14:B17 C15:N17 C351:N353 B326:B329 C339:N341 B314:B317 C327:N329 B302:B305 C315:N317 B290:B293 C303:N305 B278:B281 C291:N293 B266:B269 C279:N281 B254:B257 C267:N269 B242:B245 C255:N257 B230:B233 C243:N245 B218:B221 C231:N233 B206:B209 C219:N221 B194:B197 C207:N209 B182:B185 C195:N197 B170:B173 C183:N185 B158:B161 C171:N173 B146:B149 C159:N161 B134:B137 C147:N149 B122:B125 C135:N137 B110:B113 C123:N125 B98:B101 C111:N113 B86:B89 C99:N101 B74:B77 C87:N89 B62:B65 C75:N77 B50:B53 C63:N65 B38:B41 C51:N53 B26:B29 C39:N41 C363:N363 C27:N29 B338:B341 B350:B353 B362:B363</xm:sqref>
        </x14:dataValidation>
        <x14:dataValidation type="list" allowBlank="1" showInputMessage="1" xr:uid="{E56C3474-01D7-4D5E-8300-CF8DA8676CEE}">
          <x14:formula1>
            <xm:f>OFFSET(Data!$W$4:$W$28,0,0,COUNTA(Data!$W$4:$W$28),1)</xm:f>
          </x14:formula1>
          <xm:sqref>C9:N9 C345:N345 C333:N333 C321:N321 C309:N309 C297:N297 C285:N285 C273:N273 C261:N261 C249:N249 C237:N237 C225:N225 C213:N213 C201:N201 C189:N189 C177:N177 C165:N165 C153:N153 C141:N141 C129:N129 C117:N117 C105:N105 C93:N93 C81:N81 C69:N69 C57:N57 C45:N45 C33:N33 C21:N21 C357:N357</xm:sqref>
        </x14:dataValidation>
        <x14:dataValidation type="list" allowBlank="1" showInputMessage="1" xr:uid="{879E663D-A682-4645-B293-20830982D157}">
          <x14:formula1>
            <xm:f>OFFSET(Data!$X$4:$X$28,0,0,COUNTA(Data!$X$4:$X$28),1)</xm:f>
          </x14:formula1>
          <xm:sqref>C10:N10 C346:N346 C334:N334 C322:N322 C310:N310 C298:N298 C286:N286 C274:N274 C262:N262 C250:N250 C238:N238 C226:N226 C214:N214 C202:N202 C190:N190 C178:N178 C166:N166 C154:N154 C142:N142 C130:N130 C118:N118 C106:N106 C94:N94 C82:N82 C70:N70 C58:N58 C46:N46 C34:N34 C22:N22 C358:N358</xm:sqref>
        </x14:dataValidation>
        <x14:dataValidation type="list" allowBlank="1" showInputMessage="1" xr:uid="{C78B4521-57E8-4803-803A-5F7B540ADF13}">
          <x14:formula1>
            <xm:f>OFFSET(Data!$U$4:$U$28,0,0,COUNTA(Data!$U$4:$U$28),1)</xm:f>
          </x14:formula1>
          <xm:sqref>C348:N350 C336:N338 C324:N326 C312:N314 C300:N302 C288:N290 C276:N278 C264:N266 C252:N254 C240:N242 C228:N230 C216:N218 C204:N206 C192:N194 C180:N182 C168:N170 C156:N158 C144:N146 C132:N134 C120:N122 C108:N110 C96:N98 C84:N86 C72:N74 C60:N62 C48:N50 C36:N38 C24:N26 C12:N14 C360:N362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0C6B7-FBBF-400C-878E-15281BF5F341}">
  <sheetPr codeName="Blad23"/>
  <dimension ref="A1:I26"/>
  <sheetViews>
    <sheetView topLeftCell="A14" workbookViewId="0"/>
  </sheetViews>
  <sheetFormatPr defaultColWidth="8.7109375" defaultRowHeight="15" x14ac:dyDescent="0.25"/>
  <sheetData>
    <row r="1" spans="1:1" ht="20.25" x14ac:dyDescent="0.25">
      <c r="A1" s="78"/>
    </row>
    <row r="2" spans="1:1" ht="20.25" x14ac:dyDescent="0.25">
      <c r="A2" s="78"/>
    </row>
    <row r="3" spans="1:1" ht="18" x14ac:dyDescent="0.25">
      <c r="A3" s="79"/>
    </row>
    <row r="4" spans="1:1" ht="20.25" x14ac:dyDescent="0.25">
      <c r="A4" s="80"/>
    </row>
    <row r="21" spans="3:9" x14ac:dyDescent="0.25">
      <c r="C21" s="1137" t="s">
        <v>419</v>
      </c>
      <c r="D21" s="1138"/>
      <c r="E21" s="1138"/>
      <c r="F21" s="1138"/>
      <c r="G21" s="1138"/>
    </row>
    <row r="22" spans="3:9" x14ac:dyDescent="0.25">
      <c r="C22" s="1138"/>
      <c r="D22" s="1138"/>
      <c r="E22" s="1138"/>
      <c r="F22" s="1138"/>
      <c r="G22" s="1138"/>
    </row>
    <row r="23" spans="3:9" x14ac:dyDescent="0.25">
      <c r="C23" s="1138"/>
      <c r="D23" s="1138"/>
      <c r="E23" s="1138"/>
      <c r="F23" s="1138"/>
      <c r="G23" s="1138"/>
    </row>
    <row r="24" spans="3:9" x14ac:dyDescent="0.25">
      <c r="C24" s="1138"/>
      <c r="D24" s="1138"/>
      <c r="E24" s="1138"/>
      <c r="F24" s="1138"/>
      <c r="G24" s="1138"/>
      <c r="I24" s="352" t="str">
        <f>"Företag: "&amp;'1. Samordning'!$B$5&amp;CHAR(10)&amp;"Anläggning: "&amp;'1. Samordning'!$B$6</f>
        <v>Företag: AH-Automation
Anläggning: Klippsjövägen</v>
      </c>
    </row>
    <row r="25" spans="3:9" x14ac:dyDescent="0.25">
      <c r="C25" s="1138"/>
      <c r="D25" s="1138"/>
      <c r="E25" s="1138"/>
      <c r="F25" s="1138"/>
      <c r="G25" s="1138"/>
    </row>
    <row r="26" spans="3:9" x14ac:dyDescent="0.25">
      <c r="C26" s="1138"/>
      <c r="D26" s="1138"/>
      <c r="E26" s="1138"/>
      <c r="F26" s="1138"/>
      <c r="G26" s="1138"/>
    </row>
  </sheetData>
  <mergeCells count="1">
    <mergeCell ref="C21:G26"/>
  </mergeCell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C29F2-14AA-4CDF-AC79-627B80969866}">
  <sheetPr codeName="Blad24"/>
  <dimension ref="C24:H29"/>
  <sheetViews>
    <sheetView workbookViewId="0"/>
  </sheetViews>
  <sheetFormatPr defaultColWidth="8.7109375" defaultRowHeight="15" x14ac:dyDescent="0.25"/>
  <sheetData>
    <row r="24" spans="3:8" x14ac:dyDescent="0.25">
      <c r="C24" s="1137" t="s">
        <v>419</v>
      </c>
      <c r="D24" s="1138"/>
      <c r="E24" s="1138"/>
      <c r="F24" s="1138"/>
      <c r="G24" s="1138"/>
      <c r="H24" s="77"/>
    </row>
    <row r="25" spans="3:8" x14ac:dyDescent="0.25">
      <c r="C25" s="1138"/>
      <c r="D25" s="1138"/>
      <c r="E25" s="1138"/>
      <c r="F25" s="1138"/>
      <c r="G25" s="1138"/>
      <c r="H25" s="77"/>
    </row>
    <row r="26" spans="3:8" x14ac:dyDescent="0.25">
      <c r="C26" s="1138"/>
      <c r="D26" s="1138"/>
      <c r="E26" s="1138"/>
      <c r="F26" s="1138"/>
      <c r="G26" s="1138"/>
      <c r="H26" s="77"/>
    </row>
    <row r="27" spans="3:8" x14ac:dyDescent="0.25">
      <c r="C27" s="1138"/>
      <c r="D27" s="1138"/>
      <c r="E27" s="1138"/>
      <c r="F27" s="1138"/>
      <c r="G27" s="1138"/>
      <c r="H27" s="77"/>
    </row>
    <row r="28" spans="3:8" x14ac:dyDescent="0.25">
      <c r="C28" s="1138"/>
      <c r="D28" s="1138"/>
      <c r="E28" s="1138"/>
      <c r="F28" s="1138"/>
      <c r="G28" s="1138"/>
      <c r="H28" s="77"/>
    </row>
    <row r="29" spans="3:8" x14ac:dyDescent="0.25">
      <c r="C29" s="1138"/>
      <c r="D29" s="1138"/>
      <c r="E29" s="1138"/>
      <c r="F29" s="1138"/>
      <c r="G29" s="1138"/>
      <c r="H29" s="77"/>
    </row>
  </sheetData>
  <mergeCells count="1">
    <mergeCell ref="C24:G29"/>
  </mergeCells>
  <pageMargins left="0.7" right="0.7" top="0.75" bottom="0.75" header="0.3" footer="0.3"/>
  <pageSetup paperSize="9"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EEMKaywords xmlns="D1D03A75-587A-4C40-BD95-2468BB1C0CEA" xsi:nil="true"/>
    <Organization xmlns="http://schemas.microsoft.com/sharepoint/v3/fields" xsi:nil="true"/>
    <EEMCategory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Basdokument" ma:contentTypeID="0x010100506E71C7517A45A2B8240894FFCFC64E00367CCFF150803D4CBBDB57C509508C26" ma:contentTypeVersion="1" ma:contentTypeDescription="Basdokument" ma:contentTypeScope="" ma:versionID="20933e1d24e1c5a8c55eb52fe4fb2831">
  <xsd:schema xmlns:xsd="http://www.w3.org/2001/XMLSchema" xmlns:xs="http://www.w3.org/2001/XMLSchema" xmlns:p="http://schemas.microsoft.com/office/2006/metadata/properties" xmlns:ns2="http://schemas.microsoft.com/sharepoint/v3/fields" xmlns:ns3="D1D03A75-587A-4C40-BD95-2468BB1C0CEA" targetNamespace="http://schemas.microsoft.com/office/2006/metadata/properties" ma:root="true" ma:fieldsID="d3822ae2a83b4b8d7a325d691ae483b3" ns2:_="" ns3:_="">
    <xsd:import namespace="http://schemas.microsoft.com/sharepoint/v3/fields"/>
    <xsd:import namespace="D1D03A75-587A-4C40-BD95-2468BB1C0CEA"/>
    <xsd:element name="properties">
      <xsd:complexType>
        <xsd:sequence>
          <xsd:element name="documentManagement">
            <xsd:complexType>
              <xsd:all>
                <xsd:element ref="ns2:EEMCategory" minOccurs="0"/>
                <xsd:element ref="ns2:Organization" minOccurs="0"/>
                <xsd:element ref="ns3:EEMKaywor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EEMCategory" ma:index="7" nillable="true" ma:displayName="Kategori" ma:format="Dropdown" ma:internalName="EEMCategory">
      <xsd:simpleType>
        <xsd:restriction base="dms:Choice">
          <xsd:enumeration value="Anbud"/>
          <xsd:enumeration value="Annonser"/>
          <xsd:enumeration value="Arbetsmiljö"/>
          <xsd:enumeration value="Avtal"/>
          <xsd:enumeration value="Beslut"/>
          <xsd:enumeration value="Blanketter"/>
          <xsd:enumeration value="Brandskydd"/>
          <xsd:enumeration value="Checklistor"/>
          <xsd:enumeration value="Dagordning"/>
          <xsd:enumeration value="Instruktioner"/>
          <xsd:enumeration value="Investeringar"/>
          <xsd:enumeration value="Lagar &amp; Krav"/>
          <xsd:enumeration value="Mallar"/>
          <xsd:enumeration value="Manualer"/>
          <xsd:enumeration value="Miljö"/>
          <xsd:enumeration value="Minnesanteckningar"/>
          <xsd:enumeration value="Mål"/>
          <xsd:enumeration value="Policy"/>
          <xsd:enumeration value="Presentation"/>
          <xsd:enumeration value="Processer"/>
          <xsd:enumeration value="Protokoll"/>
          <xsd:enumeration value="Riktlinjer"/>
          <xsd:enumeration value="Rutiner"/>
          <xsd:enumeration value="Säkerhet"/>
          <xsd:enumeration value="Teknik"/>
          <xsd:enumeration value="Utredning"/>
        </xsd:restriction>
      </xsd:simpleType>
    </xsd:element>
    <xsd:element name="Organization" ma:index="8" nillable="true" ma:displayName="Avsändare" ma:format="Dropdown" ma:internalName="Organization">
      <xsd:simpleType>
        <xsd:restriction base="dms:Choice">
          <xsd:enumeration value="ESEM"/>
          <xsd:enumeration value="Elnät"/>
          <xsd:enumeration value="Ekonomi"/>
          <xsd:enumeration value="Energi"/>
          <xsd:enumeration value="Försäljning"/>
          <xsd:enumeration value="HR"/>
          <xsd:enumeration value="Inköp"/>
          <xsd:enumeration value="IT"/>
          <xsd:enumeration value="Juridik"/>
          <xsd:enumeration value="Kommunikation"/>
          <xsd:enumeration value="Krafthandel"/>
          <xsd:enumeration value="Kundcenter"/>
          <xsd:enumeration value="Ledning"/>
          <xsd:enumeration value="Service"/>
          <xsd:enumeration value="Verksamhetsutveckling"/>
          <xsd:enumeration value="Vatten &amp; Avlopp"/>
          <xsd:enumeration value="Återvinning"/>
        </xsd:restriction>
      </xsd:simpleType>
    </xsd:element>
  </xsd:schema>
  <xsd:schema xmlns:xsd="http://www.w3.org/2001/XMLSchema" xmlns:xs="http://www.w3.org/2001/XMLSchema" xmlns:dms="http://schemas.microsoft.com/office/2006/documentManagement/types" xmlns:pc="http://schemas.microsoft.com/office/infopath/2007/PartnerControls" targetNamespace="D1D03A75-587A-4C40-BD95-2468BB1C0CEA" elementFormDefault="qualified">
    <xsd:import namespace="http://schemas.microsoft.com/office/2006/documentManagement/types"/>
    <xsd:import namespace="http://schemas.microsoft.com/office/infopath/2007/PartnerControls"/>
    <xsd:element name="EEMKaywords" ma:index="9" nillable="true" ma:displayName="Nyckelord" ma:internalName="EEMKeywords">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ehållstyp"/>
        <xsd:element ref="dc:title" minOccurs="0" maxOccurs="1"/>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2ACA8E-19B4-431B-BDF3-248CAD698FE5}">
  <ds:schemaRefs>
    <ds:schemaRef ds:uri="http://schemas.microsoft.com/sharepoint/v3/contenttype/forms"/>
  </ds:schemaRefs>
</ds:datastoreItem>
</file>

<file path=customXml/itemProps2.xml><?xml version="1.0" encoding="utf-8"?>
<ds:datastoreItem xmlns:ds="http://schemas.openxmlformats.org/officeDocument/2006/customXml" ds:itemID="{0CE5ACF3-1A6F-4DAF-A67B-CCED961DFE8E}">
  <ds:schemaRefs>
    <ds:schemaRef ds:uri="D1D03A75-587A-4C40-BD95-2468BB1C0CEA"/>
    <ds:schemaRef ds:uri="http://purl.org/dc/dcmitype/"/>
    <ds:schemaRef ds:uri="http://schemas.microsoft.com/sharepoint/v3/fields"/>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http://purl.org/dc/terms/"/>
  </ds:schemaRefs>
</ds:datastoreItem>
</file>

<file path=customXml/itemProps3.xml><?xml version="1.0" encoding="utf-8"?>
<ds:datastoreItem xmlns:ds="http://schemas.openxmlformats.org/officeDocument/2006/customXml" ds:itemID="{BCEF27DE-8042-4A0B-BBF3-1A19CE3E9E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D1D03A75-587A-4C40-BD95-2468BB1C0CE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23</vt:i4>
      </vt:variant>
      <vt:variant>
        <vt:lpstr>Namngivna områden</vt:lpstr>
      </vt:variant>
      <vt:variant>
        <vt:i4>1</vt:i4>
      </vt:variant>
    </vt:vector>
  </HeadingPairs>
  <TitlesOfParts>
    <vt:vector size="24" baseType="lpstr">
      <vt:lpstr>Instruktion</vt:lpstr>
      <vt:lpstr>0. Innehåll</vt:lpstr>
      <vt:lpstr>1. Samordning</vt:lpstr>
      <vt:lpstr>2. Sammanställning</vt:lpstr>
      <vt:lpstr>3. Risk SxK</vt:lpstr>
      <vt:lpstr>4. Förteckning</vt:lpstr>
      <vt:lpstr>5. Placering, temp.</vt:lpstr>
      <vt:lpstr>6. Risk Tidigare erf.</vt:lpstr>
      <vt:lpstr>7. Risk. Livsl.</vt:lpstr>
      <vt:lpstr>8. FLT</vt:lpstr>
      <vt:lpstr>9. Checklista &amp; avvikelse.</vt:lpstr>
      <vt:lpstr>10. Bil A. Livslängd.</vt:lpstr>
      <vt:lpstr>11. Bil B Utmattning</vt:lpstr>
      <vt:lpstr>12. Bil C. Korrosion</vt:lpstr>
      <vt:lpstr>13. Bil D Kryp.</vt:lpstr>
      <vt:lpstr>14. Bil E. placering</vt:lpstr>
      <vt:lpstr>15.Bil F. tidigare erf.</vt:lpstr>
      <vt:lpstr>16. Bil H. Sanolikhet &amp; kons.</vt:lpstr>
      <vt:lpstr>17. Planering</vt:lpstr>
      <vt:lpstr>Data</vt:lpstr>
      <vt:lpstr>Risker</vt:lpstr>
      <vt:lpstr>Försättsblad stående</vt:lpstr>
      <vt:lpstr>Försättsblad liggande</vt:lpstr>
      <vt:lpstr>'10. Bil A. Livslängd.'!Utskriftsområde</vt:lpstr>
    </vt:vector>
  </TitlesOfParts>
  <Company>Dekra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Nils Johansson</dc:creator>
  <cp:lastModifiedBy>Johansson Nils</cp:lastModifiedBy>
  <cp:lastPrinted>2022-12-20T09:13:35Z</cp:lastPrinted>
  <dcterms:created xsi:type="dcterms:W3CDTF">2017-12-21T14:48:20Z</dcterms:created>
  <dcterms:modified xsi:type="dcterms:W3CDTF">2023-10-18T05:56:20Z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0x010100506E71C7517A45A2B8240894FFCFC64E00367CCFF150803D4CBBDB57C509508C26</vt:lpwstr>
  </property>
  <property fmtid="{D5CDD505-2E9C-101B-9397-08002B2CF9AE}" pid="3" name="MSIP_Label_5073d323-3b86-460d-a674-fd08f2e7df54_Enabled">
    <vt:lpwstr>true</vt:lpwstr>
  </property>
  <property fmtid="{D5CDD505-2E9C-101B-9397-08002B2CF9AE}" pid="4" name="MSIP_Label_5073d323-3b86-460d-a674-fd08f2e7df54_SetDate">
    <vt:lpwstr>2022-12-20T08:06:03Z</vt:lpwstr>
  </property>
  <property fmtid="{D5CDD505-2E9C-101B-9397-08002B2CF9AE}" pid="5" name="MSIP_Label_5073d323-3b86-460d-a674-fd08f2e7df54_Method">
    <vt:lpwstr>Privileged</vt:lpwstr>
  </property>
  <property fmtid="{D5CDD505-2E9C-101B-9397-08002B2CF9AE}" pid="6" name="MSIP_Label_5073d323-3b86-460d-a674-fd08f2e7df54_Name">
    <vt:lpwstr>unrestricted</vt:lpwstr>
  </property>
  <property fmtid="{D5CDD505-2E9C-101B-9397-08002B2CF9AE}" pid="7" name="MSIP_Label_5073d323-3b86-460d-a674-fd08f2e7df54_SiteId">
    <vt:lpwstr>254ba93e-1f6f-48f3-90e6-e2766664b477</vt:lpwstr>
  </property>
  <property fmtid="{D5CDD505-2E9C-101B-9397-08002B2CF9AE}" pid="8" name="MSIP_Label_5073d323-3b86-460d-a674-fd08f2e7df54_ActionId">
    <vt:lpwstr>34131b31-ce36-4a01-b1ab-eaf2f1fa43a8</vt:lpwstr>
  </property>
  <property fmtid="{D5CDD505-2E9C-101B-9397-08002B2CF9AE}" pid="9" name="MSIP_Label_5073d323-3b86-460d-a674-fd08f2e7df54_ContentBits">
    <vt:lpwstr>0</vt:lpwstr>
  </property>
</Properties>
</file>