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vf-my.sharepoint.com/personal/dbastos_imvf_org/Documents/Ambiente de Trabalho/Gratuitidade/Pagamentos 3º Trimestre 2022/"/>
    </mc:Choice>
  </mc:AlternateContent>
  <xr:revisionPtr revIDLastSave="1" documentId="13_ncr:1_{ED01F214-2FEA-4E73-90C6-A93C17E2EAFC}" xr6:coauthVersionLast="47" xr6:coauthVersionMax="47" xr10:uidLastSave="{5EE60CE9-DFE8-4E60-AD01-6A3778E5FADC}"/>
  <bookViews>
    <workbookView xWindow="-108" yWindow="-108" windowWidth="23256" windowHeight="12456" xr2:uid="{54BD1C67-5093-4BDC-B7A5-B23B8F263E8E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E149" i="1"/>
  <c r="F149" i="1"/>
  <c r="G149" i="1"/>
  <c r="D149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31" i="1"/>
  <c r="F145" i="1"/>
  <c r="E145" i="1"/>
  <c r="D145" i="1"/>
  <c r="F141" i="1"/>
  <c r="E141" i="1"/>
  <c r="D141" i="1"/>
  <c r="E130" i="1"/>
  <c r="F130" i="1"/>
  <c r="G130" i="1"/>
  <c r="D130" i="1"/>
  <c r="G120" i="1"/>
  <c r="G121" i="1"/>
  <c r="G122" i="1"/>
  <c r="G123" i="1"/>
  <c r="G124" i="1"/>
  <c r="G125" i="1"/>
  <c r="G126" i="1"/>
  <c r="G127" i="1"/>
  <c r="G128" i="1"/>
  <c r="G129" i="1"/>
  <c r="G119" i="1"/>
  <c r="F121" i="1"/>
  <c r="E121" i="1"/>
  <c r="D121" i="1"/>
  <c r="F118" i="1"/>
  <c r="E118" i="1"/>
  <c r="D118" i="1"/>
  <c r="G109" i="1"/>
  <c r="G110" i="1"/>
  <c r="G111" i="1"/>
  <c r="G112" i="1"/>
  <c r="G113" i="1"/>
  <c r="G114" i="1"/>
  <c r="G115" i="1"/>
  <c r="G116" i="1"/>
  <c r="G117" i="1"/>
  <c r="G108" i="1"/>
  <c r="G118" i="1" s="1"/>
  <c r="G96" i="1"/>
  <c r="G97" i="1"/>
  <c r="G98" i="1"/>
  <c r="G99" i="1"/>
  <c r="G100" i="1"/>
  <c r="G101" i="1"/>
  <c r="G102" i="1"/>
  <c r="G103" i="1"/>
  <c r="G104" i="1"/>
  <c r="G105" i="1"/>
  <c r="G106" i="1"/>
  <c r="G95" i="1"/>
  <c r="G107" i="1" s="1"/>
  <c r="E107" i="1"/>
  <c r="F107" i="1"/>
  <c r="D107" i="1"/>
  <c r="G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4" i="1"/>
  <c r="E94" i="1"/>
  <c r="F94" i="1"/>
  <c r="D94" i="1"/>
  <c r="G69" i="1"/>
  <c r="G70" i="1"/>
  <c r="G71" i="1"/>
  <c r="G72" i="1"/>
  <c r="G68" i="1"/>
  <c r="E73" i="1"/>
  <c r="F73" i="1"/>
  <c r="D7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5" i="1"/>
  <c r="E67" i="1"/>
  <c r="F67" i="1"/>
  <c r="D67" i="1"/>
  <c r="G44" i="1"/>
  <c r="F44" i="1"/>
  <c r="E44" i="1"/>
  <c r="D44" i="1"/>
  <c r="G40" i="1"/>
  <c r="G41" i="1"/>
  <c r="G42" i="1"/>
  <c r="G43" i="1"/>
  <c r="G39" i="1"/>
  <c r="F43" i="1"/>
  <c r="E43" i="1"/>
  <c r="D43" i="1"/>
  <c r="F39" i="1"/>
  <c r="E39" i="1"/>
  <c r="D39" i="1"/>
  <c r="G38" i="1"/>
  <c r="E38" i="1"/>
  <c r="F38" i="1"/>
  <c r="D38" i="1"/>
  <c r="G32" i="1"/>
  <c r="G33" i="1"/>
  <c r="G34" i="1"/>
  <c r="G35" i="1"/>
  <c r="G36" i="1"/>
  <c r="G37" i="1"/>
  <c r="G31" i="1"/>
  <c r="G30" i="1"/>
  <c r="E30" i="1"/>
  <c r="F30" i="1"/>
  <c r="D30" i="1"/>
  <c r="G20" i="1"/>
  <c r="G21" i="1"/>
  <c r="G22" i="1"/>
  <c r="G23" i="1"/>
  <c r="G24" i="1"/>
  <c r="G25" i="1"/>
  <c r="G26" i="1"/>
  <c r="G27" i="1"/>
  <c r="G28" i="1"/>
  <c r="G29" i="1"/>
  <c r="G19" i="1"/>
  <c r="E18" i="1"/>
  <c r="F18" i="1"/>
  <c r="G18" i="1"/>
  <c r="D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73" i="1" l="1"/>
  <c r="G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Coordenação Clínica</author>
  </authors>
  <commentList>
    <comment ref="C40" authorId="0" shapeId="0" xr:uid="{2BDF4EA1-1F16-47EA-B618-87BA0C86D0B6}">
      <text>
        <r>
          <rPr>
            <b/>
            <sz val="9"/>
            <color indexed="81"/>
            <rFont val="Segoe UI"/>
            <family val="2"/>
          </rPr>
          <t>Ló Mango:</t>
        </r>
        <r>
          <rPr>
            <sz val="9"/>
            <color indexed="81"/>
            <rFont val="Segoe UI"/>
            <family val="2"/>
          </rPr>
          <t xml:space="preserve">
Estes números de conta dos 3 Centros mencionados de vermelho, o Administrador Regional de Bolama confirmou que estão suspensos temporariamente.</t>
        </r>
      </text>
    </comment>
    <comment ref="D40" authorId="0" shapeId="0" xr:uid="{55B3658A-6747-45A6-98A0-5134AC070C10}">
      <text>
        <r>
          <rPr>
            <b/>
            <sz val="9"/>
            <color indexed="81"/>
            <rFont val="Segoe UI"/>
            <family val="2"/>
          </rPr>
          <t>Lo Mango:</t>
        </r>
        <r>
          <rPr>
            <sz val="9"/>
            <color indexed="81"/>
            <rFont val="Segoe UI"/>
            <family val="2"/>
          </rPr>
          <t xml:space="preserve">
Somamos os valores destes 3 Centros no valor do C.S Bolama</t>
        </r>
      </text>
    </comment>
    <comment ref="E40" authorId="0" shapeId="0" xr:uid="{D7136EF1-C1E4-4E1C-BA26-F5CD4D410606}">
      <text>
        <r>
          <rPr>
            <b/>
            <sz val="9"/>
            <color indexed="81"/>
            <rFont val="Segoe UI"/>
            <family val="2"/>
          </rPr>
          <t>Lo Mango:</t>
        </r>
        <r>
          <rPr>
            <sz val="9"/>
            <color indexed="81"/>
            <rFont val="Segoe UI"/>
            <family val="2"/>
          </rPr>
          <t xml:space="preserve">
Somamos os valores destes 3 Centros no valor do C.S Bolama</t>
        </r>
      </text>
    </comment>
    <comment ref="F40" authorId="0" shapeId="0" xr:uid="{3D8D92C8-A8A9-467A-B334-50B212972A5A}">
      <text>
        <r>
          <rPr>
            <b/>
            <sz val="9"/>
            <color indexed="81"/>
            <rFont val="Segoe UI"/>
            <family val="2"/>
          </rPr>
          <t>Lo Mango:</t>
        </r>
        <r>
          <rPr>
            <sz val="9"/>
            <color indexed="81"/>
            <rFont val="Segoe UI"/>
            <family val="2"/>
          </rPr>
          <t xml:space="preserve">
Somamos os valores destes 3 Centros no valor do C.S Bolama</t>
        </r>
      </text>
    </comment>
    <comment ref="D126" authorId="1" shapeId="0" xr:uid="{41ADB108-649E-4840-B04C-9542F73431B8}">
      <text>
        <r>
          <rPr>
            <b/>
            <sz val="8"/>
            <color indexed="81"/>
            <rFont val="Tahoma"/>
            <family val="2"/>
          </rPr>
          <t>Coordenação Clínica:</t>
        </r>
        <r>
          <rPr>
            <sz val="8"/>
            <color indexed="81"/>
            <rFont val="Tahoma"/>
            <family val="2"/>
          </rPr>
          <t xml:space="preserve">
O valor de reembolso deste Centro foi adicionado no CS B. Militar, devido a falta de conta bancaria</t>
        </r>
      </text>
    </comment>
    <comment ref="E126" authorId="1" shapeId="0" xr:uid="{5A49F888-FDA0-46E8-816D-3E14D2532A38}">
      <text>
        <r>
          <rPr>
            <b/>
            <sz val="8"/>
            <color indexed="81"/>
            <rFont val="Tahoma"/>
            <family val="2"/>
          </rPr>
          <t>Coordenação Clínica:</t>
        </r>
        <r>
          <rPr>
            <sz val="8"/>
            <color indexed="81"/>
            <rFont val="Tahoma"/>
            <family val="2"/>
          </rPr>
          <t xml:space="preserve">
O valor de reembolso deste Centro foi adicionado no CS B. Militar, devido a falta de conta bancaria</t>
        </r>
      </text>
    </comment>
    <comment ref="F126" authorId="1" shapeId="0" xr:uid="{8AB03F5D-9357-429F-A3D0-6D9960F57750}">
      <text>
        <r>
          <rPr>
            <b/>
            <sz val="8"/>
            <color indexed="81"/>
            <rFont val="Tahoma"/>
            <family val="2"/>
          </rPr>
          <t>Coordenação Clínica:</t>
        </r>
        <r>
          <rPr>
            <sz val="8"/>
            <color indexed="81"/>
            <rFont val="Tahoma"/>
            <family val="2"/>
          </rPr>
          <t xml:space="preserve">
O valor de reembolso deste Centro foi adicionado no CS B. Militar, devido a falta de conta bancaria</t>
        </r>
      </text>
    </comment>
    <comment ref="D136" authorId="1" shapeId="0" xr:uid="{947F1449-2B7A-4EDC-8E76-B5723D1AAB5C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Iemberem, devido a falta de conta bancaria</t>
        </r>
      </text>
    </comment>
    <comment ref="E136" authorId="1" shapeId="0" xr:uid="{A53806C1-DD75-4210-A9B4-869035588462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Iemberem, devido a falta de conta bancaria</t>
        </r>
      </text>
    </comment>
    <comment ref="F136" authorId="1" shapeId="0" xr:uid="{69CA15B3-772B-45F2-843D-28D71A68150A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Iemberem, devido a falta de conta bancaria</t>
        </r>
      </text>
    </comment>
    <comment ref="D143" authorId="1" shapeId="0" xr:uid="{3F63A3F4-0A0D-4405-8B74-3B4552ECD6EC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Quebo, devido a falta de conta bancaria</t>
        </r>
      </text>
    </comment>
    <comment ref="E143" authorId="1" shapeId="0" xr:uid="{A9E96226-D2D4-4A70-8493-129CD8256EB4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Quebo, devido a falta de conta bancaria</t>
        </r>
      </text>
    </comment>
    <comment ref="F143" authorId="1" shapeId="0" xr:uid="{924504DD-4BAA-40ED-A64F-E75534D2A7E2}">
      <text>
        <r>
          <rPr>
            <b/>
            <sz val="9"/>
            <color indexed="81"/>
            <rFont val="Tahoma"/>
            <family val="2"/>
          </rPr>
          <t>Coordenação Clínica:</t>
        </r>
        <r>
          <rPr>
            <sz val="9"/>
            <color indexed="81"/>
            <rFont val="Tahoma"/>
            <family val="2"/>
          </rPr>
          <t xml:space="preserve">
O valor de reembolso deste Centro foi adicionado no CS Quebo, devido a falta de conta bancaria</t>
        </r>
      </text>
    </comment>
  </commentList>
</comments>
</file>

<file path=xl/sharedStrings.xml><?xml version="1.0" encoding="utf-8"?>
<sst xmlns="http://schemas.openxmlformats.org/spreadsheetml/2006/main" count="303" uniqueCount="288">
  <si>
    <t>NOME DA ESTRUTURA SANITARIA</t>
  </si>
  <si>
    <t>Nº DA CONTA BANCÁRIA</t>
  </si>
  <si>
    <t>Montante /16 Jul. 2022</t>
  </si>
  <si>
    <t>Montante /Agos. 2022</t>
  </si>
  <si>
    <t>Montante /Set. 2022</t>
  </si>
  <si>
    <t>VALOR A TRANSFERIR</t>
  </si>
  <si>
    <t>ATOS MEDICOS - 16 Julho à 30 Setembro/22</t>
  </si>
  <si>
    <t xml:space="preserve">BAFATÁ - CMI </t>
  </si>
  <si>
    <t>BAFATÁ - HR</t>
  </si>
  <si>
    <t>BAMBADINCA</t>
  </si>
  <si>
    <t>CAMBADJÚ</t>
  </si>
  <si>
    <t>CONTUBOEL</t>
  </si>
  <si>
    <t xml:space="preserve">COSSÉ </t>
  </si>
  <si>
    <t>FEIJAOQUITO</t>
  </si>
  <si>
    <t>GÃ- CARNÊS</t>
  </si>
  <si>
    <t>GÃ-MAMUDO</t>
  </si>
  <si>
    <t>GÃ-TURÉ</t>
  </si>
  <si>
    <t>GEBA</t>
  </si>
  <si>
    <t>SARE BACAR</t>
  </si>
  <si>
    <t>TANTAN COSSÉ</t>
  </si>
  <si>
    <t>TENDINTO</t>
  </si>
  <si>
    <t>XITOLE</t>
  </si>
  <si>
    <t>GW0960300103218701019185</t>
  </si>
  <si>
    <t>GW0960300103172801011744</t>
  </si>
  <si>
    <t>GW0960700109079001015587</t>
  </si>
  <si>
    <t>GW0960300103241301012907</t>
  </si>
  <si>
    <t>GW0960300103242901017334</t>
  </si>
  <si>
    <t>GW0960300103218001019655</t>
  </si>
  <si>
    <t>GW0960300103241201010272</t>
  </si>
  <si>
    <t>GW0960300103243301018465</t>
  </si>
  <si>
    <t>GW0960300103231901011306</t>
  </si>
  <si>
    <t>GW0960700109082801011442</t>
  </si>
  <si>
    <t>GW0960300103317501013944</t>
  </si>
  <si>
    <t>GW0960300103242401013568</t>
  </si>
  <si>
    <t>GW0960300103219501011650</t>
  </si>
  <si>
    <t>GW0960300103242301010836</t>
  </si>
  <si>
    <t>GW0960300103241101017240</t>
  </si>
  <si>
    <t>BAFATÁ</t>
  </si>
  <si>
    <t>TOTAL REGIÃO</t>
  </si>
  <si>
    <t>BUBAQUE - A</t>
  </si>
  <si>
    <t xml:space="preserve">CANHABAQUE </t>
  </si>
  <si>
    <t>CANOGO</t>
  </si>
  <si>
    <t>CARAVELA</t>
  </si>
  <si>
    <t>FORMOSA</t>
  </si>
  <si>
    <t xml:space="preserve">ORANGO GRANDE </t>
  </si>
  <si>
    <t>ORANGOZINHO</t>
  </si>
  <si>
    <t xml:space="preserve">SOGA </t>
  </si>
  <si>
    <t>UNHOCOMO</t>
  </si>
  <si>
    <t>UNO</t>
  </si>
  <si>
    <t xml:space="preserve">URACANE </t>
  </si>
  <si>
    <t>GW0960100111238901016467</t>
  </si>
  <si>
    <t>GW1430100118003603000120</t>
  </si>
  <si>
    <t>GW1430100118003602200161</t>
  </si>
  <si>
    <t>GW1430100118003633000183</t>
  </si>
  <si>
    <t>GW1430100118003601700126</t>
  </si>
  <si>
    <t>GW1430100118003601900140</t>
  </si>
  <si>
    <t>GW1430100118003602700196</t>
  </si>
  <si>
    <t>GW1430100118003602100154</t>
  </si>
  <si>
    <t>GW1430100118003602300168</t>
  </si>
  <si>
    <t>GW1430100118003602600189</t>
  </si>
  <si>
    <t>GW1430100118003601800133</t>
  </si>
  <si>
    <t>BIJAGOS</t>
  </si>
  <si>
    <t>QUINHAMEL</t>
  </si>
  <si>
    <t>BIJIMITA</t>
  </si>
  <si>
    <t>DORSE</t>
  </si>
  <si>
    <t>ILONDÉ</t>
  </si>
  <si>
    <t>ONDAME</t>
  </si>
  <si>
    <t xml:space="preserve">PRABIS </t>
  </si>
  <si>
    <t>SAFIM</t>
  </si>
  <si>
    <t>GW0960100111331301018350</t>
  </si>
  <si>
    <t>GW0960100111331401011382</t>
  </si>
  <si>
    <t>GW0960100111331101012983</t>
  </si>
  <si>
    <t>GW0960100111331501014017</t>
  </si>
  <si>
    <t>GW0960100111331001010251</t>
  </si>
  <si>
    <t>GW0960100111331901015148</t>
  </si>
  <si>
    <t>GW0960100111331701019481</t>
  </si>
  <si>
    <t>BIOMBO</t>
  </si>
  <si>
    <t xml:space="preserve">BOLAMA </t>
  </si>
  <si>
    <t>GÃ-MARQUÊS</t>
  </si>
  <si>
    <t>GÃ-TONGHO</t>
  </si>
  <si>
    <t>WATO</t>
  </si>
  <si>
    <t>ILHA DAS GALINHAS</t>
  </si>
  <si>
    <t>GW1430100118003669900147</t>
  </si>
  <si>
    <t>GW1430100118003670000154</t>
  </si>
  <si>
    <t>BOLAMA</t>
  </si>
  <si>
    <t xml:space="preserve">BARÁ </t>
  </si>
  <si>
    <t>BARRO</t>
  </si>
  <si>
    <t>BATUCAR</t>
  </si>
  <si>
    <t>BIGENE</t>
  </si>
  <si>
    <t xml:space="preserve">BULA </t>
  </si>
  <si>
    <t>CACHEU</t>
  </si>
  <si>
    <t>CAIÓ</t>
  </si>
  <si>
    <t xml:space="preserve">CALEQUISSE </t>
  </si>
  <si>
    <t>CANCHUNGO - CMI</t>
  </si>
  <si>
    <t>CANCHUNGO - HR</t>
  </si>
  <si>
    <t xml:space="preserve">CARENQUE </t>
  </si>
  <si>
    <t>CÓ</t>
  </si>
  <si>
    <t>DJOLMET</t>
  </si>
  <si>
    <t xml:space="preserve">INGORÉ </t>
  </si>
  <si>
    <t xml:space="preserve">JETA </t>
  </si>
  <si>
    <t>PECIXE</t>
  </si>
  <si>
    <t>PELUNDO</t>
  </si>
  <si>
    <t>S.DOMINGOS - CMI</t>
  </si>
  <si>
    <t>S.DOMINGOS - CS A</t>
  </si>
  <si>
    <t>SEDENGAL</t>
  </si>
  <si>
    <t xml:space="preserve">SUZANA </t>
  </si>
  <si>
    <t xml:space="preserve">VARELA </t>
  </si>
  <si>
    <t>GW1430100718003456600127</t>
  </si>
  <si>
    <t>GW1430100718003484500140</t>
  </si>
  <si>
    <t>GW1430100718003441100109</t>
  </si>
  <si>
    <t>GW0960400104211101017881</t>
  </si>
  <si>
    <t>GW0960400104211401016280</t>
  </si>
  <si>
    <t>GW0960400104210601014018</t>
  </si>
  <si>
    <t>GW0960400104211501018915</t>
  </si>
  <si>
    <t>GW0960400104210801019482</t>
  </si>
  <si>
    <t>GW0960400104211601011947</t>
  </si>
  <si>
    <t>GW1430100718003598000131</t>
  </si>
  <si>
    <t>GW1430100718003449600122</t>
  </si>
  <si>
    <t>GW1430100718003458300149</t>
  </si>
  <si>
    <t>GW1430100718003600200188</t>
  </si>
  <si>
    <t>GW0960500105130101013563</t>
  </si>
  <si>
    <t>GW1430100718003475300175</t>
  </si>
  <si>
    <t>GW1430100718003456800141</t>
  </si>
  <si>
    <t>GW1430100718003455700161</t>
  </si>
  <si>
    <t>GW0960500105132001016389</t>
  </si>
  <si>
    <t>GW0960500105036101016953</t>
  </si>
  <si>
    <t>GW0960400104211301013548</t>
  </si>
  <si>
    <t>GW1430100718003499800144</t>
  </si>
  <si>
    <t>GW1430100718003499700137</t>
  </si>
  <si>
    <t>CENTRO DE SAÚDE DE BINTA</t>
  </si>
  <si>
    <t>CENTRO DE SAÚDE DE CANDJAMBARI</t>
  </si>
  <si>
    <t>CENTRO DE SAÚDE DE CUNTIMA</t>
  </si>
  <si>
    <t>CENTRO DE SAÚDE DE FARIM</t>
  </si>
  <si>
    <t>CENTRO DE SAÚDE DE GUIDAGE</t>
  </si>
  <si>
    <t>GW0960100111360801019481</t>
  </si>
  <si>
    <t>GW0960100111361101017880</t>
  </si>
  <si>
    <t>GW0960100111361001015148</t>
  </si>
  <si>
    <t>GW0960100111360901012416</t>
  </si>
  <si>
    <t>GW0960100111361201010815</t>
  </si>
  <si>
    <t>FARIM</t>
  </si>
  <si>
    <t>BAJACUNDA</t>
  </si>
  <si>
    <t>DARA</t>
  </si>
  <si>
    <t>BELI</t>
  </si>
  <si>
    <t>BURUNTUMA</t>
  </si>
  <si>
    <t>CANJADUDE</t>
  </si>
  <si>
    <t>CANDJUFA</t>
  </si>
  <si>
    <t>CANQUELIFA</t>
  </si>
  <si>
    <t xml:space="preserve">CANCISSÉ </t>
  </si>
  <si>
    <t>DANDUM</t>
  </si>
  <si>
    <t>FASSE</t>
  </si>
  <si>
    <t>GABÚ - CMI</t>
  </si>
  <si>
    <t>GABÚ - HR</t>
  </si>
  <si>
    <t>LUGADJOL</t>
  </si>
  <si>
    <t>MAFANCO</t>
  </si>
  <si>
    <t>MAMSADJAM</t>
  </si>
  <si>
    <t>PAUNCA</t>
  </si>
  <si>
    <t>PIRADA</t>
  </si>
  <si>
    <t>PITCHE</t>
  </si>
  <si>
    <t>SONACO</t>
  </si>
  <si>
    <t>TUMANA</t>
  </si>
  <si>
    <t>GW0960200102207501017287</t>
  </si>
  <si>
    <t>GW0960200102207701012954</t>
  </si>
  <si>
    <t>GW0960200102207601010222</t>
  </si>
  <si>
    <t>GW0960200102207101016156</t>
  </si>
  <si>
    <t>GW0960200102207001013424</t>
  </si>
  <si>
    <t>GW0960200102207201018888</t>
  </si>
  <si>
    <t>GW0960200102206901010789</t>
  </si>
  <si>
    <t>GW0960200102207301011823</t>
  </si>
  <si>
    <t>GW0960200102207801015686</t>
  </si>
  <si>
    <t>GW0960200102207401014555</t>
  </si>
  <si>
    <t>GW0960200102206201011259</t>
  </si>
  <si>
    <t>GW0960200102093201015780</t>
  </si>
  <si>
    <t>GW0960200102347901015016</t>
  </si>
  <si>
    <t>GW0960200102206101018227</t>
  </si>
  <si>
    <t>GW0960200102206701015025</t>
  </si>
  <si>
    <t>GW0960200102206401016626</t>
  </si>
  <si>
    <t>GW0960200102206001015592</t>
  </si>
  <si>
    <t>GW0960200102206301013991</t>
  </si>
  <si>
    <t>GW0960200102206501019358</t>
  </si>
  <si>
    <t>GW0960200102206801017757</t>
  </si>
  <si>
    <t>GABU</t>
  </si>
  <si>
    <t>BINAR</t>
  </si>
  <si>
    <t>BISSORÃ</t>
  </si>
  <si>
    <t>ENCHEIA</t>
  </si>
  <si>
    <t>GAMAMUDO</t>
  </si>
  <si>
    <t>MANSABÁ</t>
  </si>
  <si>
    <t>MANSOA - CMI</t>
  </si>
  <si>
    <t>MANSOA - HR</t>
  </si>
  <si>
    <t xml:space="preserve">MORÉS </t>
  </si>
  <si>
    <t>NHACRA</t>
  </si>
  <si>
    <t>NHACRA TEDA</t>
  </si>
  <si>
    <t>OLOSSATO</t>
  </si>
  <si>
    <t>PORTUGOLE</t>
  </si>
  <si>
    <t>GW0960100111265401014111</t>
  </si>
  <si>
    <t>GW0960100111265501016843</t>
  </si>
  <si>
    <t>GW0960100111265601019575</t>
  </si>
  <si>
    <t>GW0960100111266101013641</t>
  </si>
  <si>
    <t>GW0960100111265701012510</t>
  </si>
  <si>
    <t>GW1430100118004101100164</t>
  </si>
  <si>
    <t>GW1430100118003958900104</t>
  </si>
  <si>
    <t>GW0960100111265801015242</t>
  </si>
  <si>
    <t>GW0960100111265901017974</t>
  </si>
  <si>
    <t>GW0960100113084001014960</t>
  </si>
  <si>
    <t>GW0960100111266201016373</t>
  </si>
  <si>
    <t>GW0960100111266301019008</t>
  </si>
  <si>
    <t>OIO</t>
  </si>
  <si>
    <t xml:space="preserve">BANTA </t>
  </si>
  <si>
    <t>BRANDÃO</t>
  </si>
  <si>
    <t>BUBA</t>
  </si>
  <si>
    <t>DAR-ES-SALAM</t>
  </si>
  <si>
    <t>DJABADÁ PORTO</t>
  </si>
  <si>
    <t xml:space="preserve">EMPADA </t>
  </si>
  <si>
    <t xml:space="preserve">FULACUNDA </t>
  </si>
  <si>
    <t xml:space="preserve">GÃ-PARA </t>
  </si>
  <si>
    <t>N'DJASSEM</t>
  </si>
  <si>
    <t xml:space="preserve">TITE </t>
  </si>
  <si>
    <t>GW0960700109082301017376</t>
  </si>
  <si>
    <t>GW0960100111461301016937</t>
  </si>
  <si>
    <t>GW0960700109078201013325</t>
  </si>
  <si>
    <t>GW0960700109078001017658</t>
  </si>
  <si>
    <t>GW0960100111555501018914</t>
  </si>
  <si>
    <t>GW0960700109070901010217</t>
  </si>
  <si>
    <t>GW0960100111326701010533</t>
  </si>
  <si>
    <t>GW0960100112247801019102</t>
  </si>
  <si>
    <t>GW0960700109082701018410</t>
  </si>
  <si>
    <t>GW0960100111305001016373</t>
  </si>
  <si>
    <t>QUINARA</t>
  </si>
  <si>
    <t>AJUDA</t>
  </si>
  <si>
    <t xml:space="preserve">ANTULA </t>
  </si>
  <si>
    <t>BAIRRO MILITAR</t>
  </si>
  <si>
    <t>BANDIM</t>
  </si>
  <si>
    <t>BELEM</t>
  </si>
  <si>
    <t>CMI BISSAU</t>
  </si>
  <si>
    <t>CUNTUM</t>
  </si>
  <si>
    <t>DJOLO</t>
  </si>
  <si>
    <t xml:space="preserve">LUANDA </t>
  </si>
  <si>
    <t>PLACK II</t>
  </si>
  <si>
    <t>QUELELÉ</t>
  </si>
  <si>
    <t>GW172018018258770700178</t>
  </si>
  <si>
    <t>GW172018018259060700108</t>
  </si>
  <si>
    <t>GW172018018258750700136</t>
  </si>
  <si>
    <t>GW172018018259030700142</t>
  </si>
  <si>
    <t>GW172018018259070700129</t>
  </si>
  <si>
    <t>GW172018018258780700102</t>
  </si>
  <si>
    <t>GW172018018258740700115</t>
  </si>
  <si>
    <t>SEM Nº CONTA</t>
  </si>
  <si>
    <t>GW172018018258790700123</t>
  </si>
  <si>
    <t>GW172018018259040700163</t>
  </si>
  <si>
    <t>GW172018018259050700184</t>
  </si>
  <si>
    <t>SAB</t>
  </si>
  <si>
    <t xml:space="preserve">BEDANDA </t>
  </si>
  <si>
    <t>BOCANA</t>
  </si>
  <si>
    <t>CABEDU</t>
  </si>
  <si>
    <t>CABUXANGUE</t>
  </si>
  <si>
    <t>CACINE</t>
  </si>
  <si>
    <t>CADIQUE</t>
  </si>
  <si>
    <t xml:space="preserve">CALAQUE </t>
  </si>
  <si>
    <t>CASSUMBA</t>
  </si>
  <si>
    <t>CATIÓ - HR</t>
  </si>
  <si>
    <t xml:space="preserve">CASSACA </t>
  </si>
  <si>
    <t>IEMBEREM</t>
  </si>
  <si>
    <t>KOMO</t>
  </si>
  <si>
    <t>MAMPATA</t>
  </si>
  <si>
    <t>MATO- FARROBA</t>
  </si>
  <si>
    <t>QUEBO</t>
  </si>
  <si>
    <t>SALTINHO</t>
  </si>
  <si>
    <t>SANCONHA</t>
  </si>
  <si>
    <t>TIMBO</t>
  </si>
  <si>
    <t>GW0960700109075301012667</t>
  </si>
  <si>
    <t>GW0960700109077801012291</t>
  </si>
  <si>
    <t>GW0960700109081001011348</t>
  </si>
  <si>
    <t>GW0960700109083001016809</t>
  </si>
  <si>
    <t>GW0960700109075701013701</t>
  </si>
  <si>
    <t>SEM Nº CONTA AINDA</t>
  </si>
  <si>
    <t>GW0960700109080901018316</t>
  </si>
  <si>
    <t>GW0960800135011901019033</t>
  </si>
  <si>
    <t>GW0960100111267401019669</t>
  </si>
  <si>
    <t>GW0960700109075801016433</t>
  </si>
  <si>
    <t>GW0960700109081101014080</t>
  </si>
  <si>
    <t>GW0960700109076501015963</t>
  </si>
  <si>
    <t>GW0960700109082601015775</t>
  </si>
  <si>
    <t>GW0960700109076401013231</t>
  </si>
  <si>
    <t>GW0960700109081401012479</t>
  </si>
  <si>
    <t>GW0960700109075901019165</t>
  </si>
  <si>
    <t>GW0960700109077701019259</t>
  </si>
  <si>
    <t>TOMBALI</t>
  </si>
  <si>
    <t xml:space="preserve">TOTAL GERAL 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</si>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</sst>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\ _€_-;\-* #,##0\ _€_-;_-* &quot;-&quot;??\ _€_-;_-@_-"/>
    <numFmt numFmtId="165" formatCode="_ * #,##0_)\ _€_ ;_ * \(#,##0\)\ _€_ ;_ * &quot;-&quot;??_)\ _€_ ;_ @_ "/>
    <numFmt numFmtId="166" formatCode="_-* #,##0.00\ _€_-;\-* #,##0.00\ _€_-;_-* &quot;-&quot;??\ _€_-;_-@_-"/>
    <numFmt numFmtId="167" formatCode="#,##0\ [$CFA-488];\-#,##0\ [$CFA-488]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Calibri"/>
      <family val="2"/>
    </font>
    <font>
      <sz val="11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166" fontId="1" fillId="0" borderId="0" applyFont="0" applyFill="0" applyBorder="0" applyAlignment="0" applyProtection="0"/>
  </cellStyleXfs>
  <cellXfs count="121">
    <xf numFmtId="0" fontId="0" fillId="0" borderId="0" xfId="0"/>
    <xf numFmtId="164" fontId="7" fillId="0" borderId="4" xfId="1" applyNumberFormat="1" applyFont="1" applyFill="1" applyBorder="1" applyAlignment="1">
      <alignment horizontal="center" vertical="center"/>
    </xf>
    <xf numFmtId="164" fontId="7" fillId="0" borderId="4" xfId="1" applyNumberFormat="1" applyFont="1" applyFill="1" applyBorder="1" applyAlignment="1">
      <alignment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/>
    </xf>
    <xf numFmtId="0" fontId="11" fillId="5" borderId="4" xfId="2" applyFont="1" applyFill="1" applyBorder="1" applyAlignment="1">
      <alignment horizontal="center"/>
    </xf>
    <xf numFmtId="164" fontId="1" fillId="3" borderId="4" xfId="1" applyNumberFormat="1" applyFont="1" applyFill="1" applyBorder="1" applyAlignment="1">
      <alignment horizontal="right" vertical="center"/>
    </xf>
    <xf numFmtId="164" fontId="11" fillId="0" borderId="4" xfId="1" applyNumberFormat="1" applyFont="1" applyFill="1" applyBorder="1" applyAlignment="1">
      <alignment horizontal="right" vertical="center"/>
    </xf>
    <xf numFmtId="0" fontId="2" fillId="0" borderId="13" xfId="0" applyFont="1" applyBorder="1"/>
    <xf numFmtId="164" fontId="7" fillId="0" borderId="14" xfId="1" applyNumberFormat="1" applyFont="1" applyFill="1" applyBorder="1" applyAlignment="1">
      <alignment horizontal="center" vertical="center"/>
    </xf>
    <xf numFmtId="164" fontId="0" fillId="0" borderId="15" xfId="0" applyNumberFormat="1" applyBorder="1"/>
    <xf numFmtId="0" fontId="2" fillId="0" borderId="16" xfId="0" applyFont="1" applyBorder="1"/>
    <xf numFmtId="164" fontId="0" fillId="0" borderId="17" xfId="0" applyNumberFormat="1" applyBorder="1"/>
    <xf numFmtId="0" fontId="6" fillId="0" borderId="16" xfId="0" applyFont="1" applyBorder="1"/>
    <xf numFmtId="0" fontId="11" fillId="3" borderId="14" xfId="2" applyFont="1" applyFill="1" applyBorder="1" applyAlignment="1">
      <alignment horizontal="center"/>
    </xf>
    <xf numFmtId="164" fontId="1" fillId="3" borderId="14" xfId="1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wrapText="1"/>
    </xf>
    <xf numFmtId="49" fontId="14" fillId="0" borderId="4" xfId="3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left" vertical="center"/>
    </xf>
    <xf numFmtId="165" fontId="8" fillId="3" borderId="4" xfId="1" applyNumberFormat="1" applyFont="1" applyFill="1" applyBorder="1" applyAlignment="1">
      <alignment horizontal="left" vertical="center"/>
    </xf>
    <xf numFmtId="0" fontId="0" fillId="5" borderId="4" xfId="0" applyFill="1" applyBorder="1" applyAlignment="1">
      <alignment horizontal="center"/>
    </xf>
    <xf numFmtId="49" fontId="14" fillId="0" borderId="14" xfId="3" applyNumberFormat="1" applyFont="1" applyBorder="1" applyAlignment="1">
      <alignment horizontal="center" vertical="center"/>
    </xf>
    <xf numFmtId="164" fontId="7" fillId="0" borderId="14" xfId="4" applyNumberFormat="1" applyFont="1" applyFill="1" applyBorder="1" applyAlignment="1">
      <alignment vertical="center"/>
    </xf>
    <xf numFmtId="0" fontId="0" fillId="0" borderId="16" xfId="0" applyBorder="1"/>
    <xf numFmtId="0" fontId="0" fillId="5" borderId="4" xfId="0" applyFill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0" fillId="5" borderId="14" xfId="0" applyFill="1" applyBorder="1" applyAlignment="1">
      <alignment horizontal="center" vertical="center"/>
    </xf>
    <xf numFmtId="0" fontId="2" fillId="0" borderId="18" xfId="0" applyFont="1" applyBorder="1"/>
    <xf numFmtId="0" fontId="0" fillId="5" borderId="19" xfId="0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right" vertical="center"/>
    </xf>
    <xf numFmtId="165" fontId="7" fillId="0" borderId="4" xfId="1" applyNumberFormat="1" applyFont="1" applyFill="1" applyBorder="1" applyAlignment="1">
      <alignment vertical="center"/>
    </xf>
    <xf numFmtId="165" fontId="7" fillId="3" borderId="4" xfId="1" applyNumberFormat="1" applyFont="1" applyFill="1" applyBorder="1" applyAlignment="1">
      <alignment vertical="center"/>
    </xf>
    <xf numFmtId="165" fontId="7" fillId="0" borderId="4" xfId="1" applyNumberFormat="1" applyFont="1" applyFill="1" applyBorder="1" applyAlignment="1">
      <alignment horizontal="left" vertical="center"/>
    </xf>
    <xf numFmtId="165" fontId="7" fillId="3" borderId="4" xfId="1" applyNumberFormat="1" applyFont="1" applyFill="1" applyBorder="1" applyAlignment="1">
      <alignment horizontal="left" vertical="center"/>
    </xf>
    <xf numFmtId="164" fontId="0" fillId="3" borderId="4" xfId="1" applyNumberFormat="1" applyFont="1" applyFill="1" applyBorder="1" applyAlignment="1">
      <alignment horizontal="right" vertical="center"/>
    </xf>
    <xf numFmtId="165" fontId="7" fillId="0" borderId="14" xfId="1" applyNumberFormat="1" applyFont="1" applyFill="1" applyBorder="1" applyAlignment="1">
      <alignment horizontal="left" vertical="center"/>
    </xf>
    <xf numFmtId="49" fontId="17" fillId="0" borderId="16" xfId="0" applyNumberFormat="1" applyFont="1" applyBorder="1" applyAlignment="1">
      <alignment horizontal="center" vertical="center"/>
    </xf>
    <xf numFmtId="164" fontId="0" fillId="0" borderId="14" xfId="1" applyNumberFormat="1" applyFont="1" applyFill="1" applyBorder="1" applyAlignment="1">
      <alignment horizontal="right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right" vertical="center"/>
    </xf>
    <xf numFmtId="164" fontId="0" fillId="0" borderId="20" xfId="0" applyNumberFormat="1" applyBorder="1"/>
    <xf numFmtId="49" fontId="18" fillId="0" borderId="16" xfId="1" applyNumberFormat="1" applyFont="1" applyFill="1" applyBorder="1" applyAlignment="1">
      <alignment horizontal="center" vertical="center"/>
    </xf>
    <xf numFmtId="49" fontId="18" fillId="0" borderId="13" xfId="1" applyNumberFormat="1" applyFont="1" applyFill="1" applyBorder="1" applyAlignment="1">
      <alignment horizontal="center" vertical="center"/>
    </xf>
    <xf numFmtId="49" fontId="7" fillId="7" borderId="4" xfId="0" applyNumberFormat="1" applyFont="1" applyFill="1" applyBorder="1" applyAlignment="1">
      <alignment horizontal="right" vertical="center"/>
    </xf>
    <xf numFmtId="164" fontId="7" fillId="9" borderId="4" xfId="1" applyNumberFormat="1" applyFont="1" applyFill="1" applyBorder="1" applyAlignment="1">
      <alignment vertical="center"/>
    </xf>
    <xf numFmtId="164" fontId="7" fillId="0" borderId="19" xfId="1" applyNumberFormat="1" applyFont="1" applyFill="1" applyBorder="1" applyAlignment="1">
      <alignment vertical="center"/>
    </xf>
    <xf numFmtId="0" fontId="0" fillId="5" borderId="14" xfId="0" applyFill="1" applyBorder="1" applyAlignment="1">
      <alignment horizontal="center"/>
    </xf>
    <xf numFmtId="164" fontId="7" fillId="0" borderId="14" xfId="1" applyNumberFormat="1" applyFont="1" applyFill="1" applyBorder="1" applyAlignment="1">
      <alignment vertical="center"/>
    </xf>
    <xf numFmtId="164" fontId="0" fillId="9" borderId="4" xfId="1" applyNumberFormat="1" applyFont="1" applyFill="1" applyBorder="1" applyAlignment="1">
      <alignment horizontal="right" vertical="center"/>
    </xf>
    <xf numFmtId="164" fontId="0" fillId="9" borderId="17" xfId="1" applyNumberFormat="1" applyFont="1" applyFill="1" applyBorder="1" applyAlignment="1">
      <alignment horizontal="right" vertical="center"/>
    </xf>
    <xf numFmtId="167" fontId="10" fillId="4" borderId="1" xfId="0" applyNumberFormat="1" applyFont="1" applyFill="1" applyBorder="1"/>
    <xf numFmtId="167" fontId="10" fillId="4" borderId="23" xfId="0" applyNumberFormat="1" applyFont="1" applyFill="1" applyBorder="1"/>
    <xf numFmtId="1" fontId="7" fillId="0" borderId="13" xfId="0" applyNumberFormat="1" applyFont="1" applyBorder="1" applyAlignment="1">
      <alignment vertical="center"/>
    </xf>
    <xf numFmtId="165" fontId="0" fillId="0" borderId="15" xfId="0" applyNumberFormat="1" applyBorder="1"/>
    <xf numFmtId="1" fontId="7" fillId="0" borderId="16" xfId="0" applyNumberFormat="1" applyFont="1" applyBorder="1" applyAlignment="1">
      <alignment vertical="center"/>
    </xf>
    <xf numFmtId="165" fontId="0" fillId="0" borderId="17" xfId="0" applyNumberFormat="1" applyBorder="1"/>
    <xf numFmtId="1" fontId="7" fillId="0" borderId="18" xfId="0" applyNumberFormat="1" applyFont="1" applyBorder="1" applyAlignment="1">
      <alignment vertical="center"/>
    </xf>
    <xf numFmtId="49" fontId="14" fillId="0" borderId="19" xfId="3" applyNumberFormat="1" applyFont="1" applyBorder="1" applyAlignment="1">
      <alignment horizontal="center" vertical="center"/>
    </xf>
    <xf numFmtId="165" fontId="7" fillId="3" borderId="19" xfId="1" applyNumberFormat="1" applyFont="1" applyFill="1" applyBorder="1" applyAlignment="1">
      <alignment horizontal="left" vertical="center"/>
    </xf>
    <xf numFmtId="165" fontId="7" fillId="0" borderId="19" xfId="1" applyNumberFormat="1" applyFont="1" applyFill="1" applyBorder="1" applyAlignment="1">
      <alignment horizontal="left" vertical="center"/>
    </xf>
    <xf numFmtId="165" fontId="0" fillId="0" borderId="20" xfId="0" applyNumberFormat="1" applyBorder="1"/>
    <xf numFmtId="49" fontId="8" fillId="0" borderId="19" xfId="0" applyNumberFormat="1" applyFont="1" applyBorder="1" applyAlignment="1">
      <alignment horizontal="center" vertical="center"/>
    </xf>
    <xf numFmtId="164" fontId="7" fillId="0" borderId="19" xfId="1" applyNumberFormat="1" applyFont="1" applyFill="1" applyBorder="1" applyAlignment="1">
      <alignment horizontal="center" vertical="center"/>
    </xf>
    <xf numFmtId="0" fontId="11" fillId="5" borderId="19" xfId="2" applyFont="1" applyFill="1" applyBorder="1" applyAlignment="1">
      <alignment horizontal="center"/>
    </xf>
    <xf numFmtId="164" fontId="11" fillId="0" borderId="19" xfId="1" applyNumberFormat="1" applyFont="1" applyFill="1" applyBorder="1" applyAlignment="1">
      <alignment horizontal="right" vertical="center"/>
    </xf>
    <xf numFmtId="164" fontId="1" fillId="3" borderId="19" xfId="1" applyNumberFormat="1" applyFont="1" applyFill="1" applyBorder="1" applyAlignment="1">
      <alignment horizontal="right" vertical="center"/>
    </xf>
    <xf numFmtId="165" fontId="8" fillId="0" borderId="14" xfId="1" applyNumberFormat="1" applyFont="1" applyFill="1" applyBorder="1" applyAlignment="1">
      <alignment horizontal="left" vertical="center"/>
    </xf>
    <xf numFmtId="0" fontId="2" fillId="0" borderId="18" xfId="0" applyFont="1" applyBorder="1" applyAlignment="1">
      <alignment wrapText="1"/>
    </xf>
    <xf numFmtId="165" fontId="8" fillId="3" borderId="19" xfId="1" applyNumberFormat="1" applyFont="1" applyFill="1" applyBorder="1" applyAlignment="1">
      <alignment horizontal="left" vertical="center"/>
    </xf>
    <xf numFmtId="167" fontId="10" fillId="4" borderId="22" xfId="0" applyNumberFormat="1" applyFont="1" applyFill="1" applyBorder="1"/>
    <xf numFmtId="164" fontId="7" fillId="6" borderId="4" xfId="4" applyNumberFormat="1" applyFont="1" applyFill="1" applyBorder="1" applyAlignment="1">
      <alignment horizontal="center" vertical="center"/>
    </xf>
    <xf numFmtId="164" fontId="7" fillId="0" borderId="19" xfId="4" applyNumberFormat="1" applyFont="1" applyFill="1" applyBorder="1" applyAlignment="1">
      <alignment vertical="center"/>
    </xf>
    <xf numFmtId="164" fontId="7" fillId="7" borderId="19" xfId="4" applyNumberFormat="1" applyFont="1" applyFill="1" applyBorder="1" applyAlignment="1">
      <alignment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horizontal="center" vertical="center"/>
    </xf>
    <xf numFmtId="49" fontId="18" fillId="0" borderId="18" xfId="1" applyNumberFormat="1" applyFont="1" applyFill="1" applyBorder="1" applyAlignment="1">
      <alignment horizontal="center" vertical="center"/>
    </xf>
    <xf numFmtId="0" fontId="2" fillId="8" borderId="16" xfId="0" applyFont="1" applyFill="1" applyBorder="1"/>
    <xf numFmtId="0" fontId="0" fillId="5" borderId="19" xfId="0" applyFill="1" applyBorder="1" applyAlignment="1">
      <alignment horizontal="center"/>
    </xf>
    <xf numFmtId="49" fontId="14" fillId="0" borderId="4" xfId="0" applyNumberFormat="1" applyFont="1" applyBorder="1" applyAlignment="1">
      <alignment horizontal="right" vertical="center"/>
    </xf>
    <xf numFmtId="49" fontId="18" fillId="0" borderId="4" xfId="0" applyNumberFormat="1" applyFont="1" applyBorder="1" applyAlignment="1">
      <alignment horizontal="right" vertical="center"/>
    </xf>
    <xf numFmtId="49" fontId="14" fillId="0" borderId="14" xfId="0" applyNumberFormat="1" applyFont="1" applyBorder="1" applyAlignment="1">
      <alignment horizontal="right" vertical="center"/>
    </xf>
    <xf numFmtId="49" fontId="14" fillId="0" borderId="19" xfId="0" applyNumberFormat="1" applyFont="1" applyBorder="1" applyAlignment="1">
      <alignment horizontal="right" vertical="center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164" fontId="3" fillId="10" borderId="9" xfId="1" applyNumberFormat="1" applyFont="1" applyFill="1" applyBorder="1" applyAlignment="1">
      <alignment horizontal="center" vertical="center" wrapText="1"/>
    </xf>
    <xf numFmtId="164" fontId="4" fillId="10" borderId="10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12" fillId="10" borderId="28" xfId="0" applyNumberFormat="1" applyFont="1" applyFill="1" applyBorder="1"/>
    <xf numFmtId="164" fontId="12" fillId="10" borderId="11" xfId="0" applyNumberFormat="1" applyFont="1" applyFill="1" applyBorder="1"/>
    <xf numFmtId="164" fontId="12" fillId="10" borderId="6" xfId="0" applyNumberFormat="1" applyFont="1" applyFill="1" applyBorder="1"/>
    <xf numFmtId="164" fontId="12" fillId="10" borderId="12" xfId="0" applyNumberFormat="1" applyFont="1" applyFill="1" applyBorder="1"/>
    <xf numFmtId="164" fontId="12" fillId="10" borderId="32" xfId="0" applyNumberFormat="1" applyFont="1" applyFill="1" applyBorder="1"/>
    <xf numFmtId="0" fontId="9" fillId="10" borderId="27" xfId="0" applyFont="1" applyFill="1" applyBorder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10" fillId="10" borderId="34" xfId="0" applyFont="1" applyFill="1" applyBorder="1" applyAlignment="1">
      <alignment horizontal="center" vertical="center" textRotation="45"/>
    </xf>
    <xf numFmtId="0" fontId="10" fillId="10" borderId="35" xfId="0" applyFont="1" applyFill="1" applyBorder="1" applyAlignment="1">
      <alignment horizontal="center" vertical="center" textRotation="45"/>
    </xf>
    <xf numFmtId="0" fontId="10" fillId="10" borderId="23" xfId="0" applyFont="1" applyFill="1" applyBorder="1" applyAlignment="1">
      <alignment horizontal="center" vertical="center" textRotation="45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33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 vertical="center" textRotation="45"/>
    </xf>
    <xf numFmtId="0" fontId="10" fillId="10" borderId="22" xfId="0" applyFont="1" applyFill="1" applyBorder="1" applyAlignment="1">
      <alignment horizontal="center" vertical="center" textRotation="45"/>
    </xf>
    <xf numFmtId="0" fontId="9" fillId="10" borderId="30" xfId="0" applyFont="1" applyFill="1" applyBorder="1" applyAlignment="1">
      <alignment horizontal="center"/>
    </xf>
    <xf numFmtId="0" fontId="9" fillId="10" borderId="31" xfId="0" applyFont="1" applyFill="1" applyBorder="1" applyAlignment="1">
      <alignment horizontal="center"/>
    </xf>
    <xf numFmtId="164" fontId="7" fillId="6" borderId="4" xfId="4" applyNumberFormat="1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/>
    </xf>
    <xf numFmtId="0" fontId="10" fillId="10" borderId="36" xfId="0" applyFont="1" applyFill="1" applyBorder="1" applyAlignment="1">
      <alignment horizontal="center" vertical="center" textRotation="45"/>
    </xf>
    <xf numFmtId="0" fontId="10" fillId="10" borderId="37" xfId="0" applyFont="1" applyFill="1" applyBorder="1" applyAlignment="1">
      <alignment horizontal="center" vertical="center" textRotation="45"/>
    </xf>
    <xf numFmtId="0" fontId="10" fillId="10" borderId="25" xfId="0" applyFont="1" applyFill="1" applyBorder="1" applyAlignment="1">
      <alignment horizontal="center" vertical="center" textRotation="45"/>
    </xf>
    <xf numFmtId="0" fontId="9" fillId="10" borderId="5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9" fillId="10" borderId="12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 vertical="center" textRotation="45"/>
    </xf>
    <xf numFmtId="0" fontId="10" fillId="10" borderId="26" xfId="0" applyFont="1" applyFill="1" applyBorder="1" applyAlignment="1">
      <alignment horizontal="center" vertical="center" textRotation="45"/>
    </xf>
  </cellXfs>
  <cellStyles count="5">
    <cellStyle name="Normal" xfId="0" builtinId="0"/>
    <cellStyle name="Normal 3" xfId="2" xr:uid="{F0217909-1C3E-4BEB-8342-364CC7CF930B}"/>
    <cellStyle name="Normal 3 2" xfId="3" xr:uid="{3DB09ABD-E216-4087-AF05-67AF4A56DCC3}"/>
    <cellStyle name="Vírgula" xfId="1" builtinId="3"/>
    <cellStyle name="Vírgula 2" xfId="4" xr:uid="{9D5B80B5-666E-4F6A-A7AC-1C1F7F770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vf-my.sharepoint.com/personal/dbastos_imvf_org/Documents/Ambiente%20de%20Trabalho/Gratuitidade/Pagamentos%203&#186;%20Trimestre%202022/1-Mapa%20Geral%20reembolso%20de%20A.M%20-%203&#186;TRI%20-%20PIMI%203.xls" TargetMode="External"/><Relationship Id="rId1" Type="http://schemas.openxmlformats.org/officeDocument/2006/relationships/externalLinkPath" Target="1-Mapa%20Geral%20reembolso%20de%20A.M%20-%203&#186;TRI%20-%20PIMI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6 JULHO_22-PIMI 3"/>
      <sheetName val="AGO. 22-PIMI 3"/>
      <sheetName val="Set. 22-PIMI 3"/>
      <sheetName val="Valor Total 3ºTri "/>
      <sheetName val="Out. 22-PIMI 3"/>
      <sheetName val="Nov. 22-PIMI 3"/>
      <sheetName val="Dez. 22-PIMI 3"/>
      <sheetName val="Valor Total 4ºTri "/>
      <sheetName val="Evolução de AM -2ºSemestre_22"/>
    </sheetNames>
    <sheetDataSet>
      <sheetData sheetId="0" refreshError="1">
        <row r="43">
          <cell r="BK43">
            <v>47250</v>
          </cell>
        </row>
        <row r="44">
          <cell r="BK44">
            <v>17800</v>
          </cell>
        </row>
        <row r="45">
          <cell r="BK45">
            <v>8350</v>
          </cell>
        </row>
        <row r="46">
          <cell r="BK46">
            <v>27450</v>
          </cell>
        </row>
        <row r="47">
          <cell r="BK47">
            <v>14300</v>
          </cell>
        </row>
        <row r="130">
          <cell r="BK130">
            <v>38000</v>
          </cell>
        </row>
        <row r="140">
          <cell r="BK140">
            <v>24000</v>
          </cell>
        </row>
        <row r="147">
          <cell r="BK147">
            <v>39250</v>
          </cell>
        </row>
      </sheetData>
      <sheetData sheetId="1" refreshError="1">
        <row r="43">
          <cell r="BK43">
            <v>77150</v>
          </cell>
        </row>
        <row r="44">
          <cell r="BK44">
            <v>13350</v>
          </cell>
        </row>
        <row r="45">
          <cell r="BK45">
            <v>10500</v>
          </cell>
        </row>
        <row r="46">
          <cell r="BK46">
            <v>57200</v>
          </cell>
        </row>
        <row r="47">
          <cell r="BK47">
            <v>14050</v>
          </cell>
        </row>
        <row r="130">
          <cell r="BK130">
            <v>91000</v>
          </cell>
        </row>
        <row r="140">
          <cell r="BK140">
            <v>28150</v>
          </cell>
        </row>
        <row r="147">
          <cell r="BK147">
            <v>50150</v>
          </cell>
        </row>
      </sheetData>
      <sheetData sheetId="2" refreshError="1">
        <row r="43">
          <cell r="BK43">
            <v>69400</v>
          </cell>
        </row>
        <row r="44">
          <cell r="BK44">
            <v>16500</v>
          </cell>
        </row>
        <row r="45">
          <cell r="BK45">
            <v>20750</v>
          </cell>
        </row>
        <row r="46">
          <cell r="BK46">
            <v>25450</v>
          </cell>
        </row>
        <row r="47">
          <cell r="BK47">
            <v>15100</v>
          </cell>
        </row>
        <row r="130">
          <cell r="BK130">
            <v>95050</v>
          </cell>
        </row>
        <row r="140">
          <cell r="BK140">
            <v>36800</v>
          </cell>
        </row>
        <row r="147">
          <cell r="BK147">
            <v>40950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E75E-3E61-40A1-9E20-50B1B96335A5}">
  <dimension ref="A1:G152"/>
  <sheetViews>
    <sheetView tabSelected="1" topLeftCell="A85" workbookViewId="0">
      <selection activeCell="K102" sqref="K102"/>
    </sheetView>
  </sheetViews>
  <sheetFormatPr defaultRowHeight="14.4" x14ac:dyDescent="0.3"/>
  <cols>
    <col min="1" max="1" width="14.5546875" customWidth="1"/>
    <col min="2" max="2" width="29.44140625" bestFit="1" customWidth="1"/>
    <col min="3" max="3" width="39.6640625" customWidth="1"/>
    <col min="4" max="4" width="14.6640625" customWidth="1"/>
    <col min="5" max="6" width="11.6640625" bestFit="1" customWidth="1"/>
    <col min="7" max="7" width="26.5546875" customWidth="1"/>
  </cols>
  <sheetData>
    <row r="1" spans="1:7" ht="45" customHeight="1" thickBot="1" x14ac:dyDescent="0.35">
      <c r="B1" s="116" t="s">
        <v>6</v>
      </c>
      <c r="C1" s="116"/>
      <c r="D1" s="116"/>
      <c r="E1" s="116"/>
      <c r="F1" s="116"/>
      <c r="G1" s="116"/>
    </row>
    <row r="2" spans="1:7" ht="36" customHeight="1" thickBot="1" x14ac:dyDescent="0.35">
      <c r="A2" s="91" t="s">
        <v>287</v>
      </c>
      <c r="B2" s="87" t="s">
        <v>0</v>
      </c>
      <c r="C2" s="88" t="s">
        <v>1</v>
      </c>
      <c r="D2" s="89" t="s">
        <v>2</v>
      </c>
      <c r="E2" s="89" t="s">
        <v>3</v>
      </c>
      <c r="F2" s="89" t="s">
        <v>4</v>
      </c>
      <c r="G2" s="90" t="s">
        <v>5</v>
      </c>
    </row>
    <row r="3" spans="1:7" ht="15.6" x14ac:dyDescent="0.3">
      <c r="A3" s="105" t="s">
        <v>37</v>
      </c>
      <c r="B3" s="9" t="s">
        <v>7</v>
      </c>
      <c r="C3" s="39" t="s">
        <v>22</v>
      </c>
      <c r="D3" s="10">
        <v>257750</v>
      </c>
      <c r="E3" s="10">
        <v>600600</v>
      </c>
      <c r="F3" s="10">
        <v>672400</v>
      </c>
      <c r="G3" s="11">
        <f>D3+E3+F3</f>
        <v>1530750</v>
      </c>
    </row>
    <row r="4" spans="1:7" ht="15.6" x14ac:dyDescent="0.3">
      <c r="A4" s="106"/>
      <c r="B4" s="12" t="s">
        <v>8</v>
      </c>
      <c r="C4" s="40" t="s">
        <v>23</v>
      </c>
      <c r="D4" s="3">
        <v>2767200</v>
      </c>
      <c r="E4" s="3">
        <v>4901450</v>
      </c>
      <c r="F4" s="1">
        <v>5020400</v>
      </c>
      <c r="G4" s="13">
        <f t="shared" ref="G4:G17" si="0">D4+E4+F4</f>
        <v>12689050</v>
      </c>
    </row>
    <row r="5" spans="1:7" ht="15.6" x14ac:dyDescent="0.3">
      <c r="A5" s="106"/>
      <c r="B5" s="12" t="s">
        <v>9</v>
      </c>
      <c r="C5" s="40" t="s">
        <v>24</v>
      </c>
      <c r="D5" s="1">
        <v>220900</v>
      </c>
      <c r="E5" s="3">
        <v>374950</v>
      </c>
      <c r="F5" s="1">
        <v>357800</v>
      </c>
      <c r="G5" s="13">
        <f t="shared" si="0"/>
        <v>953650</v>
      </c>
    </row>
    <row r="6" spans="1:7" ht="15.6" x14ac:dyDescent="0.3">
      <c r="A6" s="106"/>
      <c r="B6" s="12" t="s">
        <v>10</v>
      </c>
      <c r="C6" s="40" t="s">
        <v>25</v>
      </c>
      <c r="D6" s="1">
        <v>89750</v>
      </c>
      <c r="E6" s="1">
        <v>189500</v>
      </c>
      <c r="F6" s="1">
        <v>129000</v>
      </c>
      <c r="G6" s="13">
        <f t="shared" si="0"/>
        <v>408250</v>
      </c>
    </row>
    <row r="7" spans="1:7" ht="15.6" x14ac:dyDescent="0.3">
      <c r="A7" s="106"/>
      <c r="B7" s="12" t="s">
        <v>11</v>
      </c>
      <c r="C7" s="40" t="s">
        <v>26</v>
      </c>
      <c r="D7" s="1">
        <v>155250</v>
      </c>
      <c r="E7" s="1">
        <v>370000</v>
      </c>
      <c r="F7" s="1">
        <v>418400</v>
      </c>
      <c r="G7" s="13">
        <f t="shared" si="0"/>
        <v>943650</v>
      </c>
    </row>
    <row r="8" spans="1:7" ht="15.6" x14ac:dyDescent="0.3">
      <c r="A8" s="106"/>
      <c r="B8" s="12" t="s">
        <v>12</v>
      </c>
      <c r="C8" s="40" t="s">
        <v>27</v>
      </c>
      <c r="D8" s="1">
        <v>375900</v>
      </c>
      <c r="E8" s="1">
        <v>663250</v>
      </c>
      <c r="F8" s="1">
        <v>675350</v>
      </c>
      <c r="G8" s="13">
        <f t="shared" si="0"/>
        <v>1714500</v>
      </c>
    </row>
    <row r="9" spans="1:7" ht="15.6" x14ac:dyDescent="0.3">
      <c r="A9" s="106"/>
      <c r="B9" s="12" t="s">
        <v>13</v>
      </c>
      <c r="C9" s="40" t="s">
        <v>28</v>
      </c>
      <c r="D9" s="1">
        <v>104950</v>
      </c>
      <c r="E9" s="1">
        <v>239300</v>
      </c>
      <c r="F9" s="1">
        <v>236000</v>
      </c>
      <c r="G9" s="13">
        <f t="shared" si="0"/>
        <v>580250</v>
      </c>
    </row>
    <row r="10" spans="1:7" ht="15.6" x14ac:dyDescent="0.3">
      <c r="A10" s="106"/>
      <c r="B10" s="12" t="s">
        <v>14</v>
      </c>
      <c r="C10" s="40" t="s">
        <v>29</v>
      </c>
      <c r="D10" s="1">
        <v>32000</v>
      </c>
      <c r="E10" s="1">
        <v>39750</v>
      </c>
      <c r="F10" s="1">
        <v>56100</v>
      </c>
      <c r="G10" s="13">
        <f t="shared" si="0"/>
        <v>127850</v>
      </c>
    </row>
    <row r="11" spans="1:7" ht="15.6" x14ac:dyDescent="0.3">
      <c r="A11" s="106"/>
      <c r="B11" s="12" t="s">
        <v>15</v>
      </c>
      <c r="C11" s="40" t="s">
        <v>30</v>
      </c>
      <c r="D11" s="1">
        <v>163300</v>
      </c>
      <c r="E11" s="1">
        <v>201950</v>
      </c>
      <c r="F11" s="1">
        <v>173200</v>
      </c>
      <c r="G11" s="13">
        <f t="shared" si="0"/>
        <v>538450</v>
      </c>
    </row>
    <row r="12" spans="1:7" ht="15.6" x14ac:dyDescent="0.3">
      <c r="A12" s="106"/>
      <c r="B12" s="12" t="s">
        <v>16</v>
      </c>
      <c r="C12" s="40" t="s">
        <v>31</v>
      </c>
      <c r="D12" s="1">
        <v>73850</v>
      </c>
      <c r="E12" s="1">
        <v>156550</v>
      </c>
      <c r="F12" s="1">
        <v>140300</v>
      </c>
      <c r="G12" s="13">
        <f t="shared" si="0"/>
        <v>370700</v>
      </c>
    </row>
    <row r="13" spans="1:7" ht="15.6" x14ac:dyDescent="0.3">
      <c r="A13" s="106"/>
      <c r="B13" s="12" t="s">
        <v>17</v>
      </c>
      <c r="C13" s="40" t="s">
        <v>32</v>
      </c>
      <c r="D13" s="1">
        <v>85550</v>
      </c>
      <c r="E13" s="1">
        <v>107500</v>
      </c>
      <c r="F13" s="1">
        <v>68150</v>
      </c>
      <c r="G13" s="13">
        <f t="shared" si="0"/>
        <v>261200</v>
      </c>
    </row>
    <row r="14" spans="1:7" ht="15.6" x14ac:dyDescent="0.3">
      <c r="A14" s="106"/>
      <c r="B14" s="12" t="s">
        <v>18</v>
      </c>
      <c r="C14" s="40" t="s">
        <v>33</v>
      </c>
      <c r="D14" s="4">
        <v>79950</v>
      </c>
      <c r="E14" s="4">
        <v>136750</v>
      </c>
      <c r="F14" s="4">
        <v>132750</v>
      </c>
      <c r="G14" s="13">
        <f t="shared" si="0"/>
        <v>349450</v>
      </c>
    </row>
    <row r="15" spans="1:7" ht="15.6" x14ac:dyDescent="0.3">
      <c r="A15" s="106"/>
      <c r="B15" s="14" t="s">
        <v>19</v>
      </c>
      <c r="C15" s="40" t="s">
        <v>34</v>
      </c>
      <c r="D15" s="1">
        <v>137450</v>
      </c>
      <c r="E15" s="1">
        <v>254750</v>
      </c>
      <c r="F15" s="1">
        <v>169550</v>
      </c>
      <c r="G15" s="13">
        <f t="shared" si="0"/>
        <v>561750</v>
      </c>
    </row>
    <row r="16" spans="1:7" ht="15.6" x14ac:dyDescent="0.3">
      <c r="A16" s="106"/>
      <c r="B16" s="12" t="s">
        <v>20</v>
      </c>
      <c r="C16" s="41" t="s">
        <v>35</v>
      </c>
      <c r="D16" s="4">
        <v>50000</v>
      </c>
      <c r="E16" s="4">
        <v>73650</v>
      </c>
      <c r="F16" s="4">
        <v>86650</v>
      </c>
      <c r="G16" s="13">
        <f t="shared" si="0"/>
        <v>210300</v>
      </c>
    </row>
    <row r="17" spans="1:7" ht="16.2" thickBot="1" x14ac:dyDescent="0.35">
      <c r="A17" s="106"/>
      <c r="B17" s="28" t="s">
        <v>21</v>
      </c>
      <c r="C17" s="65" t="s">
        <v>36</v>
      </c>
      <c r="D17" s="66">
        <v>328400</v>
      </c>
      <c r="E17" s="66">
        <v>266400</v>
      </c>
      <c r="F17" s="66">
        <v>247750</v>
      </c>
      <c r="G17" s="44">
        <f t="shared" si="0"/>
        <v>842550</v>
      </c>
    </row>
    <row r="18" spans="1:7" ht="18.600000000000001" thickBot="1" x14ac:dyDescent="0.4">
      <c r="A18" s="101"/>
      <c r="B18" s="97" t="s">
        <v>38</v>
      </c>
      <c r="C18" s="110"/>
      <c r="D18" s="92">
        <f>SUM(D3:D17)</f>
        <v>4922200</v>
      </c>
      <c r="E18" s="92">
        <f t="shared" ref="E18:G18" si="1">SUM(E3:E17)</f>
        <v>8576350</v>
      </c>
      <c r="F18" s="92">
        <f t="shared" si="1"/>
        <v>8583800</v>
      </c>
      <c r="G18" s="55">
        <f t="shared" si="1"/>
        <v>22082350</v>
      </c>
    </row>
    <row r="19" spans="1:7" ht="15.6" x14ac:dyDescent="0.3">
      <c r="A19" s="105" t="s">
        <v>61</v>
      </c>
      <c r="B19" s="9" t="s">
        <v>39</v>
      </c>
      <c r="C19" s="15" t="s">
        <v>50</v>
      </c>
      <c r="D19" s="16">
        <v>116200</v>
      </c>
      <c r="E19" s="16">
        <v>352550</v>
      </c>
      <c r="F19" s="16">
        <v>258500</v>
      </c>
      <c r="G19" s="11">
        <f>D19+E19+F19</f>
        <v>727250</v>
      </c>
    </row>
    <row r="20" spans="1:7" ht="15.6" x14ac:dyDescent="0.3">
      <c r="A20" s="106"/>
      <c r="B20" s="12" t="s">
        <v>40</v>
      </c>
      <c r="C20" s="6" t="s">
        <v>51</v>
      </c>
      <c r="D20" s="8">
        <v>25150</v>
      </c>
      <c r="E20" s="7">
        <v>47150</v>
      </c>
      <c r="F20" s="7">
        <v>58650</v>
      </c>
      <c r="G20" s="13">
        <f t="shared" ref="G20:G29" si="2">D20+E20+F20</f>
        <v>130950</v>
      </c>
    </row>
    <row r="21" spans="1:7" ht="15.6" x14ac:dyDescent="0.3">
      <c r="A21" s="106"/>
      <c r="B21" s="12" t="s">
        <v>41</v>
      </c>
      <c r="C21" s="6" t="s">
        <v>52</v>
      </c>
      <c r="D21" s="8">
        <v>3600</v>
      </c>
      <c r="E21" s="7">
        <v>4850</v>
      </c>
      <c r="F21" s="7">
        <v>10000</v>
      </c>
      <c r="G21" s="13">
        <f t="shared" si="2"/>
        <v>18450</v>
      </c>
    </row>
    <row r="22" spans="1:7" ht="15.6" x14ac:dyDescent="0.3">
      <c r="A22" s="106"/>
      <c r="B22" s="12" t="s">
        <v>42</v>
      </c>
      <c r="C22" s="6" t="s">
        <v>53</v>
      </c>
      <c r="D22" s="8">
        <v>19500</v>
      </c>
      <c r="E22" s="7">
        <v>43350</v>
      </c>
      <c r="F22" s="7">
        <v>56250</v>
      </c>
      <c r="G22" s="13">
        <f t="shared" si="2"/>
        <v>119100</v>
      </c>
    </row>
    <row r="23" spans="1:7" ht="15.6" x14ac:dyDescent="0.3">
      <c r="A23" s="106"/>
      <c r="B23" s="12" t="s">
        <v>43</v>
      </c>
      <c r="C23" s="6" t="s">
        <v>54</v>
      </c>
      <c r="D23" s="8">
        <v>23000</v>
      </c>
      <c r="E23" s="7">
        <v>29550</v>
      </c>
      <c r="F23" s="7">
        <v>34200</v>
      </c>
      <c r="G23" s="13">
        <f t="shared" si="2"/>
        <v>86750</v>
      </c>
    </row>
    <row r="24" spans="1:7" ht="15.6" x14ac:dyDescent="0.3">
      <c r="A24" s="106"/>
      <c r="B24" s="17" t="s">
        <v>44</v>
      </c>
      <c r="C24" s="6" t="s">
        <v>55</v>
      </c>
      <c r="D24" s="8">
        <v>6900</v>
      </c>
      <c r="E24" s="7">
        <v>6650</v>
      </c>
      <c r="F24" s="7">
        <v>10850</v>
      </c>
      <c r="G24" s="13">
        <f t="shared" si="2"/>
        <v>24400</v>
      </c>
    </row>
    <row r="25" spans="1:7" ht="15.6" x14ac:dyDescent="0.3">
      <c r="A25" s="106"/>
      <c r="B25" s="12" t="s">
        <v>45</v>
      </c>
      <c r="C25" s="6" t="s">
        <v>56</v>
      </c>
      <c r="D25" s="8">
        <v>9400</v>
      </c>
      <c r="E25" s="7">
        <v>11800</v>
      </c>
      <c r="F25" s="7">
        <v>18950</v>
      </c>
      <c r="G25" s="13">
        <f t="shared" si="2"/>
        <v>40150</v>
      </c>
    </row>
    <row r="26" spans="1:7" ht="15.6" x14ac:dyDescent="0.3">
      <c r="A26" s="106"/>
      <c r="B26" s="12" t="s">
        <v>46</v>
      </c>
      <c r="C26" s="6" t="s">
        <v>57</v>
      </c>
      <c r="D26" s="8">
        <v>5650</v>
      </c>
      <c r="E26" s="7">
        <v>16800</v>
      </c>
      <c r="F26" s="7">
        <v>11250</v>
      </c>
      <c r="G26" s="13">
        <f t="shared" si="2"/>
        <v>33700</v>
      </c>
    </row>
    <row r="27" spans="1:7" ht="15.6" x14ac:dyDescent="0.3">
      <c r="A27" s="106"/>
      <c r="B27" s="12" t="s">
        <v>47</v>
      </c>
      <c r="C27" s="6" t="s">
        <v>58</v>
      </c>
      <c r="D27" s="8">
        <v>21700</v>
      </c>
      <c r="E27" s="7">
        <v>16900</v>
      </c>
      <c r="F27" s="7">
        <v>13250</v>
      </c>
      <c r="G27" s="13">
        <f t="shared" si="2"/>
        <v>51850</v>
      </c>
    </row>
    <row r="28" spans="1:7" ht="15.6" x14ac:dyDescent="0.3">
      <c r="A28" s="106"/>
      <c r="B28" s="12" t="s">
        <v>48</v>
      </c>
      <c r="C28" s="6" t="s">
        <v>59</v>
      </c>
      <c r="D28" s="8">
        <v>18350</v>
      </c>
      <c r="E28" s="7">
        <v>35400</v>
      </c>
      <c r="F28" s="7">
        <v>48700</v>
      </c>
      <c r="G28" s="13">
        <f t="shared" si="2"/>
        <v>102450</v>
      </c>
    </row>
    <row r="29" spans="1:7" ht="16.2" thickBot="1" x14ac:dyDescent="0.35">
      <c r="A29" s="106"/>
      <c r="B29" s="28" t="s">
        <v>49</v>
      </c>
      <c r="C29" s="67" t="s">
        <v>60</v>
      </c>
      <c r="D29" s="68">
        <v>18500</v>
      </c>
      <c r="E29" s="69">
        <v>26900</v>
      </c>
      <c r="F29" s="69">
        <v>58250</v>
      </c>
      <c r="G29" s="44">
        <f t="shared" si="2"/>
        <v>103650</v>
      </c>
    </row>
    <row r="30" spans="1:7" ht="18.600000000000001" thickBot="1" x14ac:dyDescent="0.4">
      <c r="A30" s="101"/>
      <c r="B30" s="97" t="s">
        <v>38</v>
      </c>
      <c r="C30" s="110"/>
      <c r="D30" s="92">
        <f>SUM(D19:D29)</f>
        <v>267950</v>
      </c>
      <c r="E30" s="92">
        <f t="shared" ref="E30:F30" si="3">SUM(E19:E29)</f>
        <v>591900</v>
      </c>
      <c r="F30" s="92">
        <f t="shared" si="3"/>
        <v>578850</v>
      </c>
      <c r="G30" s="55">
        <f>SUM(G19:G29)</f>
        <v>1438700</v>
      </c>
    </row>
    <row r="31" spans="1:7" ht="15.6" x14ac:dyDescent="0.3">
      <c r="A31" s="119" t="s">
        <v>76</v>
      </c>
      <c r="B31" s="26" t="s">
        <v>62</v>
      </c>
      <c r="C31" s="15" t="s">
        <v>69</v>
      </c>
      <c r="D31" s="70">
        <v>192250</v>
      </c>
      <c r="E31" s="70">
        <v>462450</v>
      </c>
      <c r="F31" s="70">
        <v>526900</v>
      </c>
      <c r="G31" s="57">
        <f>D31+E31+F31</f>
        <v>1181600</v>
      </c>
    </row>
    <row r="32" spans="1:7" ht="15.6" x14ac:dyDescent="0.3">
      <c r="A32" s="113"/>
      <c r="B32" s="17" t="s">
        <v>63</v>
      </c>
      <c r="C32" s="5" t="s">
        <v>70</v>
      </c>
      <c r="D32" s="19">
        <v>157800</v>
      </c>
      <c r="E32" s="19">
        <v>162050</v>
      </c>
      <c r="F32" s="19">
        <v>187700</v>
      </c>
      <c r="G32" s="59">
        <f t="shared" ref="G32:G37" si="4">D32+E32+F32</f>
        <v>507550</v>
      </c>
    </row>
    <row r="33" spans="1:7" ht="15.6" x14ac:dyDescent="0.3">
      <c r="A33" s="113"/>
      <c r="B33" s="17" t="s">
        <v>64</v>
      </c>
      <c r="C33" s="18" t="s">
        <v>71</v>
      </c>
      <c r="D33" s="19">
        <v>69200</v>
      </c>
      <c r="E33" s="19">
        <v>101100</v>
      </c>
      <c r="F33" s="19">
        <v>110900</v>
      </c>
      <c r="G33" s="59">
        <f t="shared" si="4"/>
        <v>281200</v>
      </c>
    </row>
    <row r="34" spans="1:7" ht="15.6" x14ac:dyDescent="0.3">
      <c r="A34" s="113"/>
      <c r="B34" s="17" t="s">
        <v>65</v>
      </c>
      <c r="C34" s="18" t="s">
        <v>72</v>
      </c>
      <c r="D34" s="19">
        <v>17250</v>
      </c>
      <c r="E34" s="19">
        <v>33000</v>
      </c>
      <c r="F34" s="19">
        <v>28400</v>
      </c>
      <c r="G34" s="59">
        <f t="shared" si="4"/>
        <v>78650</v>
      </c>
    </row>
    <row r="35" spans="1:7" ht="15.6" x14ac:dyDescent="0.3">
      <c r="A35" s="113"/>
      <c r="B35" s="17" t="s">
        <v>66</v>
      </c>
      <c r="C35" s="18" t="s">
        <v>73</v>
      </c>
      <c r="D35" s="20">
        <v>11700</v>
      </c>
      <c r="E35" s="20">
        <v>27200</v>
      </c>
      <c r="F35" s="20">
        <v>30000</v>
      </c>
      <c r="G35" s="59">
        <f t="shared" si="4"/>
        <v>68900</v>
      </c>
    </row>
    <row r="36" spans="1:7" ht="15.6" x14ac:dyDescent="0.3">
      <c r="A36" s="113"/>
      <c r="B36" s="17" t="s">
        <v>67</v>
      </c>
      <c r="C36" s="18" t="s">
        <v>74</v>
      </c>
      <c r="D36" s="20">
        <v>113100</v>
      </c>
      <c r="E36" s="20">
        <v>126900</v>
      </c>
      <c r="F36" s="20">
        <v>115750</v>
      </c>
      <c r="G36" s="59">
        <f t="shared" si="4"/>
        <v>355750</v>
      </c>
    </row>
    <row r="37" spans="1:7" ht="16.2" thickBot="1" x14ac:dyDescent="0.35">
      <c r="A37" s="113"/>
      <c r="B37" s="71" t="s">
        <v>68</v>
      </c>
      <c r="C37" s="61" t="s">
        <v>75</v>
      </c>
      <c r="D37" s="72">
        <v>66100</v>
      </c>
      <c r="E37" s="72">
        <v>175150</v>
      </c>
      <c r="F37" s="72">
        <v>222100</v>
      </c>
      <c r="G37" s="64">
        <f t="shared" si="4"/>
        <v>463350</v>
      </c>
    </row>
    <row r="38" spans="1:7" ht="18.600000000000001" thickBot="1" x14ac:dyDescent="0.4">
      <c r="A38" s="120"/>
      <c r="B38" s="117" t="s">
        <v>38</v>
      </c>
      <c r="C38" s="118"/>
      <c r="D38" s="93">
        <f>SUM(D31:D37)</f>
        <v>627400</v>
      </c>
      <c r="E38" s="93">
        <f t="shared" ref="E38:F38" si="5">SUM(E31:E37)</f>
        <v>1087850</v>
      </c>
      <c r="F38" s="93">
        <f t="shared" si="5"/>
        <v>1221750</v>
      </c>
      <c r="G38" s="73">
        <f>SUM(G31:G37)</f>
        <v>2937000</v>
      </c>
    </row>
    <row r="39" spans="1:7" ht="15.6" x14ac:dyDescent="0.3">
      <c r="A39" s="111" t="s">
        <v>84</v>
      </c>
      <c r="B39" s="9" t="s">
        <v>77</v>
      </c>
      <c r="C39" s="22" t="s">
        <v>82</v>
      </c>
      <c r="D39" s="23">
        <f>'[1]16 JULHO_22-PIMI 3'!$BK$43+'[1]16 JULHO_22-PIMI 3'!$BK$44+'[1]16 JULHO_22-PIMI 3'!$BK$45+'[1]16 JULHO_22-PIMI 3'!$BK$47</f>
        <v>87700</v>
      </c>
      <c r="E39" s="23">
        <f>'[1]AGO. 22-PIMI 3'!$BK$43+'[1]AGO. 22-PIMI 3'!$BK$44+'[1]AGO. 22-PIMI 3'!$BK$45+'[1]AGO. 22-PIMI 3'!$BK$47</f>
        <v>115050</v>
      </c>
      <c r="F39" s="23">
        <f>'[1]Set. 22-PIMI 3'!$BK$43+'[1]Set. 22-PIMI 3'!$BK$44+'[1]Set. 22-PIMI 3'!$BK$45+'[1]Set. 22-PIMI 3'!$BK$47</f>
        <v>121750</v>
      </c>
      <c r="G39" s="11">
        <f>D39+E39+F39</f>
        <v>324500</v>
      </c>
    </row>
    <row r="40" spans="1:7" ht="15.6" x14ac:dyDescent="0.3">
      <c r="A40" s="112"/>
      <c r="B40" s="12" t="s">
        <v>78</v>
      </c>
      <c r="C40" s="18" t="s">
        <v>82</v>
      </c>
      <c r="D40" s="74"/>
      <c r="E40" s="109"/>
      <c r="F40" s="109"/>
      <c r="G40" s="13">
        <f t="shared" ref="G40:G43" si="6">D40+E40+F40</f>
        <v>0</v>
      </c>
    </row>
    <row r="41" spans="1:7" ht="15.6" x14ac:dyDescent="0.3">
      <c r="A41" s="112"/>
      <c r="B41" s="17" t="s">
        <v>79</v>
      </c>
      <c r="C41" s="18" t="s">
        <v>82</v>
      </c>
      <c r="D41" s="74"/>
      <c r="E41" s="109"/>
      <c r="F41" s="109"/>
      <c r="G41" s="13">
        <f t="shared" si="6"/>
        <v>0</v>
      </c>
    </row>
    <row r="42" spans="1:7" x14ac:dyDescent="0.3">
      <c r="A42" s="112"/>
      <c r="B42" s="24" t="s">
        <v>80</v>
      </c>
      <c r="C42" s="18" t="s">
        <v>82</v>
      </c>
      <c r="D42" s="74"/>
      <c r="E42" s="109"/>
      <c r="F42" s="109"/>
      <c r="G42" s="13">
        <f t="shared" si="6"/>
        <v>0</v>
      </c>
    </row>
    <row r="43" spans="1:7" ht="16.2" thickBot="1" x14ac:dyDescent="0.35">
      <c r="A43" s="112"/>
      <c r="B43" s="28" t="s">
        <v>81</v>
      </c>
      <c r="C43" s="61" t="s">
        <v>83</v>
      </c>
      <c r="D43" s="75">
        <f>'[1]16 JULHO_22-PIMI 3'!$BK$46</f>
        <v>27450</v>
      </c>
      <c r="E43" s="75">
        <f>'[1]AGO. 22-PIMI 3'!$BK$46</f>
        <v>57200</v>
      </c>
      <c r="F43" s="76">
        <f>'[1]Set. 22-PIMI 3'!$BK$46</f>
        <v>25450</v>
      </c>
      <c r="G43" s="44">
        <f t="shared" si="6"/>
        <v>110100</v>
      </c>
    </row>
    <row r="44" spans="1:7" ht="18.600000000000001" thickBot="1" x14ac:dyDescent="0.4">
      <c r="A44" s="113"/>
      <c r="B44" s="97" t="s">
        <v>38</v>
      </c>
      <c r="C44" s="110"/>
      <c r="D44" s="92">
        <f>SUM(D39:D43)</f>
        <v>115150</v>
      </c>
      <c r="E44" s="92">
        <f>SUM(E39:E43)</f>
        <v>172250</v>
      </c>
      <c r="F44" s="92">
        <f>SUM(F39:F43)</f>
        <v>147200</v>
      </c>
      <c r="G44" s="55">
        <f>SUM(G39:G43)</f>
        <v>434600</v>
      </c>
    </row>
    <row r="45" spans="1:7" ht="15.75" customHeight="1" x14ac:dyDescent="0.3">
      <c r="A45" s="105" t="s">
        <v>90</v>
      </c>
      <c r="B45" s="26" t="s">
        <v>85</v>
      </c>
      <c r="C45" s="27" t="s">
        <v>107</v>
      </c>
      <c r="D45" s="38">
        <v>14000</v>
      </c>
      <c r="E45" s="38">
        <v>43100</v>
      </c>
      <c r="F45" s="38">
        <v>46500</v>
      </c>
      <c r="G45" s="11">
        <f>D45+E45+F45</f>
        <v>103600</v>
      </c>
    </row>
    <row r="46" spans="1:7" ht="15.6" x14ac:dyDescent="0.3">
      <c r="A46" s="106"/>
      <c r="B46" s="17" t="s">
        <v>86</v>
      </c>
      <c r="C46" s="25" t="s">
        <v>108</v>
      </c>
      <c r="D46" s="30">
        <v>22950</v>
      </c>
      <c r="E46" s="30">
        <v>63000</v>
      </c>
      <c r="F46" s="30">
        <v>61850</v>
      </c>
      <c r="G46" s="13">
        <f t="shared" ref="G46:G66" si="7">D46+E46+F46</f>
        <v>147800</v>
      </c>
    </row>
    <row r="47" spans="1:7" ht="15.6" x14ac:dyDescent="0.3">
      <c r="A47" s="106"/>
      <c r="B47" s="17" t="s">
        <v>87</v>
      </c>
      <c r="C47" s="25" t="s">
        <v>109</v>
      </c>
      <c r="D47" s="31">
        <v>5250</v>
      </c>
      <c r="E47" s="30">
        <v>27250</v>
      </c>
      <c r="F47" s="30">
        <v>19550</v>
      </c>
      <c r="G47" s="13">
        <f t="shared" si="7"/>
        <v>52050</v>
      </c>
    </row>
    <row r="48" spans="1:7" ht="15.6" x14ac:dyDescent="0.3">
      <c r="A48" s="106"/>
      <c r="B48" s="17" t="s">
        <v>88</v>
      </c>
      <c r="C48" s="18" t="s">
        <v>110</v>
      </c>
      <c r="D48" s="31">
        <v>75350</v>
      </c>
      <c r="E48" s="30">
        <v>166350</v>
      </c>
      <c r="F48" s="30">
        <v>195500</v>
      </c>
      <c r="G48" s="13">
        <f t="shared" si="7"/>
        <v>437200</v>
      </c>
    </row>
    <row r="49" spans="1:7" ht="15.6" x14ac:dyDescent="0.3">
      <c r="A49" s="106"/>
      <c r="B49" s="17" t="s">
        <v>89</v>
      </c>
      <c r="C49" s="18" t="s">
        <v>111</v>
      </c>
      <c r="D49" s="31">
        <v>116600</v>
      </c>
      <c r="E49" s="30">
        <v>277750</v>
      </c>
      <c r="F49" s="30">
        <v>360700</v>
      </c>
      <c r="G49" s="13">
        <f t="shared" si="7"/>
        <v>755050</v>
      </c>
    </row>
    <row r="50" spans="1:7" ht="15.6" x14ac:dyDescent="0.3">
      <c r="A50" s="106"/>
      <c r="B50" s="17" t="s">
        <v>90</v>
      </c>
      <c r="C50" s="18" t="s">
        <v>112</v>
      </c>
      <c r="D50" s="31">
        <v>55800</v>
      </c>
      <c r="E50" s="30">
        <v>198100</v>
      </c>
      <c r="F50" s="30">
        <v>225750</v>
      </c>
      <c r="G50" s="13">
        <f t="shared" si="7"/>
        <v>479650</v>
      </c>
    </row>
    <row r="51" spans="1:7" ht="15.6" x14ac:dyDescent="0.3">
      <c r="A51" s="106"/>
      <c r="B51" s="17" t="s">
        <v>91</v>
      </c>
      <c r="C51" s="18" t="s">
        <v>113</v>
      </c>
      <c r="D51" s="31">
        <v>18800</v>
      </c>
      <c r="E51" s="30">
        <v>48150</v>
      </c>
      <c r="F51" s="30">
        <v>59800</v>
      </c>
      <c r="G51" s="13">
        <f t="shared" si="7"/>
        <v>126750</v>
      </c>
    </row>
    <row r="52" spans="1:7" ht="15.6" x14ac:dyDescent="0.3">
      <c r="A52" s="106"/>
      <c r="B52" s="17" t="s">
        <v>92</v>
      </c>
      <c r="C52" s="18" t="s">
        <v>114</v>
      </c>
      <c r="D52" s="32">
        <v>32050</v>
      </c>
      <c r="E52" s="30">
        <v>43750</v>
      </c>
      <c r="F52" s="30">
        <v>66500</v>
      </c>
      <c r="G52" s="13">
        <f t="shared" si="7"/>
        <v>142300</v>
      </c>
    </row>
    <row r="53" spans="1:7" ht="15.6" x14ac:dyDescent="0.3">
      <c r="A53" s="106"/>
      <c r="B53" s="17" t="s">
        <v>93</v>
      </c>
      <c r="C53" s="18" t="s">
        <v>115</v>
      </c>
      <c r="D53" s="31">
        <v>59700</v>
      </c>
      <c r="E53" s="30">
        <v>127150</v>
      </c>
      <c r="F53" s="30">
        <v>141350</v>
      </c>
      <c r="G53" s="13">
        <f t="shared" si="7"/>
        <v>328200</v>
      </c>
    </row>
    <row r="54" spans="1:7" ht="15.6" x14ac:dyDescent="0.3">
      <c r="A54" s="106"/>
      <c r="B54" s="17" t="s">
        <v>94</v>
      </c>
      <c r="C54" s="25" t="s">
        <v>116</v>
      </c>
      <c r="D54" s="31">
        <v>468900</v>
      </c>
      <c r="E54" s="30">
        <v>1240550</v>
      </c>
      <c r="F54" s="30">
        <v>1492000</v>
      </c>
      <c r="G54" s="13">
        <f t="shared" si="7"/>
        <v>3201450</v>
      </c>
    </row>
    <row r="55" spans="1:7" ht="15.6" x14ac:dyDescent="0.3">
      <c r="A55" s="106"/>
      <c r="B55" s="17" t="s">
        <v>95</v>
      </c>
      <c r="C55" s="25" t="s">
        <v>117</v>
      </c>
      <c r="D55" s="31">
        <v>9800</v>
      </c>
      <c r="E55" s="30">
        <v>18650</v>
      </c>
      <c r="F55" s="30">
        <v>24200</v>
      </c>
      <c r="G55" s="13">
        <f t="shared" si="7"/>
        <v>52650</v>
      </c>
    </row>
    <row r="56" spans="1:7" ht="15.6" x14ac:dyDescent="0.3">
      <c r="A56" s="106"/>
      <c r="B56" s="17" t="s">
        <v>96</v>
      </c>
      <c r="C56" s="25" t="s">
        <v>118</v>
      </c>
      <c r="D56" s="31">
        <v>25000</v>
      </c>
      <c r="E56" s="30">
        <v>37350</v>
      </c>
      <c r="F56" s="30">
        <v>36300</v>
      </c>
      <c r="G56" s="13">
        <f t="shared" si="7"/>
        <v>98650</v>
      </c>
    </row>
    <row r="57" spans="1:7" ht="15.6" x14ac:dyDescent="0.3">
      <c r="A57" s="106"/>
      <c r="B57" s="17" t="s">
        <v>97</v>
      </c>
      <c r="C57" s="25" t="s">
        <v>119</v>
      </c>
      <c r="D57" s="31">
        <v>44950</v>
      </c>
      <c r="E57" s="30">
        <v>82700</v>
      </c>
      <c r="F57" s="30">
        <v>85000</v>
      </c>
      <c r="G57" s="13">
        <f t="shared" si="7"/>
        <v>212650</v>
      </c>
    </row>
    <row r="58" spans="1:7" ht="15.6" x14ac:dyDescent="0.3">
      <c r="A58" s="106"/>
      <c r="B58" s="17" t="s">
        <v>98</v>
      </c>
      <c r="C58" s="18" t="s">
        <v>120</v>
      </c>
      <c r="D58" s="31">
        <v>196200</v>
      </c>
      <c r="E58" s="30">
        <v>455150</v>
      </c>
      <c r="F58" s="30">
        <v>568600</v>
      </c>
      <c r="G58" s="13">
        <f t="shared" si="7"/>
        <v>1219950</v>
      </c>
    </row>
    <row r="59" spans="1:7" ht="15.6" x14ac:dyDescent="0.3">
      <c r="A59" s="106"/>
      <c r="B59" s="17" t="s">
        <v>99</v>
      </c>
      <c r="C59" s="25" t="s">
        <v>121</v>
      </c>
      <c r="D59" s="33">
        <v>4950</v>
      </c>
      <c r="E59" s="30">
        <v>10200</v>
      </c>
      <c r="F59" s="30">
        <v>14450</v>
      </c>
      <c r="G59" s="13">
        <f t="shared" si="7"/>
        <v>29600</v>
      </c>
    </row>
    <row r="60" spans="1:7" ht="15.6" x14ac:dyDescent="0.3">
      <c r="A60" s="106"/>
      <c r="B60" s="17" t="s">
        <v>100</v>
      </c>
      <c r="C60" s="25" t="s">
        <v>122</v>
      </c>
      <c r="D60" s="34">
        <v>26000</v>
      </c>
      <c r="E60" s="30">
        <v>42000</v>
      </c>
      <c r="F60" s="30">
        <v>41400</v>
      </c>
      <c r="G60" s="13">
        <f t="shared" si="7"/>
        <v>109400</v>
      </c>
    </row>
    <row r="61" spans="1:7" ht="15.6" x14ac:dyDescent="0.3">
      <c r="A61" s="106"/>
      <c r="B61" s="17" t="s">
        <v>101</v>
      </c>
      <c r="C61" s="25" t="s">
        <v>123</v>
      </c>
      <c r="D61" s="33">
        <v>20650</v>
      </c>
      <c r="E61" s="35">
        <v>49350</v>
      </c>
      <c r="F61" s="35">
        <v>58950</v>
      </c>
      <c r="G61" s="13">
        <f t="shared" si="7"/>
        <v>128950</v>
      </c>
    </row>
    <row r="62" spans="1:7" ht="15.6" x14ac:dyDescent="0.3">
      <c r="A62" s="106"/>
      <c r="B62" s="17" t="s">
        <v>102</v>
      </c>
      <c r="C62" s="18" t="s">
        <v>124</v>
      </c>
      <c r="D62" s="33">
        <v>45300</v>
      </c>
      <c r="E62" s="30">
        <v>85050</v>
      </c>
      <c r="F62" s="30">
        <v>108900</v>
      </c>
      <c r="G62" s="13">
        <f t="shared" si="7"/>
        <v>239250</v>
      </c>
    </row>
    <row r="63" spans="1:7" ht="15.6" x14ac:dyDescent="0.3">
      <c r="A63" s="106"/>
      <c r="B63" s="17" t="s">
        <v>103</v>
      </c>
      <c r="C63" s="18" t="s">
        <v>125</v>
      </c>
      <c r="D63" s="33">
        <v>125700</v>
      </c>
      <c r="E63" s="30">
        <v>244100</v>
      </c>
      <c r="F63" s="30">
        <v>284850</v>
      </c>
      <c r="G63" s="13">
        <f t="shared" si="7"/>
        <v>654650</v>
      </c>
    </row>
    <row r="64" spans="1:7" ht="15.6" x14ac:dyDescent="0.3">
      <c r="A64" s="106"/>
      <c r="B64" s="12" t="s">
        <v>104</v>
      </c>
      <c r="C64" s="18" t="s">
        <v>126</v>
      </c>
      <c r="D64" s="30">
        <v>53100</v>
      </c>
      <c r="E64" s="30">
        <v>117600</v>
      </c>
      <c r="F64" s="30">
        <v>124200</v>
      </c>
      <c r="G64" s="13">
        <f t="shared" si="7"/>
        <v>294900</v>
      </c>
    </row>
    <row r="65" spans="1:7" ht="15.6" x14ac:dyDescent="0.3">
      <c r="A65" s="106"/>
      <c r="B65" s="12" t="s">
        <v>105</v>
      </c>
      <c r="C65" s="25" t="s">
        <v>127</v>
      </c>
      <c r="D65" s="30">
        <v>40300</v>
      </c>
      <c r="E65" s="30">
        <v>95150</v>
      </c>
      <c r="F65" s="30">
        <v>86250</v>
      </c>
      <c r="G65" s="13">
        <f t="shared" si="7"/>
        <v>221700</v>
      </c>
    </row>
    <row r="66" spans="1:7" ht="16.2" thickBot="1" x14ac:dyDescent="0.35">
      <c r="A66" s="106"/>
      <c r="B66" s="28" t="s">
        <v>106</v>
      </c>
      <c r="C66" s="29" t="s">
        <v>128</v>
      </c>
      <c r="D66" s="43">
        <v>16850</v>
      </c>
      <c r="E66" s="43">
        <v>29700</v>
      </c>
      <c r="F66" s="43">
        <v>30050</v>
      </c>
      <c r="G66" s="44">
        <f t="shared" si="7"/>
        <v>76600</v>
      </c>
    </row>
    <row r="67" spans="1:7" ht="18.600000000000001" thickBot="1" x14ac:dyDescent="0.4">
      <c r="A67" s="106"/>
      <c r="B67" s="114" t="s">
        <v>38</v>
      </c>
      <c r="C67" s="115"/>
      <c r="D67" s="94">
        <f>SUM(D45:D66)</f>
        <v>1478200</v>
      </c>
      <c r="E67" s="94">
        <f t="shared" ref="E67:F67" si="8">SUM(E45:E66)</f>
        <v>3502150</v>
      </c>
      <c r="F67" s="94">
        <f t="shared" si="8"/>
        <v>4132650</v>
      </c>
      <c r="G67" s="54">
        <f>SUM(G45:G66)</f>
        <v>9113000</v>
      </c>
    </row>
    <row r="68" spans="1:7" ht="15" customHeight="1" x14ac:dyDescent="0.3">
      <c r="A68" s="99" t="s">
        <v>139</v>
      </c>
      <c r="B68" s="56" t="s">
        <v>129</v>
      </c>
      <c r="C68" s="22" t="s">
        <v>134</v>
      </c>
      <c r="D68" s="36">
        <v>50550</v>
      </c>
      <c r="E68" s="36">
        <v>117350</v>
      </c>
      <c r="F68" s="36">
        <v>83600</v>
      </c>
      <c r="G68" s="57">
        <f>D68+E68+F68</f>
        <v>251500</v>
      </c>
    </row>
    <row r="69" spans="1:7" x14ac:dyDescent="0.3">
      <c r="A69" s="100"/>
      <c r="B69" s="58" t="s">
        <v>130</v>
      </c>
      <c r="C69" s="18" t="s">
        <v>135</v>
      </c>
      <c r="D69" s="33">
        <v>72050</v>
      </c>
      <c r="E69" s="33">
        <v>119950</v>
      </c>
      <c r="F69" s="33">
        <v>146300</v>
      </c>
      <c r="G69" s="59">
        <f t="shared" ref="G69:G72" si="9">D69+E69+F69</f>
        <v>338300</v>
      </c>
    </row>
    <row r="70" spans="1:7" x14ac:dyDescent="0.3">
      <c r="A70" s="100"/>
      <c r="B70" s="58" t="s">
        <v>131</v>
      </c>
      <c r="C70" s="18" t="s">
        <v>136</v>
      </c>
      <c r="D70" s="33">
        <v>63000</v>
      </c>
      <c r="E70" s="33">
        <v>180950</v>
      </c>
      <c r="F70" s="33">
        <v>181250</v>
      </c>
      <c r="G70" s="59">
        <f t="shared" si="9"/>
        <v>425200</v>
      </c>
    </row>
    <row r="71" spans="1:7" x14ac:dyDescent="0.3">
      <c r="A71" s="100"/>
      <c r="B71" s="58" t="s">
        <v>132</v>
      </c>
      <c r="C71" s="18" t="s">
        <v>137</v>
      </c>
      <c r="D71" s="33">
        <v>279900</v>
      </c>
      <c r="E71" s="33">
        <v>769900</v>
      </c>
      <c r="F71" s="33">
        <v>639050</v>
      </c>
      <c r="G71" s="59">
        <f t="shared" si="9"/>
        <v>1688850</v>
      </c>
    </row>
    <row r="72" spans="1:7" ht="15" thickBot="1" x14ac:dyDescent="0.35">
      <c r="A72" s="100"/>
      <c r="B72" s="60" t="s">
        <v>133</v>
      </c>
      <c r="C72" s="61" t="s">
        <v>138</v>
      </c>
      <c r="D72" s="62">
        <v>19150</v>
      </c>
      <c r="E72" s="63">
        <v>76350</v>
      </c>
      <c r="F72" s="63">
        <v>109000</v>
      </c>
      <c r="G72" s="64">
        <f t="shared" si="9"/>
        <v>204500</v>
      </c>
    </row>
    <row r="73" spans="1:7" ht="18.600000000000001" thickBot="1" x14ac:dyDescent="0.4">
      <c r="A73" s="101"/>
      <c r="B73" s="107" t="s">
        <v>38</v>
      </c>
      <c r="C73" s="108"/>
      <c r="D73" s="95">
        <f>SUM(D68:D72)</f>
        <v>484650</v>
      </c>
      <c r="E73" s="93">
        <f t="shared" ref="E73:F73" si="10">SUM(E68:E72)</f>
        <v>1264500</v>
      </c>
      <c r="F73" s="93">
        <f t="shared" si="10"/>
        <v>1159200</v>
      </c>
      <c r="G73" s="73">
        <f>SUM(G68:G72)</f>
        <v>2908350</v>
      </c>
    </row>
    <row r="74" spans="1:7" ht="15.75" customHeight="1" x14ac:dyDescent="0.3">
      <c r="A74" s="99" t="s">
        <v>180</v>
      </c>
      <c r="B74" s="9" t="s">
        <v>140</v>
      </c>
      <c r="C74" s="78" t="s">
        <v>160</v>
      </c>
      <c r="D74" s="38">
        <v>33050</v>
      </c>
      <c r="E74" s="38">
        <v>56400</v>
      </c>
      <c r="F74" s="38">
        <v>52900</v>
      </c>
      <c r="G74" s="11">
        <f>D74+E74+F74</f>
        <v>142350</v>
      </c>
    </row>
    <row r="75" spans="1:7" ht="15.6" x14ac:dyDescent="0.3">
      <c r="A75" s="100"/>
      <c r="B75" s="12" t="s">
        <v>141</v>
      </c>
      <c r="C75" s="77" t="s">
        <v>161</v>
      </c>
      <c r="D75" s="30">
        <v>111500</v>
      </c>
      <c r="E75" s="30">
        <v>170150</v>
      </c>
      <c r="F75" s="30">
        <v>137950</v>
      </c>
      <c r="G75" s="13">
        <f t="shared" ref="G75:G93" si="11">D75+E75+F75</f>
        <v>419600</v>
      </c>
    </row>
    <row r="76" spans="1:7" ht="15.6" x14ac:dyDescent="0.3">
      <c r="A76" s="100"/>
      <c r="B76" s="12" t="s">
        <v>142</v>
      </c>
      <c r="C76" s="77" t="s">
        <v>162</v>
      </c>
      <c r="D76" s="30">
        <v>78550</v>
      </c>
      <c r="E76" s="30">
        <v>55850</v>
      </c>
      <c r="F76" s="30">
        <v>56350</v>
      </c>
      <c r="G76" s="13">
        <f t="shared" si="11"/>
        <v>190750</v>
      </c>
    </row>
    <row r="77" spans="1:7" ht="15.6" x14ac:dyDescent="0.3">
      <c r="A77" s="100"/>
      <c r="B77" s="12" t="s">
        <v>143</v>
      </c>
      <c r="C77" s="77" t="s">
        <v>163</v>
      </c>
      <c r="D77" s="30">
        <v>83500</v>
      </c>
      <c r="E77" s="30">
        <v>126000</v>
      </c>
      <c r="F77" s="30">
        <v>109550</v>
      </c>
      <c r="G77" s="13">
        <f t="shared" si="11"/>
        <v>319050</v>
      </c>
    </row>
    <row r="78" spans="1:7" ht="15.6" x14ac:dyDescent="0.3">
      <c r="A78" s="100"/>
      <c r="B78" s="12" t="s">
        <v>144</v>
      </c>
      <c r="C78" s="77" t="s">
        <v>164</v>
      </c>
      <c r="D78" s="30">
        <v>75550</v>
      </c>
      <c r="E78" s="30">
        <v>128800</v>
      </c>
      <c r="F78" s="30">
        <v>121050</v>
      </c>
      <c r="G78" s="13">
        <f t="shared" si="11"/>
        <v>325400</v>
      </c>
    </row>
    <row r="79" spans="1:7" ht="15.6" x14ac:dyDescent="0.3">
      <c r="A79" s="100"/>
      <c r="B79" s="12" t="s">
        <v>145</v>
      </c>
      <c r="C79" s="77" t="s">
        <v>165</v>
      </c>
      <c r="D79" s="30">
        <v>167000</v>
      </c>
      <c r="E79" s="30">
        <v>243100</v>
      </c>
      <c r="F79" s="30">
        <v>190700</v>
      </c>
      <c r="G79" s="13">
        <f t="shared" si="11"/>
        <v>600800</v>
      </c>
    </row>
    <row r="80" spans="1:7" ht="15.6" x14ac:dyDescent="0.3">
      <c r="A80" s="100"/>
      <c r="B80" s="12" t="s">
        <v>146</v>
      </c>
      <c r="C80" s="77" t="s">
        <v>166</v>
      </c>
      <c r="D80" s="30">
        <v>86200</v>
      </c>
      <c r="E80" s="30">
        <v>154500</v>
      </c>
      <c r="F80" s="30">
        <v>144400</v>
      </c>
      <c r="G80" s="13">
        <f t="shared" si="11"/>
        <v>385100</v>
      </c>
    </row>
    <row r="81" spans="1:7" ht="15.6" x14ac:dyDescent="0.3">
      <c r="A81" s="100"/>
      <c r="B81" s="12" t="s">
        <v>147</v>
      </c>
      <c r="C81" s="77" t="s">
        <v>167</v>
      </c>
      <c r="D81" s="30">
        <v>15150</v>
      </c>
      <c r="E81" s="30">
        <v>104700</v>
      </c>
      <c r="F81" s="30">
        <v>59050</v>
      </c>
      <c r="G81" s="13">
        <f t="shared" si="11"/>
        <v>178900</v>
      </c>
    </row>
    <row r="82" spans="1:7" ht="15.6" x14ac:dyDescent="0.3">
      <c r="A82" s="100"/>
      <c r="B82" s="12" t="s">
        <v>148</v>
      </c>
      <c r="C82" s="77" t="s">
        <v>168</v>
      </c>
      <c r="D82" s="30">
        <v>62750</v>
      </c>
      <c r="E82" s="30">
        <v>24850</v>
      </c>
      <c r="F82" s="30">
        <v>32150</v>
      </c>
      <c r="G82" s="13">
        <f t="shared" si="11"/>
        <v>119750</v>
      </c>
    </row>
    <row r="83" spans="1:7" ht="15.6" x14ac:dyDescent="0.3">
      <c r="A83" s="100"/>
      <c r="B83" s="12" t="s">
        <v>149</v>
      </c>
      <c r="C83" s="77" t="s">
        <v>169</v>
      </c>
      <c r="D83" s="30">
        <v>57850</v>
      </c>
      <c r="E83" s="30">
        <v>139200</v>
      </c>
      <c r="F83" s="30">
        <v>83600</v>
      </c>
      <c r="G83" s="13">
        <f t="shared" si="11"/>
        <v>280650</v>
      </c>
    </row>
    <row r="84" spans="1:7" ht="15.6" x14ac:dyDescent="0.3">
      <c r="A84" s="100"/>
      <c r="B84" s="12" t="s">
        <v>150</v>
      </c>
      <c r="C84" s="77" t="s">
        <v>170</v>
      </c>
      <c r="D84" s="30">
        <v>360000</v>
      </c>
      <c r="E84" s="30">
        <v>698600</v>
      </c>
      <c r="F84" s="30">
        <v>573950</v>
      </c>
      <c r="G84" s="13">
        <f t="shared" si="11"/>
        <v>1632550</v>
      </c>
    </row>
    <row r="85" spans="1:7" ht="15.6" x14ac:dyDescent="0.3">
      <c r="A85" s="100"/>
      <c r="B85" s="12" t="s">
        <v>151</v>
      </c>
      <c r="C85" s="77" t="s">
        <v>171</v>
      </c>
      <c r="D85" s="30">
        <v>1264800</v>
      </c>
      <c r="E85" s="30">
        <v>2382850</v>
      </c>
      <c r="F85" s="30">
        <v>2473000</v>
      </c>
      <c r="G85" s="13">
        <f t="shared" si="11"/>
        <v>6120650</v>
      </c>
    </row>
    <row r="86" spans="1:7" ht="15.6" x14ac:dyDescent="0.3">
      <c r="A86" s="100"/>
      <c r="B86" s="12" t="s">
        <v>152</v>
      </c>
      <c r="C86" s="77" t="s">
        <v>172</v>
      </c>
      <c r="D86" s="30">
        <v>34300</v>
      </c>
      <c r="E86" s="30">
        <v>43000</v>
      </c>
      <c r="F86" s="30">
        <v>22050</v>
      </c>
      <c r="G86" s="13">
        <f t="shared" si="11"/>
        <v>99350</v>
      </c>
    </row>
    <row r="87" spans="1:7" ht="15.6" x14ac:dyDescent="0.3">
      <c r="A87" s="100"/>
      <c r="B87" s="12" t="s">
        <v>153</v>
      </c>
      <c r="C87" s="77" t="s">
        <v>173</v>
      </c>
      <c r="D87" s="30">
        <v>161750</v>
      </c>
      <c r="E87" s="30">
        <v>337300</v>
      </c>
      <c r="F87" s="30">
        <v>276600</v>
      </c>
      <c r="G87" s="13">
        <f t="shared" si="11"/>
        <v>775650</v>
      </c>
    </row>
    <row r="88" spans="1:7" ht="15.6" x14ac:dyDescent="0.3">
      <c r="A88" s="100"/>
      <c r="B88" s="12" t="s">
        <v>154</v>
      </c>
      <c r="C88" s="77" t="s">
        <v>174</v>
      </c>
      <c r="D88" s="30">
        <v>127100</v>
      </c>
      <c r="E88" s="30">
        <v>231150</v>
      </c>
      <c r="F88" s="30">
        <v>134250</v>
      </c>
      <c r="G88" s="13">
        <f t="shared" si="11"/>
        <v>492500</v>
      </c>
    </row>
    <row r="89" spans="1:7" ht="15.6" x14ac:dyDescent="0.3">
      <c r="A89" s="100"/>
      <c r="B89" s="12" t="s">
        <v>155</v>
      </c>
      <c r="C89" s="77" t="s">
        <v>175</v>
      </c>
      <c r="D89" s="30">
        <v>89750</v>
      </c>
      <c r="E89" s="30">
        <v>230600</v>
      </c>
      <c r="F89" s="30">
        <v>182400</v>
      </c>
      <c r="G89" s="13">
        <f t="shared" si="11"/>
        <v>502750</v>
      </c>
    </row>
    <row r="90" spans="1:7" ht="15.6" x14ac:dyDescent="0.3">
      <c r="A90" s="100"/>
      <c r="B90" s="12" t="s">
        <v>156</v>
      </c>
      <c r="C90" s="77" t="s">
        <v>176</v>
      </c>
      <c r="D90" s="30">
        <v>170200</v>
      </c>
      <c r="E90" s="30">
        <v>166000</v>
      </c>
      <c r="F90" s="30">
        <v>205750</v>
      </c>
      <c r="G90" s="13">
        <f t="shared" si="11"/>
        <v>541950</v>
      </c>
    </row>
    <row r="91" spans="1:7" ht="15.6" x14ac:dyDescent="0.3">
      <c r="A91" s="100"/>
      <c r="B91" s="12" t="s">
        <v>157</v>
      </c>
      <c r="C91" s="77" t="s">
        <v>177</v>
      </c>
      <c r="D91" s="30">
        <v>270650</v>
      </c>
      <c r="E91" s="30">
        <v>431200</v>
      </c>
      <c r="F91" s="30">
        <v>465150</v>
      </c>
      <c r="G91" s="13">
        <f t="shared" si="11"/>
        <v>1167000</v>
      </c>
    </row>
    <row r="92" spans="1:7" ht="15.6" x14ac:dyDescent="0.3">
      <c r="A92" s="100"/>
      <c r="B92" s="12" t="s">
        <v>158</v>
      </c>
      <c r="C92" s="77" t="s">
        <v>178</v>
      </c>
      <c r="D92" s="30">
        <v>156700</v>
      </c>
      <c r="E92" s="30">
        <v>427600</v>
      </c>
      <c r="F92" s="30">
        <v>265150</v>
      </c>
      <c r="G92" s="13">
        <f t="shared" si="11"/>
        <v>849450</v>
      </c>
    </row>
    <row r="93" spans="1:7" ht="16.2" thickBot="1" x14ac:dyDescent="0.35">
      <c r="A93" s="100"/>
      <c r="B93" s="28" t="s">
        <v>159</v>
      </c>
      <c r="C93" s="79" t="s">
        <v>179</v>
      </c>
      <c r="D93" s="43">
        <v>94750</v>
      </c>
      <c r="E93" s="43">
        <v>154000</v>
      </c>
      <c r="F93" s="43">
        <v>164000</v>
      </c>
      <c r="G93" s="44">
        <f t="shared" si="11"/>
        <v>412750</v>
      </c>
    </row>
    <row r="94" spans="1:7" ht="18.600000000000001" thickBot="1" x14ac:dyDescent="0.4">
      <c r="A94" s="101"/>
      <c r="B94" s="107" t="s">
        <v>38</v>
      </c>
      <c r="C94" s="108"/>
      <c r="D94" s="95">
        <f>SUM(D74:D93)</f>
        <v>3501100</v>
      </c>
      <c r="E94" s="95">
        <f t="shared" ref="E94:F94" si="12">SUM(E74:E93)</f>
        <v>6305850</v>
      </c>
      <c r="F94" s="95">
        <f t="shared" si="12"/>
        <v>5750000</v>
      </c>
      <c r="G94" s="55">
        <f>SUM(G74:G93)</f>
        <v>15556950</v>
      </c>
    </row>
    <row r="95" spans="1:7" ht="15.6" x14ac:dyDescent="0.3">
      <c r="A95" s="105" t="s">
        <v>205</v>
      </c>
      <c r="B95" s="9" t="s">
        <v>181</v>
      </c>
      <c r="C95" s="42" t="s">
        <v>193</v>
      </c>
      <c r="D95" s="38">
        <v>82850</v>
      </c>
      <c r="E95" s="38">
        <v>169400</v>
      </c>
      <c r="F95" s="38">
        <v>160550</v>
      </c>
      <c r="G95" s="11">
        <f>D95+E95+F95</f>
        <v>412800</v>
      </c>
    </row>
    <row r="96" spans="1:7" ht="15.6" x14ac:dyDescent="0.3">
      <c r="A96" s="106"/>
      <c r="B96" s="12" t="s">
        <v>182</v>
      </c>
      <c r="C96" s="37" t="s">
        <v>194</v>
      </c>
      <c r="D96" s="30">
        <v>267150</v>
      </c>
      <c r="E96" s="30">
        <v>502700</v>
      </c>
      <c r="F96" s="30">
        <v>751700</v>
      </c>
      <c r="G96" s="13">
        <f t="shared" ref="G96:G106" si="13">D96+E96+F96</f>
        <v>1521550</v>
      </c>
    </row>
    <row r="97" spans="1:7" ht="15.6" x14ac:dyDescent="0.3">
      <c r="A97" s="106"/>
      <c r="B97" s="12" t="s">
        <v>183</v>
      </c>
      <c r="C97" s="37" t="s">
        <v>195</v>
      </c>
      <c r="D97" s="30">
        <v>22300</v>
      </c>
      <c r="E97" s="30">
        <v>77850</v>
      </c>
      <c r="F97" s="30">
        <v>134900</v>
      </c>
      <c r="G97" s="13">
        <f t="shared" si="13"/>
        <v>235050</v>
      </c>
    </row>
    <row r="98" spans="1:7" ht="15.6" x14ac:dyDescent="0.3">
      <c r="A98" s="106"/>
      <c r="B98" s="12" t="s">
        <v>184</v>
      </c>
      <c r="C98" s="37" t="s">
        <v>196</v>
      </c>
      <c r="D98" s="30">
        <v>55500</v>
      </c>
      <c r="E98" s="30">
        <v>131150</v>
      </c>
      <c r="F98" s="30">
        <v>112850</v>
      </c>
      <c r="G98" s="13">
        <f t="shared" si="13"/>
        <v>299500</v>
      </c>
    </row>
    <row r="99" spans="1:7" ht="15.6" x14ac:dyDescent="0.3">
      <c r="A99" s="106"/>
      <c r="B99" s="12" t="s">
        <v>185</v>
      </c>
      <c r="C99" s="37" t="s">
        <v>197</v>
      </c>
      <c r="D99" s="30">
        <v>206650</v>
      </c>
      <c r="E99" s="30">
        <v>385950</v>
      </c>
      <c r="F99" s="30">
        <v>340200</v>
      </c>
      <c r="G99" s="13">
        <f t="shared" si="13"/>
        <v>932800</v>
      </c>
    </row>
    <row r="100" spans="1:7" ht="15.6" x14ac:dyDescent="0.3">
      <c r="A100" s="106"/>
      <c r="B100" s="12" t="s">
        <v>186</v>
      </c>
      <c r="C100" s="37" t="s">
        <v>198</v>
      </c>
      <c r="D100" s="30">
        <v>102500</v>
      </c>
      <c r="E100" s="30">
        <v>213700</v>
      </c>
      <c r="F100" s="30">
        <v>222300</v>
      </c>
      <c r="G100" s="13">
        <f t="shared" si="13"/>
        <v>538500</v>
      </c>
    </row>
    <row r="101" spans="1:7" ht="15.6" x14ac:dyDescent="0.3">
      <c r="A101" s="106"/>
      <c r="B101" s="12" t="s">
        <v>187</v>
      </c>
      <c r="C101" s="37" t="s">
        <v>199</v>
      </c>
      <c r="D101" s="30">
        <v>1077750</v>
      </c>
      <c r="E101" s="30">
        <v>2225050</v>
      </c>
      <c r="F101" s="30">
        <v>2203300</v>
      </c>
      <c r="G101" s="13">
        <f t="shared" si="13"/>
        <v>5506100</v>
      </c>
    </row>
    <row r="102" spans="1:7" ht="15.6" x14ac:dyDescent="0.3">
      <c r="A102" s="106"/>
      <c r="B102" s="12" t="s">
        <v>188</v>
      </c>
      <c r="C102" s="37" t="s">
        <v>200</v>
      </c>
      <c r="D102" s="30">
        <v>80750</v>
      </c>
      <c r="E102" s="30">
        <v>190950</v>
      </c>
      <c r="F102" s="30">
        <v>196750</v>
      </c>
      <c r="G102" s="13">
        <f t="shared" si="13"/>
        <v>468450</v>
      </c>
    </row>
    <row r="103" spans="1:7" ht="15.6" x14ac:dyDescent="0.3">
      <c r="A103" s="106"/>
      <c r="B103" s="24" t="s">
        <v>189</v>
      </c>
      <c r="C103" s="37" t="s">
        <v>201</v>
      </c>
      <c r="D103" s="30">
        <v>54000</v>
      </c>
      <c r="E103" s="30">
        <v>107550</v>
      </c>
      <c r="F103" s="30">
        <v>131650</v>
      </c>
      <c r="G103" s="13">
        <f t="shared" si="13"/>
        <v>293200</v>
      </c>
    </row>
    <row r="104" spans="1:7" ht="15.6" x14ac:dyDescent="0.3">
      <c r="A104" s="106"/>
      <c r="B104" s="24" t="s">
        <v>190</v>
      </c>
      <c r="C104" s="37" t="s">
        <v>202</v>
      </c>
      <c r="D104" s="30">
        <v>460950</v>
      </c>
      <c r="E104" s="30">
        <v>917150</v>
      </c>
      <c r="F104" s="30">
        <v>1155400</v>
      </c>
      <c r="G104" s="13">
        <f t="shared" si="13"/>
        <v>2533500</v>
      </c>
    </row>
    <row r="105" spans="1:7" ht="15.6" x14ac:dyDescent="0.3">
      <c r="A105" s="106"/>
      <c r="B105" s="12" t="s">
        <v>191</v>
      </c>
      <c r="C105" s="37" t="s">
        <v>203</v>
      </c>
      <c r="D105" s="30">
        <v>70450</v>
      </c>
      <c r="E105" s="30">
        <v>171600</v>
      </c>
      <c r="F105" s="30">
        <v>133500</v>
      </c>
      <c r="G105" s="13">
        <f t="shared" si="13"/>
        <v>375550</v>
      </c>
    </row>
    <row r="106" spans="1:7" ht="16.2" thickBot="1" x14ac:dyDescent="0.35">
      <c r="A106" s="106"/>
      <c r="B106" s="28" t="s">
        <v>192</v>
      </c>
      <c r="C106" s="37" t="s">
        <v>204</v>
      </c>
      <c r="D106" s="43">
        <v>19950</v>
      </c>
      <c r="E106" s="43">
        <v>35800</v>
      </c>
      <c r="F106" s="43">
        <v>28600</v>
      </c>
      <c r="G106" s="44">
        <f t="shared" si="13"/>
        <v>84350</v>
      </c>
    </row>
    <row r="107" spans="1:7" ht="18.600000000000001" thickBot="1" x14ac:dyDescent="0.4">
      <c r="A107" s="106"/>
      <c r="B107" s="97" t="s">
        <v>38</v>
      </c>
      <c r="C107" s="98"/>
      <c r="D107" s="96">
        <f>SUM(D95:D106)</f>
        <v>2500800</v>
      </c>
      <c r="E107" s="96">
        <f t="shared" ref="E107:F107" si="14">SUM(E95:E106)</f>
        <v>5128850</v>
      </c>
      <c r="F107" s="96">
        <f t="shared" si="14"/>
        <v>5571700</v>
      </c>
      <c r="G107" s="54">
        <f>SUM(G95:G106)</f>
        <v>13201350</v>
      </c>
    </row>
    <row r="108" spans="1:7" ht="15.6" x14ac:dyDescent="0.3">
      <c r="A108" s="105" t="s">
        <v>226</v>
      </c>
      <c r="B108" s="9" t="s">
        <v>206</v>
      </c>
      <c r="C108" s="46" t="s">
        <v>216</v>
      </c>
      <c r="D108" s="38">
        <v>34450</v>
      </c>
      <c r="E108" s="38">
        <v>48300</v>
      </c>
      <c r="F108" s="38">
        <v>72650</v>
      </c>
      <c r="G108" s="11">
        <f>D108+E108+F108</f>
        <v>155400</v>
      </c>
    </row>
    <row r="109" spans="1:7" ht="15.6" x14ac:dyDescent="0.3">
      <c r="A109" s="106"/>
      <c r="B109" s="12" t="s">
        <v>207</v>
      </c>
      <c r="C109" s="45" t="s">
        <v>217</v>
      </c>
      <c r="D109" s="30">
        <v>25250</v>
      </c>
      <c r="E109" s="30">
        <v>26300</v>
      </c>
      <c r="F109" s="30">
        <v>50100</v>
      </c>
      <c r="G109" s="13">
        <f t="shared" ref="G109:G117" si="15">D109+E109+F109</f>
        <v>101650</v>
      </c>
    </row>
    <row r="110" spans="1:7" ht="15.6" x14ac:dyDescent="0.3">
      <c r="A110" s="106"/>
      <c r="B110" s="12" t="s">
        <v>208</v>
      </c>
      <c r="C110" s="45" t="s">
        <v>218</v>
      </c>
      <c r="D110" s="30">
        <v>718950</v>
      </c>
      <c r="E110" s="30">
        <v>971650</v>
      </c>
      <c r="F110" s="30">
        <v>1107700</v>
      </c>
      <c r="G110" s="13">
        <f t="shared" si="15"/>
        <v>2798300</v>
      </c>
    </row>
    <row r="111" spans="1:7" ht="15.6" x14ac:dyDescent="0.3">
      <c r="A111" s="106"/>
      <c r="B111" s="12" t="s">
        <v>209</v>
      </c>
      <c r="C111" s="45" t="s">
        <v>219</v>
      </c>
      <c r="D111" s="30">
        <v>41300</v>
      </c>
      <c r="E111" s="30">
        <v>73700</v>
      </c>
      <c r="F111" s="30">
        <v>54750</v>
      </c>
      <c r="G111" s="13">
        <f t="shared" si="15"/>
        <v>169750</v>
      </c>
    </row>
    <row r="112" spans="1:7" ht="15.6" x14ac:dyDescent="0.3">
      <c r="A112" s="106"/>
      <c r="B112" s="12" t="s">
        <v>210</v>
      </c>
      <c r="C112" s="45" t="s">
        <v>220</v>
      </c>
      <c r="D112" s="30">
        <v>19350</v>
      </c>
      <c r="E112" s="30">
        <v>41200</v>
      </c>
      <c r="F112" s="30">
        <v>55600</v>
      </c>
      <c r="G112" s="13">
        <f t="shared" si="15"/>
        <v>116150</v>
      </c>
    </row>
    <row r="113" spans="1:7" ht="15.6" x14ac:dyDescent="0.3">
      <c r="A113" s="106"/>
      <c r="B113" s="12" t="s">
        <v>211</v>
      </c>
      <c r="C113" s="45" t="s">
        <v>221</v>
      </c>
      <c r="D113" s="30">
        <v>59750</v>
      </c>
      <c r="E113" s="30">
        <v>169900</v>
      </c>
      <c r="F113" s="30">
        <v>172750</v>
      </c>
      <c r="G113" s="13">
        <f t="shared" si="15"/>
        <v>402400</v>
      </c>
    </row>
    <row r="114" spans="1:7" ht="15.6" x14ac:dyDescent="0.3">
      <c r="A114" s="106"/>
      <c r="B114" s="12" t="s">
        <v>212</v>
      </c>
      <c r="C114" s="45" t="s">
        <v>222</v>
      </c>
      <c r="D114" s="30">
        <v>67400</v>
      </c>
      <c r="E114" s="30">
        <v>111250</v>
      </c>
      <c r="F114" s="30">
        <v>157200</v>
      </c>
      <c r="G114" s="13">
        <f t="shared" si="15"/>
        <v>335850</v>
      </c>
    </row>
    <row r="115" spans="1:7" ht="15.6" x14ac:dyDescent="0.3">
      <c r="A115" s="106"/>
      <c r="B115" s="12" t="s">
        <v>213</v>
      </c>
      <c r="C115" s="45" t="s">
        <v>223</v>
      </c>
      <c r="D115" s="30">
        <v>31700</v>
      </c>
      <c r="E115" s="30">
        <v>17400</v>
      </c>
      <c r="F115" s="30">
        <v>22200</v>
      </c>
      <c r="G115" s="13">
        <f t="shared" si="15"/>
        <v>71300</v>
      </c>
    </row>
    <row r="116" spans="1:7" ht="15.6" x14ac:dyDescent="0.3">
      <c r="A116" s="106"/>
      <c r="B116" s="12" t="s">
        <v>214</v>
      </c>
      <c r="C116" s="45" t="s">
        <v>224</v>
      </c>
      <c r="D116" s="30">
        <v>34050</v>
      </c>
      <c r="E116" s="30">
        <v>39900</v>
      </c>
      <c r="F116" s="30">
        <v>32700</v>
      </c>
      <c r="G116" s="13">
        <f t="shared" si="15"/>
        <v>106650</v>
      </c>
    </row>
    <row r="117" spans="1:7" ht="16.2" thickBot="1" x14ac:dyDescent="0.35">
      <c r="A117" s="106"/>
      <c r="B117" s="28" t="s">
        <v>215</v>
      </c>
      <c r="C117" s="80" t="s">
        <v>225</v>
      </c>
      <c r="D117" s="43">
        <v>56450</v>
      </c>
      <c r="E117" s="43">
        <v>147650</v>
      </c>
      <c r="F117" s="43">
        <v>105350</v>
      </c>
      <c r="G117" s="44">
        <f t="shared" si="15"/>
        <v>309450</v>
      </c>
    </row>
    <row r="118" spans="1:7" ht="18.600000000000001" thickBot="1" x14ac:dyDescent="0.4">
      <c r="A118" s="101"/>
      <c r="B118" s="97" t="s">
        <v>38</v>
      </c>
      <c r="C118" s="98"/>
      <c r="D118" s="96">
        <f>SUM(D108:D117)</f>
        <v>1088650</v>
      </c>
      <c r="E118" s="96">
        <f>SUM(E108:E117)</f>
        <v>1647250</v>
      </c>
      <c r="F118" s="96">
        <f>SUM(F108:F117)</f>
        <v>1831000</v>
      </c>
      <c r="G118" s="55">
        <f>SUM(G108:G117)</f>
        <v>4566900</v>
      </c>
    </row>
    <row r="119" spans="1:7" ht="15.75" customHeight="1" x14ac:dyDescent="0.3">
      <c r="A119" s="105" t="s">
        <v>249</v>
      </c>
      <c r="B119" s="9" t="s">
        <v>227</v>
      </c>
      <c r="C119" s="50" t="s">
        <v>238</v>
      </c>
      <c r="D119" s="51">
        <v>69600</v>
      </c>
      <c r="E119" s="51">
        <v>167500</v>
      </c>
      <c r="F119" s="51">
        <v>202000</v>
      </c>
      <c r="G119" s="11">
        <f>D119+E119+F119</f>
        <v>439100</v>
      </c>
    </row>
    <row r="120" spans="1:7" ht="15.6" x14ac:dyDescent="0.3">
      <c r="A120" s="106"/>
      <c r="B120" s="12" t="s">
        <v>228</v>
      </c>
      <c r="C120" s="21" t="s">
        <v>239</v>
      </c>
      <c r="D120" s="2">
        <v>219900</v>
      </c>
      <c r="E120" s="2">
        <v>362650</v>
      </c>
      <c r="F120" s="2">
        <v>424200</v>
      </c>
      <c r="G120" s="13">
        <f t="shared" ref="G120:G129" si="16">D120+E120+F120</f>
        <v>1006750</v>
      </c>
    </row>
    <row r="121" spans="1:7" ht="15.6" x14ac:dyDescent="0.3">
      <c r="A121" s="106"/>
      <c r="B121" s="12" t="s">
        <v>229</v>
      </c>
      <c r="C121" s="21" t="s">
        <v>240</v>
      </c>
      <c r="D121" s="2">
        <f>1064250+'[1]16 JULHO_22-PIMI 3'!$BK$130</f>
        <v>1102250</v>
      </c>
      <c r="E121" s="2">
        <f>1708100+'[1]AGO. 22-PIMI 3'!$BK$130</f>
        <v>1799100</v>
      </c>
      <c r="F121" s="2">
        <f>1990900+'[1]Set. 22-PIMI 3'!$BK$130</f>
        <v>2085950</v>
      </c>
      <c r="G121" s="13">
        <f t="shared" si="16"/>
        <v>4987300</v>
      </c>
    </row>
    <row r="122" spans="1:7" ht="15.6" x14ac:dyDescent="0.3">
      <c r="A122" s="106"/>
      <c r="B122" s="12" t="s">
        <v>230</v>
      </c>
      <c r="C122" s="21" t="s">
        <v>241</v>
      </c>
      <c r="D122" s="2">
        <v>120100</v>
      </c>
      <c r="E122" s="2">
        <v>273150</v>
      </c>
      <c r="F122" s="2">
        <v>227950</v>
      </c>
      <c r="G122" s="13">
        <f t="shared" si="16"/>
        <v>621200</v>
      </c>
    </row>
    <row r="123" spans="1:7" ht="15.6" x14ac:dyDescent="0.3">
      <c r="A123" s="106"/>
      <c r="B123" s="12" t="s">
        <v>231</v>
      </c>
      <c r="C123" s="21" t="s">
        <v>242</v>
      </c>
      <c r="D123" s="2">
        <v>109850</v>
      </c>
      <c r="E123" s="2">
        <v>205750</v>
      </c>
      <c r="F123" s="2">
        <v>191450</v>
      </c>
      <c r="G123" s="13">
        <f t="shared" si="16"/>
        <v>507050</v>
      </c>
    </row>
    <row r="124" spans="1:7" ht="15.6" x14ac:dyDescent="0.3">
      <c r="A124" s="106"/>
      <c r="B124" s="12" t="s">
        <v>232</v>
      </c>
      <c r="C124" s="21" t="s">
        <v>243</v>
      </c>
      <c r="D124" s="2">
        <v>294800</v>
      </c>
      <c r="E124" s="2">
        <v>670650</v>
      </c>
      <c r="F124" s="2">
        <v>510100</v>
      </c>
      <c r="G124" s="13">
        <f t="shared" si="16"/>
        <v>1475550</v>
      </c>
    </row>
    <row r="125" spans="1:7" ht="15.6" x14ac:dyDescent="0.3">
      <c r="A125" s="106"/>
      <c r="B125" s="12" t="s">
        <v>233</v>
      </c>
      <c r="C125" s="21" t="s">
        <v>244</v>
      </c>
      <c r="D125" s="2">
        <v>75000</v>
      </c>
      <c r="E125" s="2">
        <v>141050</v>
      </c>
      <c r="F125" s="2">
        <v>129100</v>
      </c>
      <c r="G125" s="13">
        <f t="shared" si="16"/>
        <v>345150</v>
      </c>
    </row>
    <row r="126" spans="1:7" ht="15.6" x14ac:dyDescent="0.3">
      <c r="A126" s="106"/>
      <c r="B126" s="81" t="s">
        <v>234</v>
      </c>
      <c r="C126" s="47" t="s">
        <v>245</v>
      </c>
      <c r="D126" s="48"/>
      <c r="E126" s="48"/>
      <c r="F126" s="48"/>
      <c r="G126" s="53">
        <f t="shared" si="16"/>
        <v>0</v>
      </c>
    </row>
    <row r="127" spans="1:7" ht="15.6" x14ac:dyDescent="0.3">
      <c r="A127" s="106"/>
      <c r="B127" s="12" t="s">
        <v>235</v>
      </c>
      <c r="C127" s="21" t="s">
        <v>246</v>
      </c>
      <c r="D127" s="2">
        <v>76700</v>
      </c>
      <c r="E127" s="2">
        <v>188250</v>
      </c>
      <c r="F127" s="2">
        <v>142500</v>
      </c>
      <c r="G127" s="13">
        <f t="shared" si="16"/>
        <v>407450</v>
      </c>
    </row>
    <row r="128" spans="1:7" ht="15.6" x14ac:dyDescent="0.3">
      <c r="A128" s="106"/>
      <c r="B128" s="12" t="s">
        <v>236</v>
      </c>
      <c r="C128" s="21" t="s">
        <v>247</v>
      </c>
      <c r="D128" s="2">
        <v>114650</v>
      </c>
      <c r="E128" s="2">
        <v>220700</v>
      </c>
      <c r="F128" s="2">
        <v>245500</v>
      </c>
      <c r="G128" s="13">
        <f t="shared" si="16"/>
        <v>580850</v>
      </c>
    </row>
    <row r="129" spans="1:7" ht="16.2" thickBot="1" x14ac:dyDescent="0.35">
      <c r="A129" s="106"/>
      <c r="B129" s="28" t="s">
        <v>237</v>
      </c>
      <c r="C129" s="82" t="s">
        <v>248</v>
      </c>
      <c r="D129" s="49">
        <v>87100</v>
      </c>
      <c r="E129" s="49">
        <v>223950</v>
      </c>
      <c r="F129" s="49">
        <v>187200</v>
      </c>
      <c r="G129" s="44">
        <f t="shared" si="16"/>
        <v>498250</v>
      </c>
    </row>
    <row r="130" spans="1:7" ht="18.600000000000001" thickBot="1" x14ac:dyDescent="0.4">
      <c r="A130" s="106"/>
      <c r="B130" s="107" t="s">
        <v>38</v>
      </c>
      <c r="C130" s="108"/>
      <c r="D130" s="95">
        <f>SUM(D119:D129)</f>
        <v>2269950</v>
      </c>
      <c r="E130" s="95">
        <f t="shared" ref="E130:G130" si="17">SUM(E119:E129)</f>
        <v>4252750</v>
      </c>
      <c r="F130" s="95">
        <f t="shared" si="17"/>
        <v>4345950</v>
      </c>
      <c r="G130" s="73">
        <f t="shared" si="17"/>
        <v>10868650</v>
      </c>
    </row>
    <row r="131" spans="1:7" ht="15.75" customHeight="1" x14ac:dyDescent="0.3">
      <c r="A131" s="99" t="s">
        <v>285</v>
      </c>
      <c r="B131" s="9" t="s">
        <v>250</v>
      </c>
      <c r="C131" s="85" t="s">
        <v>268</v>
      </c>
      <c r="D131" s="38">
        <v>82900</v>
      </c>
      <c r="E131" s="38">
        <v>105700</v>
      </c>
      <c r="F131" s="38">
        <v>102950</v>
      </c>
      <c r="G131" s="11">
        <f>D131+E131+F131</f>
        <v>291550</v>
      </c>
    </row>
    <row r="132" spans="1:7" ht="15.6" x14ac:dyDescent="0.3">
      <c r="A132" s="100"/>
      <c r="B132" s="12" t="s">
        <v>251</v>
      </c>
      <c r="C132" s="84" t="s">
        <v>269</v>
      </c>
      <c r="D132" s="30">
        <v>10100</v>
      </c>
      <c r="E132" s="30">
        <v>32600</v>
      </c>
      <c r="F132" s="30">
        <v>35850</v>
      </c>
      <c r="G132" s="13">
        <f t="shared" ref="G132:G148" si="18">D132+E132+F132</f>
        <v>78550</v>
      </c>
    </row>
    <row r="133" spans="1:7" ht="15.6" x14ac:dyDescent="0.3">
      <c r="A133" s="100"/>
      <c r="B133" s="12" t="s">
        <v>252</v>
      </c>
      <c r="C133" s="84" t="s">
        <v>270</v>
      </c>
      <c r="D133" s="30">
        <v>18500</v>
      </c>
      <c r="E133" s="30">
        <v>37450</v>
      </c>
      <c r="F133" s="30">
        <v>69550</v>
      </c>
      <c r="G133" s="13">
        <f t="shared" si="18"/>
        <v>125500</v>
      </c>
    </row>
    <row r="134" spans="1:7" ht="15.6" x14ac:dyDescent="0.3">
      <c r="A134" s="100"/>
      <c r="B134" s="12" t="s">
        <v>253</v>
      </c>
      <c r="C134" s="84" t="s">
        <v>271</v>
      </c>
      <c r="D134" s="30">
        <v>77200</v>
      </c>
      <c r="E134" s="30">
        <v>45750</v>
      </c>
      <c r="F134" s="30">
        <v>30450</v>
      </c>
      <c r="G134" s="13">
        <f t="shared" si="18"/>
        <v>153400</v>
      </c>
    </row>
    <row r="135" spans="1:7" ht="15.6" x14ac:dyDescent="0.3">
      <c r="A135" s="100"/>
      <c r="B135" s="12" t="s">
        <v>254</v>
      </c>
      <c r="C135" s="83" t="s">
        <v>272</v>
      </c>
      <c r="D135" s="30">
        <v>186700</v>
      </c>
      <c r="E135" s="30">
        <v>92000</v>
      </c>
      <c r="F135" s="30">
        <v>84900</v>
      </c>
      <c r="G135" s="13">
        <f t="shared" si="18"/>
        <v>363600</v>
      </c>
    </row>
    <row r="136" spans="1:7" ht="15.6" x14ac:dyDescent="0.3">
      <c r="A136" s="100"/>
      <c r="B136" s="81" t="s">
        <v>255</v>
      </c>
      <c r="C136" s="47" t="s">
        <v>273</v>
      </c>
      <c r="D136" s="52"/>
      <c r="E136" s="52"/>
      <c r="F136" s="52"/>
      <c r="G136" s="53">
        <f t="shared" si="18"/>
        <v>0</v>
      </c>
    </row>
    <row r="137" spans="1:7" ht="15.6" x14ac:dyDescent="0.3">
      <c r="A137" s="100"/>
      <c r="B137" s="12" t="s">
        <v>256</v>
      </c>
      <c r="C137" s="83" t="s">
        <v>274</v>
      </c>
      <c r="D137" s="30">
        <v>52550</v>
      </c>
      <c r="E137" s="30">
        <v>94500</v>
      </c>
      <c r="F137" s="30">
        <v>102350</v>
      </c>
      <c r="G137" s="13">
        <f t="shared" si="18"/>
        <v>249400</v>
      </c>
    </row>
    <row r="138" spans="1:7" ht="15.6" x14ac:dyDescent="0.3">
      <c r="A138" s="100"/>
      <c r="B138" s="12" t="s">
        <v>257</v>
      </c>
      <c r="C138" s="83" t="s">
        <v>275</v>
      </c>
      <c r="D138" s="30">
        <v>11400</v>
      </c>
      <c r="E138" s="30">
        <v>22550</v>
      </c>
      <c r="F138" s="30">
        <v>20400</v>
      </c>
      <c r="G138" s="13">
        <f t="shared" si="18"/>
        <v>54350</v>
      </c>
    </row>
    <row r="139" spans="1:7" ht="15.6" x14ac:dyDescent="0.3">
      <c r="A139" s="100"/>
      <c r="B139" s="12" t="s">
        <v>258</v>
      </c>
      <c r="C139" s="83" t="s">
        <v>276</v>
      </c>
      <c r="D139" s="30">
        <v>985550</v>
      </c>
      <c r="E139" s="30">
        <v>1752500</v>
      </c>
      <c r="F139" s="30">
        <v>2088900</v>
      </c>
      <c r="G139" s="13">
        <f t="shared" si="18"/>
        <v>4826950</v>
      </c>
    </row>
    <row r="140" spans="1:7" ht="15.6" x14ac:dyDescent="0.3">
      <c r="A140" s="100"/>
      <c r="B140" s="12" t="s">
        <v>259</v>
      </c>
      <c r="C140" s="83" t="s">
        <v>277</v>
      </c>
      <c r="D140" s="30">
        <v>82250</v>
      </c>
      <c r="E140" s="30">
        <v>64050</v>
      </c>
      <c r="F140" s="30">
        <v>76600</v>
      </c>
      <c r="G140" s="13">
        <f t="shared" si="18"/>
        <v>222900</v>
      </c>
    </row>
    <row r="141" spans="1:7" ht="15.6" x14ac:dyDescent="0.3">
      <c r="A141" s="100"/>
      <c r="B141" s="12" t="s">
        <v>260</v>
      </c>
      <c r="C141" s="83" t="s">
        <v>278</v>
      </c>
      <c r="D141" s="30">
        <f>17550+'[1]16 JULHO_22-PIMI 3'!$BK$140</f>
        <v>41550</v>
      </c>
      <c r="E141" s="30">
        <f>29850+'[1]AGO. 22-PIMI 3'!$BK$140</f>
        <v>58000</v>
      </c>
      <c r="F141" s="30">
        <f>43750+'[1]Set. 22-PIMI 3'!$BK$140</f>
        <v>80550</v>
      </c>
      <c r="G141" s="13">
        <f t="shared" si="18"/>
        <v>180100</v>
      </c>
    </row>
    <row r="142" spans="1:7" ht="15.6" x14ac:dyDescent="0.3">
      <c r="A142" s="100"/>
      <c r="B142" s="12" t="s">
        <v>261</v>
      </c>
      <c r="C142" s="83" t="s">
        <v>279</v>
      </c>
      <c r="D142" s="30">
        <v>24300</v>
      </c>
      <c r="E142" s="30">
        <v>47850</v>
      </c>
      <c r="F142" s="30">
        <v>58100</v>
      </c>
      <c r="G142" s="13">
        <f t="shared" si="18"/>
        <v>130250</v>
      </c>
    </row>
    <row r="143" spans="1:7" ht="15.6" x14ac:dyDescent="0.3">
      <c r="A143" s="100"/>
      <c r="B143" s="81" t="s">
        <v>262</v>
      </c>
      <c r="C143" s="47" t="s">
        <v>273</v>
      </c>
      <c r="D143" s="52"/>
      <c r="E143" s="52"/>
      <c r="F143" s="52"/>
      <c r="G143" s="53">
        <f t="shared" si="18"/>
        <v>0</v>
      </c>
    </row>
    <row r="144" spans="1:7" ht="15.6" x14ac:dyDescent="0.3">
      <c r="A144" s="100"/>
      <c r="B144" s="12" t="s">
        <v>263</v>
      </c>
      <c r="C144" s="83" t="s">
        <v>280</v>
      </c>
      <c r="D144" s="30">
        <v>41950</v>
      </c>
      <c r="E144" s="30">
        <v>106200</v>
      </c>
      <c r="F144" s="30">
        <v>83750</v>
      </c>
      <c r="G144" s="13">
        <f t="shared" si="18"/>
        <v>231900</v>
      </c>
    </row>
    <row r="145" spans="1:7" ht="15.6" x14ac:dyDescent="0.3">
      <c r="A145" s="100"/>
      <c r="B145" s="12" t="s">
        <v>264</v>
      </c>
      <c r="C145" s="83" t="s">
        <v>281</v>
      </c>
      <c r="D145" s="30">
        <f>278200+'[1]16 JULHO_22-PIMI 3'!$BK$147</f>
        <v>317450</v>
      </c>
      <c r="E145" s="30">
        <f>250000+'[1]AGO. 22-PIMI 3'!$BK$147</f>
        <v>300150</v>
      </c>
      <c r="F145" s="30">
        <f>221750+'[1]Set. 22-PIMI 3'!$BK$147</f>
        <v>262700</v>
      </c>
      <c r="G145" s="13">
        <f t="shared" si="18"/>
        <v>880300</v>
      </c>
    </row>
    <row r="146" spans="1:7" ht="15.6" x14ac:dyDescent="0.3">
      <c r="A146" s="100"/>
      <c r="B146" s="12" t="s">
        <v>265</v>
      </c>
      <c r="C146" s="83" t="s">
        <v>282</v>
      </c>
      <c r="D146" s="30">
        <v>97550</v>
      </c>
      <c r="E146" s="30">
        <v>59100</v>
      </c>
      <c r="F146" s="30">
        <v>49650</v>
      </c>
      <c r="G146" s="13">
        <f t="shared" si="18"/>
        <v>206300</v>
      </c>
    </row>
    <row r="147" spans="1:7" ht="15.6" x14ac:dyDescent="0.3">
      <c r="A147" s="100"/>
      <c r="B147" s="12" t="s">
        <v>266</v>
      </c>
      <c r="C147" s="83" t="s">
        <v>283</v>
      </c>
      <c r="D147" s="30">
        <v>74950</v>
      </c>
      <c r="E147" s="30">
        <v>83700</v>
      </c>
      <c r="F147" s="30">
        <v>55450</v>
      </c>
      <c r="G147" s="13">
        <f t="shared" si="18"/>
        <v>214100</v>
      </c>
    </row>
    <row r="148" spans="1:7" ht="16.2" thickBot="1" x14ac:dyDescent="0.35">
      <c r="A148" s="100"/>
      <c r="B148" s="28" t="s">
        <v>267</v>
      </c>
      <c r="C148" s="86" t="s">
        <v>284</v>
      </c>
      <c r="D148" s="43">
        <v>38100</v>
      </c>
      <c r="E148" s="43">
        <v>73400</v>
      </c>
      <c r="F148" s="43">
        <v>72600</v>
      </c>
      <c r="G148" s="44">
        <f t="shared" si="18"/>
        <v>184100</v>
      </c>
    </row>
    <row r="149" spans="1:7" ht="18.600000000000001" thickBot="1" x14ac:dyDescent="0.4">
      <c r="A149" s="101"/>
      <c r="B149" s="97" t="s">
        <v>38</v>
      </c>
      <c r="C149" s="98"/>
      <c r="D149" s="96">
        <f>SUM(D131:D148)</f>
        <v>2143000</v>
      </c>
      <c r="E149" s="96">
        <f t="shared" ref="E149:G149" si="19">SUM(E131:E148)</f>
        <v>2975500</v>
      </c>
      <c r="F149" s="96">
        <f t="shared" si="19"/>
        <v>3274750</v>
      </c>
      <c r="G149" s="55">
        <f t="shared" si="19"/>
        <v>8393250</v>
      </c>
    </row>
    <row r="151" spans="1:7" ht="15" thickBot="1" x14ac:dyDescent="0.35"/>
    <row r="152" spans="1:7" ht="18.600000000000001" thickBot="1" x14ac:dyDescent="0.4">
      <c r="B152" s="102" t="s">
        <v>286</v>
      </c>
      <c r="C152" s="103"/>
      <c r="D152" s="103"/>
      <c r="E152" s="103"/>
      <c r="F152" s="104"/>
      <c r="G152" s="54">
        <f>G18+G30+G38+G44+G67+G73+G94+G107+G118+G130+G149</f>
        <v>91501100</v>
      </c>
    </row>
  </sheetData>
  <mergeCells count="26">
    <mergeCell ref="B38:C38"/>
    <mergeCell ref="A31:A38"/>
    <mergeCell ref="B1:G1"/>
    <mergeCell ref="A3:A18"/>
    <mergeCell ref="B18:C18"/>
    <mergeCell ref="B30:C30"/>
    <mergeCell ref="A19:A30"/>
    <mergeCell ref="F40:F42"/>
    <mergeCell ref="B44:C44"/>
    <mergeCell ref="A39:A44"/>
    <mergeCell ref="B67:C67"/>
    <mergeCell ref="A45:A67"/>
    <mergeCell ref="B73:C73"/>
    <mergeCell ref="A68:A73"/>
    <mergeCell ref="A74:A94"/>
    <mergeCell ref="B94:C94"/>
    <mergeCell ref="E40:E42"/>
    <mergeCell ref="B149:C149"/>
    <mergeCell ref="A131:A149"/>
    <mergeCell ref="B152:F152"/>
    <mergeCell ref="B107:C107"/>
    <mergeCell ref="A95:A107"/>
    <mergeCell ref="B118:C118"/>
    <mergeCell ref="A108:A118"/>
    <mergeCell ref="B130:C130"/>
    <mergeCell ref="A119:A130"/>
  </mergeCells>
  <pageMargins left="0.7" right="0.7" top="0.75" bottom="0.75" header="0.3" footer="0.3"/>
  <ignoredErrors>
    <ignoredError sqref="G118 G107 G130 G94 G73 G67 G44 G38 G30 G1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David Bastos</cp:lastModifiedBy>
  <dcterms:created xsi:type="dcterms:W3CDTF">2023-02-10T14:09:39Z</dcterms:created>
  <dcterms:modified xsi:type="dcterms:W3CDTF">2023-02-13T14:55:17Z</dcterms:modified>
</cp:coreProperties>
</file>