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vado_Projects\project\master\"/>
    </mc:Choice>
  </mc:AlternateContent>
  <bookViews>
    <workbookView xWindow="480" yWindow="30" windowWidth="27798" windowHeight="15138" activeTab="1"/>
  </bookViews>
  <sheets>
    <sheet name="HLS" sheetId="1" r:id="rId1"/>
    <sheet name="HLS Charts" sheetId="2" r:id="rId2"/>
    <sheet name="Final Results" sheetId="3" r:id="rId3"/>
  </sheets>
  <calcPr calcId="152511"/>
</workbook>
</file>

<file path=xl/calcChain.xml><?xml version="1.0" encoding="utf-8"?>
<calcChain xmlns="http://schemas.openxmlformats.org/spreadsheetml/2006/main">
  <c r="A15" i="2" l="1"/>
  <c r="B15" i="2"/>
  <c r="C15" i="2"/>
  <c r="D15" i="2"/>
  <c r="D10" i="2" l="1"/>
  <c r="D11" i="2"/>
  <c r="D12" i="2"/>
  <c r="D13" i="2"/>
  <c r="D14" i="2"/>
  <c r="D16" i="2"/>
  <c r="D9" i="2"/>
  <c r="D3" i="2"/>
  <c r="D4" i="2"/>
  <c r="D5" i="2"/>
  <c r="D6" i="2"/>
  <c r="D2" i="2"/>
  <c r="C3" i="2"/>
  <c r="C4" i="2"/>
  <c r="C5" i="2"/>
  <c r="C6" i="2"/>
  <c r="C2" i="2"/>
  <c r="B3" i="2"/>
  <c r="B4" i="2"/>
  <c r="B5" i="2"/>
  <c r="B6" i="2"/>
  <c r="B2" i="2"/>
  <c r="C10" i="2"/>
  <c r="C11" i="2"/>
  <c r="C12" i="2"/>
  <c r="C13" i="2"/>
  <c r="C14" i="2"/>
  <c r="C16" i="2"/>
  <c r="C9" i="2"/>
  <c r="B10" i="2"/>
  <c r="B11" i="2"/>
  <c r="B12" i="2"/>
  <c r="B13" i="2"/>
  <c r="B14" i="2"/>
  <c r="B16" i="2"/>
  <c r="B9" i="2"/>
  <c r="A10" i="2"/>
  <c r="A11" i="2"/>
  <c r="A12" i="2"/>
  <c r="A13" i="2"/>
  <c r="A14" i="2"/>
  <c r="A9" i="2"/>
  <c r="A3" i="2"/>
  <c r="A4" i="2"/>
  <c r="A5" i="2"/>
  <c r="A2" i="2"/>
  <c r="K16" i="1" l="1"/>
  <c r="K15" i="1"/>
  <c r="K5" i="1"/>
  <c r="K6" i="1"/>
  <c r="K7" i="1"/>
  <c r="K8" i="1"/>
  <c r="G13" i="1"/>
  <c r="L20" i="1"/>
  <c r="M20" i="1" s="1"/>
  <c r="K20" i="1"/>
  <c r="I20" i="1"/>
  <c r="G20" i="1"/>
  <c r="E20" i="1"/>
  <c r="I8" i="1"/>
  <c r="G8" i="1"/>
  <c r="E8" i="1"/>
  <c r="K17" i="1"/>
  <c r="K18" i="1"/>
  <c r="K19" i="1"/>
  <c r="L19" i="1" s="1"/>
  <c r="M19" i="1" s="1"/>
  <c r="I17" i="1"/>
  <c r="I18" i="1"/>
  <c r="I19" i="1"/>
  <c r="G17" i="1"/>
  <c r="G18" i="1"/>
  <c r="G19" i="1"/>
  <c r="E17" i="1"/>
  <c r="E18" i="1"/>
  <c r="E19" i="1"/>
  <c r="I16" i="1"/>
  <c r="G16" i="1"/>
  <c r="E16" i="1"/>
  <c r="I15" i="1"/>
  <c r="G15" i="1"/>
  <c r="E15" i="1"/>
  <c r="K14" i="1"/>
  <c r="I14" i="1"/>
  <c r="G14" i="1"/>
  <c r="E14" i="1"/>
  <c r="K13" i="1"/>
  <c r="I13" i="1"/>
  <c r="E13" i="1"/>
  <c r="I6" i="1"/>
  <c r="I7" i="1"/>
  <c r="G6" i="1"/>
  <c r="G7" i="1"/>
  <c r="E6" i="1"/>
  <c r="E7" i="1"/>
  <c r="I5" i="1"/>
  <c r="G5" i="1"/>
  <c r="E5" i="1"/>
  <c r="K4" i="1"/>
  <c r="I4" i="1"/>
  <c r="G4" i="1"/>
  <c r="E4" i="1"/>
  <c r="L17" i="1" l="1"/>
  <c r="M17" i="1" s="1"/>
  <c r="L6" i="1"/>
  <c r="M6" i="1" s="1"/>
  <c r="L5" i="1"/>
  <c r="M5" i="1" s="1"/>
  <c r="L8" i="1"/>
  <c r="M8" i="1" s="1"/>
  <c r="L18" i="1"/>
  <c r="M18" i="1" s="1"/>
  <c r="L16" i="1"/>
  <c r="M16" i="1" s="1"/>
  <c r="L4" i="1"/>
  <c r="M4" i="1" s="1"/>
  <c r="L7" i="1"/>
  <c r="M7" i="1" s="1"/>
  <c r="L15" i="1"/>
  <c r="M15" i="1" s="1"/>
  <c r="L13" i="1"/>
  <c r="M13" i="1" s="1"/>
  <c r="L14" i="1"/>
  <c r="M14" i="1" s="1"/>
</calcChain>
</file>

<file path=xl/sharedStrings.xml><?xml version="1.0" encoding="utf-8"?>
<sst xmlns="http://schemas.openxmlformats.org/spreadsheetml/2006/main" count="49" uniqueCount="30">
  <si>
    <t>II</t>
  </si>
  <si>
    <t>Interval</t>
  </si>
  <si>
    <t>ap_clk</t>
  </si>
  <si>
    <t>Solution 1 (Inner Loop pipelined)</t>
  </si>
  <si>
    <t>Utilization</t>
  </si>
  <si>
    <t>BRAM</t>
  </si>
  <si>
    <t>DSP</t>
  </si>
  <si>
    <t>FF</t>
  </si>
  <si>
    <t>LUT</t>
  </si>
  <si>
    <t>BRAM %</t>
  </si>
  <si>
    <t>DSP %</t>
  </si>
  <si>
    <t>FF %</t>
  </si>
  <si>
    <t>LUT %</t>
  </si>
  <si>
    <t>Limiting percentage</t>
  </si>
  <si>
    <t>NONE</t>
  </si>
  <si>
    <t>Theoretical N</t>
  </si>
  <si>
    <t>Solution 2 (Outer Loop Pipelined - II of inner loop = 1)</t>
  </si>
  <si>
    <t>Initiation Interval</t>
  </si>
  <si>
    <t>Latency</t>
  </si>
  <si>
    <t>Rate (N/Latency)</t>
  </si>
  <si>
    <t>Platform</t>
  </si>
  <si>
    <t>Software (SIMD)</t>
  </si>
  <si>
    <t>Software (non-SIMD)</t>
  </si>
  <si>
    <t>Reads</t>
  </si>
  <si>
    <t>Reference Genome Length</t>
  </si>
  <si>
    <t>Read Length</t>
  </si>
  <si>
    <t>Time (seconds)</t>
  </si>
  <si>
    <t>Single Large PE (II = 100)</t>
  </si>
  <si>
    <t>Single Small PE (II = 220)</t>
  </si>
  <si>
    <t>50 Small PEs (II = 220)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</si>
</sst>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000%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2" applyNumberFormat="1" applyFont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165" fontId="0" fillId="0" borderId="6" xfId="1" applyNumberFormat="1" applyFont="1" applyBorder="1" applyAlignment="1">
      <alignment horizontal="center"/>
    </xf>
    <xf numFmtId="164" fontId="0" fillId="0" borderId="6" xfId="2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Border="1"/>
    <xf numFmtId="43" fontId="0" fillId="0" borderId="6" xfId="1" applyNumberFormat="1" applyFont="1" applyBorder="1" applyAlignment="1">
      <alignment horizontal="center"/>
    </xf>
    <xf numFmtId="43" fontId="0" fillId="0" borderId="1" xfId="1" applyNumberFormat="1" applyFont="1" applyBorder="1" applyAlignment="1">
      <alignment horizontal="center"/>
    </xf>
    <xf numFmtId="164" fontId="0" fillId="0" borderId="6" xfId="2" applyNumberFormat="1" applyFont="1" applyBorder="1" applyAlignment="1">
      <alignment horizontal="right"/>
    </xf>
    <xf numFmtId="164" fontId="0" fillId="0" borderId="1" xfId="2" applyNumberFormat="1" applyFont="1" applyBorder="1" applyAlignment="1">
      <alignment horizontal="right"/>
    </xf>
    <xf numFmtId="0" fontId="2" fillId="2" borderId="5" xfId="3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4">
    <cellStyle name="Bad" xfId="3" builtinId="27"/>
    <cellStyle name="Comma" xfId="1" builtinId="3"/>
    <cellStyle name="Normal" xfId="0" builtinId="0"/>
    <cellStyle name="Percent" xfId="2" builtinId="5"/>
  </cellStyles>
  <dxfs count="16"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'HLS Charts'!$C$1</c:f>
              <c:strCache>
                <c:ptCount val="1"/>
                <c:pt idx="0">
                  <c:v>Theoretical 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'HLS Charts'!$A$2:$A$6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7</c:v>
                </c:pt>
              </c:numCache>
            </c:numRef>
          </c:xVal>
          <c:yVal>
            <c:numRef>
              <c:f>'HLS Charts'!$C$2:$C$6</c:f>
              <c:numCache>
                <c:formatCode>General</c:formatCode>
                <c:ptCount val="5"/>
                <c:pt idx="0">
                  <c:v>41</c:v>
                </c:pt>
                <c:pt idx="1">
                  <c:v>44</c:v>
                </c:pt>
                <c:pt idx="2">
                  <c:v>44</c:v>
                </c:pt>
                <c:pt idx="3">
                  <c:v>44</c:v>
                </c:pt>
                <c:pt idx="4">
                  <c:v>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613032"/>
        <c:axId val="347607152"/>
      </c:scatterChart>
      <c:scatterChart>
        <c:scatterStyle val="lineMarker"/>
        <c:varyColors val="0"/>
        <c:ser>
          <c:idx val="1"/>
          <c:order val="1"/>
          <c:tx>
            <c:strRef>
              <c:f>'HLS Charts'!$D$1</c:f>
              <c:strCache>
                <c:ptCount val="1"/>
                <c:pt idx="0">
                  <c:v>Rate (N/Latency)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'HLS Charts'!$A$2:$A$6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7</c:v>
                </c:pt>
              </c:numCache>
            </c:numRef>
          </c:xVal>
          <c:yVal>
            <c:numRef>
              <c:f>'HLS Charts'!$D$2:$D$6</c:f>
              <c:numCache>
                <c:formatCode>General</c:formatCode>
                <c:ptCount val="5"/>
                <c:pt idx="0">
                  <c:v>372.72726595041331</c:v>
                </c:pt>
                <c:pt idx="1">
                  <c:v>210.52631377486782</c:v>
                </c:pt>
                <c:pt idx="2">
                  <c:v>143.32247463633567</c:v>
                </c:pt>
                <c:pt idx="3">
                  <c:v>108.37438370258924</c:v>
                </c:pt>
                <c:pt idx="4">
                  <c:v>64.0113796187443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609112"/>
        <c:axId val="347606368"/>
      </c:scatterChart>
      <c:valAx>
        <c:axId val="347613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Initiation Interval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607152"/>
        <c:crosses val="autoZero"/>
        <c:crossBetween val="midCat"/>
      </c:valAx>
      <c:valAx>
        <c:axId val="34760715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Theoretical 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613032"/>
        <c:crosses val="autoZero"/>
        <c:crossBetween val="midCat"/>
      </c:valAx>
      <c:valAx>
        <c:axId val="34760636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Rate (Reads/Billion Cycles)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609112"/>
        <c:crosses val="max"/>
        <c:crossBetween val="midCat"/>
      </c:valAx>
      <c:valAx>
        <c:axId val="3476091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7606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'HLS Charts'!$C$8</c:f>
              <c:strCache>
                <c:ptCount val="1"/>
                <c:pt idx="0">
                  <c:v>Theoretical 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'HLS Charts'!$A$9:$A$16</c:f>
              <c:numCache>
                <c:formatCode>General</c:formatCode>
                <c:ptCount val="8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  <c:pt idx="4">
                  <c:v>180</c:v>
                </c:pt>
                <c:pt idx="5">
                  <c:v>200</c:v>
                </c:pt>
                <c:pt idx="6">
                  <c:v>220</c:v>
                </c:pt>
                <c:pt idx="7">
                  <c:v>229</c:v>
                </c:pt>
              </c:numCache>
            </c:numRef>
          </c:xVal>
          <c:yVal>
            <c:numRef>
              <c:f>'HLS Charts'!$C$9:$C$16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612248"/>
        <c:axId val="347612640"/>
      </c:scatterChart>
      <c:scatterChart>
        <c:scatterStyle val="lineMarker"/>
        <c:varyColors val="0"/>
        <c:ser>
          <c:idx val="1"/>
          <c:order val="1"/>
          <c:tx>
            <c:strRef>
              <c:f>'HLS Charts'!$D$8</c:f>
              <c:strCache>
                <c:ptCount val="1"/>
                <c:pt idx="0">
                  <c:v>Rate (N/Latency)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'HLS Charts'!$A$9:$A$16</c:f>
              <c:numCache>
                <c:formatCode>General</c:formatCode>
                <c:ptCount val="8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  <c:pt idx="4">
                  <c:v>180</c:v>
                </c:pt>
                <c:pt idx="5">
                  <c:v>200</c:v>
                </c:pt>
                <c:pt idx="6">
                  <c:v>220</c:v>
                </c:pt>
                <c:pt idx="7">
                  <c:v>229</c:v>
                </c:pt>
              </c:numCache>
            </c:numRef>
          </c:xVal>
          <c:yVal>
            <c:numRef>
              <c:f>'HLS Charts'!$D$9:$D$16</c:f>
              <c:numCache>
                <c:formatCode>General</c:formatCode>
                <c:ptCount val="8"/>
                <c:pt idx="0">
                  <c:v>39.999915200179778</c:v>
                </c:pt>
                <c:pt idx="1">
                  <c:v>33.333285555624037</c:v>
                </c:pt>
                <c:pt idx="2">
                  <c:v>28.571401632678462</c:v>
                </c:pt>
                <c:pt idx="3">
                  <c:v>24.999985625008264</c:v>
                </c:pt>
                <c:pt idx="4">
                  <c:v>22.222215802470991</c:v>
                </c:pt>
                <c:pt idx="5">
                  <c:v>19.999998800000071</c:v>
                </c:pt>
                <c:pt idx="6">
                  <c:v>19.417475351116984</c:v>
                </c:pt>
                <c:pt idx="7">
                  <c:v>372.72726595041331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606760"/>
        <c:axId val="347607936"/>
      </c:scatterChart>
      <c:valAx>
        <c:axId val="347612248"/>
        <c:scaling>
          <c:orientation val="minMax"/>
          <c:min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Initiation Interval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612640"/>
        <c:crosses val="autoZero"/>
        <c:crossBetween val="midCat"/>
      </c:valAx>
      <c:valAx>
        <c:axId val="34761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Theoretical 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612248"/>
        <c:crosses val="autoZero"/>
        <c:crossBetween val="midCat"/>
      </c:valAx>
      <c:valAx>
        <c:axId val="34760793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Rate (Reads/Billion Cycles)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606760"/>
        <c:crosses val="max"/>
        <c:crossBetween val="midCat"/>
      </c:valAx>
      <c:valAx>
        <c:axId val="34760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7607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Runtime</a:t>
            </a:r>
            <a:r>
              <a:rPr lang="en-US" baseline="0"/>
              <a:t> for 100 Reads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'Final Results'!$B$5</c:f>
              <c:strCache>
                <c:ptCount val="1"/>
                <c:pt idx="0">
                  <c:v>Time (seconds)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'Final Results'!$A$6:$A$10</c:f>
              <c:strCache>
                <c:ptCount val="5"/>
                <c:pt idx="0">
                  <c:v>Single Small PE (II = 220)</c:v>
                </c:pt>
                <c:pt idx="1">
                  <c:v>Software (non-SIMD)</c:v>
                </c:pt>
                <c:pt idx="2">
                  <c:v>Software (SIMD)</c:v>
                </c:pt>
                <c:pt idx="3">
                  <c:v>Single Large PE (II = 100)</c:v>
                </c:pt>
                <c:pt idx="4">
                  <c:v>50 Small PEs (II = 220)</c:v>
                </c:pt>
              </c:strCache>
            </c:strRef>
          </c:cat>
          <c:val>
            <c:numRef>
              <c:f>'Final Results'!$B$6:$B$10</c:f>
              <c:numCache>
                <c:formatCode>General</c:formatCode>
                <c:ptCount val="5"/>
                <c:pt idx="0">
                  <c:v>113.5</c:v>
                </c:pt>
                <c:pt idx="1">
                  <c:v>53.314</c:v>
                </c:pt>
                <c:pt idx="2">
                  <c:v>28.506</c:v>
                </c:pt>
                <c:pt idx="3">
                  <c:v>25.001000000000001</c:v>
                </c:pt>
                <c:pt idx="4">
                  <c:v>2.27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7610288"/>
        <c:axId val="347607544"/>
      </c:barChart>
      <c:catAx>
        <c:axId val="347610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186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607544"/>
        <c:crosses val="autoZero"/>
        <c:auto val="1"/>
        <c:lblAlgn val="ctr"/>
        <c:lblOffset val="100"/>
        <c:noMultiLvlLbl val="0"/>
      </c:catAx>
      <c:valAx>
        <c:axId val="347607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610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198120</xdr:colOff>
      <xdr:row>1</xdr:row>
      <xdr:rowOff>3810</xdr:rowOff>
    </xdr:from>
    <xdr:to>
      <xdr:col>11</xdr:col>
      <xdr:colOff>289560</xdr:colOff>
      <xdr:row>16</xdr:row>
      <xdr:rowOff>3810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182880</xdr:colOff>
      <xdr:row>16</xdr:row>
      <xdr:rowOff>53340</xdr:rowOff>
    </xdr:from>
    <xdr:to>
      <xdr:col>11</xdr:col>
      <xdr:colOff>274320</xdr:colOff>
      <xdr:row>31</xdr:row>
      <xdr:rowOff>53340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195138</xdr:colOff>
      <xdr:row>3</xdr:row>
      <xdr:rowOff>36278</xdr:rowOff>
    </xdr:from>
    <xdr:to>
      <xdr:col>7</xdr:col>
      <xdr:colOff>427382</xdr:colOff>
      <xdr:row>20</xdr:row>
      <xdr:rowOff>168965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0.86909</cdr:x>
      <cdr:y>0.59607</cdr:y>
    </cdr:from>
    <cdr:to>
      <cdr:x>0.86909</cdr:x>
      <cdr:y>0.7265</cdr:y>
    </cdr:to>
    <cdr:cxnSp macro="">
      <cdr:nvCxnSpPr>
        <cdr:cNvPr id="3" name="Straight Arrow Connector 2"/>
        <cdr:cNvCxnSpPr/>
      </cdr:nvCxnSpPr>
      <cdr:spPr>
        <a:xfrm xmlns:a="http://schemas.openxmlformats.org/drawingml/2006/main">
          <a:off x="2982874" y="1933660"/>
          <a:ext cx="0" cy="423111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bg1">
              <a:lumMod val="65000"/>
            </a:schemeClr>
          </a:solidFill>
          <a:headEnd type="triangle" w="sm" len="sm"/>
          <a:tailEnd type="triangle" w="sm" len="sm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0.51249</cdr:x>
      <cdr:y>0.59675</cdr:y>
    </cdr:from>
    <cdr:to>
      <cdr:x>0.87882</cdr:x>
      <cdr:y>0.59675</cdr:y>
    </cdr:to>
    <cdr:cxnSp macro="">
      <cdr:nvCxnSpPr>
        <cdr:cNvPr id="5" name="Straight Connector 4"/>
        <cdr:cNvCxnSpPr/>
      </cdr:nvCxnSpPr>
      <cdr:spPr>
        <a:xfrm xmlns:a="http://schemas.openxmlformats.org/drawingml/2006/main">
          <a:off x="1758974" y="1935850"/>
          <a:ext cx="1257306" cy="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1">
              <a:lumMod val="6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0.76011</cdr:x>
      <cdr:y>0.72581</cdr:y>
    </cdr:from>
    <cdr:to>
      <cdr:x>0.87736</cdr:x>
      <cdr:y>0.72581</cdr:y>
    </cdr:to>
    <cdr:cxnSp macro="">
      <cdr:nvCxnSpPr>
        <cdr:cNvPr id="6" name="Straight Connector 5"/>
        <cdr:cNvCxnSpPr/>
      </cdr:nvCxnSpPr>
      <cdr:spPr>
        <a:xfrm xmlns:a="http://schemas.openxmlformats.org/drawingml/2006/main">
          <a:off x="2608838" y="2354525"/>
          <a:ext cx="402428" cy="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1">
              <a:lumMod val="6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0.84719</cdr:x>
      <cdr:y>0.61937</cdr:y>
    </cdr:from>
    <cdr:to>
      <cdr:x>0.99899</cdr:x>
      <cdr:y>0.70925</cdr:y>
    </cdr:to>
    <cdr:sp macro="" textlink="">
      <cdr:nvSpPr>
        <cdr:cNvPr id="15" name="TextBox 14"/>
        <cdr:cNvSpPr txBox="1"/>
      </cdr:nvSpPr>
      <cdr:spPr>
        <a:xfrm xmlns:a="http://schemas.openxmlformats.org/drawingml/2006/main">
          <a:off x="2907715" y="2009219"/>
          <a:ext cx="521016" cy="2915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12.6x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opLeftCell="D1" workbookViewId="0">
      <selection activeCell="A21" sqref="A21"/>
    </sheetView>
  </sheetViews>
  <sheetFormatPr defaultRowHeight="14.4" x14ac:dyDescent="0.55000000000000004"/>
  <cols>
    <col min="2" max="2" width="15.26171875" bestFit="1" customWidth="1"/>
    <col min="3" max="3" width="7.15625" customWidth="1"/>
    <col min="12" max="12" width="19" customWidth="1"/>
    <col min="13" max="13" width="14.41796875" customWidth="1"/>
  </cols>
  <sheetData>
    <row r="1" spans="1:13" x14ac:dyDescent="0.55000000000000004">
      <c r="A1" s="19" t="s">
        <v>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x14ac:dyDescent="0.55000000000000004">
      <c r="A2" s="2" t="s">
        <v>0</v>
      </c>
      <c r="B2" s="1"/>
      <c r="C2" s="1"/>
      <c r="D2" s="16" t="s">
        <v>4</v>
      </c>
      <c r="E2" s="17"/>
      <c r="F2" s="17"/>
      <c r="G2" s="17"/>
      <c r="H2" s="17"/>
      <c r="I2" s="17"/>
      <c r="J2" s="17"/>
      <c r="K2" s="17"/>
      <c r="L2" s="18"/>
      <c r="M2" s="1"/>
    </row>
    <row r="3" spans="1:13" ht="14.7" thickBot="1" x14ac:dyDescent="0.6">
      <c r="A3" s="8"/>
      <c r="B3" s="8" t="s">
        <v>1</v>
      </c>
      <c r="C3" s="8" t="s">
        <v>2</v>
      </c>
      <c r="D3" s="8" t="s">
        <v>5</v>
      </c>
      <c r="E3" s="8" t="s">
        <v>9</v>
      </c>
      <c r="F3" s="8" t="s">
        <v>6</v>
      </c>
      <c r="G3" s="8" t="s">
        <v>10</v>
      </c>
      <c r="H3" s="8" t="s">
        <v>7</v>
      </c>
      <c r="I3" s="8" t="s">
        <v>11</v>
      </c>
      <c r="J3" s="8" t="s">
        <v>8</v>
      </c>
      <c r="K3" s="15" t="s">
        <v>12</v>
      </c>
      <c r="L3" s="9" t="s">
        <v>13</v>
      </c>
      <c r="M3" s="9" t="s">
        <v>15</v>
      </c>
    </row>
    <row r="4" spans="1:13" x14ac:dyDescent="0.55000000000000004">
      <c r="A4" s="5">
        <v>1</v>
      </c>
      <c r="B4" s="6">
        <v>110000002</v>
      </c>
      <c r="C4" s="11">
        <v>7.83</v>
      </c>
      <c r="D4" s="5">
        <v>4</v>
      </c>
      <c r="E4" s="7">
        <f>D4/280</f>
        <v>1.4285714285714285E-2</v>
      </c>
      <c r="F4" s="5">
        <v>0</v>
      </c>
      <c r="G4" s="7">
        <f>F4/220</f>
        <v>0</v>
      </c>
      <c r="H4" s="5">
        <v>668</v>
      </c>
      <c r="I4" s="7">
        <f>H4/106400</f>
        <v>6.2781954887218046E-3</v>
      </c>
      <c r="J4" s="5">
        <v>1296</v>
      </c>
      <c r="K4" s="7">
        <f>J4/53200</f>
        <v>2.4360902255639097E-2</v>
      </c>
      <c r="L4" s="13">
        <f>MAX(K4,I4,G4,E4)</f>
        <v>2.4360902255639097E-2</v>
      </c>
      <c r="M4" s="10">
        <f>FLOOR(1/L4, 1)</f>
        <v>41</v>
      </c>
    </row>
    <row r="5" spans="1:13" x14ac:dyDescent="0.55000000000000004">
      <c r="A5" s="2">
        <v>2</v>
      </c>
      <c r="B5" s="4">
        <v>209000002</v>
      </c>
      <c r="C5" s="12">
        <v>4.74</v>
      </c>
      <c r="D5" s="2">
        <v>4</v>
      </c>
      <c r="E5" s="3">
        <f>D5/280</f>
        <v>1.4285714285714285E-2</v>
      </c>
      <c r="F5" s="2">
        <v>0</v>
      </c>
      <c r="G5" s="3">
        <f>F5/220</f>
        <v>0</v>
      </c>
      <c r="H5" s="2">
        <v>755</v>
      </c>
      <c r="I5" s="3">
        <f>H5/106400</f>
        <v>7.0958646616541355E-3</v>
      </c>
      <c r="J5" s="2">
        <v>1209</v>
      </c>
      <c r="K5" s="3">
        <f t="shared" ref="K5:K8" si="0">J5/53200</f>
        <v>2.2725563909774437E-2</v>
      </c>
      <c r="L5" s="14">
        <f t="shared" ref="L5:L8" si="1">MAX(K5,I5,G5,E5)</f>
        <v>2.2725563909774437E-2</v>
      </c>
      <c r="M5" s="1">
        <f t="shared" ref="M5:M8" si="2">FLOOR(1/L5, 1)</f>
        <v>44</v>
      </c>
    </row>
    <row r="6" spans="1:13" x14ac:dyDescent="0.55000000000000004">
      <c r="A6" s="2">
        <v>3</v>
      </c>
      <c r="B6" s="4">
        <v>307000002</v>
      </c>
      <c r="C6" s="12">
        <v>4.1500000000000004</v>
      </c>
      <c r="D6" s="2">
        <v>2</v>
      </c>
      <c r="E6" s="3">
        <f t="shared" ref="E6:E8" si="3">D6/280</f>
        <v>7.1428571428571426E-3</v>
      </c>
      <c r="F6" s="2">
        <v>0</v>
      </c>
      <c r="G6" s="3">
        <f t="shared" ref="G6:G8" si="4">F6/220</f>
        <v>0</v>
      </c>
      <c r="H6" s="2">
        <v>744</v>
      </c>
      <c r="I6" s="3">
        <f t="shared" ref="I6:I8" si="5">H6/106400</f>
        <v>6.9924812030075188E-3</v>
      </c>
      <c r="J6" s="2">
        <v>1200</v>
      </c>
      <c r="K6" s="3">
        <f t="shared" si="0"/>
        <v>2.2556390977443608E-2</v>
      </c>
      <c r="L6" s="14">
        <f t="shared" si="1"/>
        <v>2.2556390977443608E-2</v>
      </c>
      <c r="M6" s="1">
        <f t="shared" si="2"/>
        <v>44</v>
      </c>
    </row>
    <row r="7" spans="1:13" x14ac:dyDescent="0.55000000000000004">
      <c r="A7" s="2">
        <v>4</v>
      </c>
      <c r="B7" s="4">
        <v>406000002</v>
      </c>
      <c r="C7" s="12">
        <v>4.1500000000000004</v>
      </c>
      <c r="D7" s="2">
        <v>2</v>
      </c>
      <c r="E7" s="3">
        <f t="shared" si="3"/>
        <v>7.1428571428571426E-3</v>
      </c>
      <c r="F7" s="2">
        <v>0</v>
      </c>
      <c r="G7" s="3">
        <f t="shared" si="4"/>
        <v>0</v>
      </c>
      <c r="H7" s="2">
        <v>731</v>
      </c>
      <c r="I7" s="3">
        <f t="shared" si="5"/>
        <v>6.8703007518796993E-3</v>
      </c>
      <c r="J7" s="2">
        <v>1194</v>
      </c>
      <c r="K7" s="3">
        <f t="shared" si="0"/>
        <v>2.2443609022556391E-2</v>
      </c>
      <c r="L7" s="14">
        <f t="shared" si="1"/>
        <v>2.2443609022556391E-2</v>
      </c>
      <c r="M7" s="1">
        <f t="shared" si="2"/>
        <v>44</v>
      </c>
    </row>
    <row r="8" spans="1:13" x14ac:dyDescent="0.55000000000000004">
      <c r="A8" s="2" t="s">
        <v>14</v>
      </c>
      <c r="B8" s="4">
        <v>703000002</v>
      </c>
      <c r="C8" s="12">
        <v>4.1100000000000003</v>
      </c>
      <c r="D8" s="2">
        <v>2</v>
      </c>
      <c r="E8" s="3">
        <f t="shared" si="3"/>
        <v>7.1428571428571426E-3</v>
      </c>
      <c r="F8" s="2">
        <v>0</v>
      </c>
      <c r="G8" s="3">
        <f t="shared" si="4"/>
        <v>0</v>
      </c>
      <c r="H8" s="2">
        <v>711</v>
      </c>
      <c r="I8" s="3">
        <f t="shared" si="5"/>
        <v>6.6823308270676689E-3</v>
      </c>
      <c r="J8" s="2">
        <v>1181</v>
      </c>
      <c r="K8" s="3">
        <f t="shared" si="0"/>
        <v>2.2199248120300753E-2</v>
      </c>
      <c r="L8" s="14">
        <f t="shared" si="1"/>
        <v>2.2199248120300753E-2</v>
      </c>
      <c r="M8" s="1">
        <f t="shared" si="2"/>
        <v>45</v>
      </c>
    </row>
    <row r="10" spans="1:13" x14ac:dyDescent="0.55000000000000004">
      <c r="A10" s="16" t="s">
        <v>16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8"/>
    </row>
    <row r="11" spans="1:13" x14ac:dyDescent="0.55000000000000004">
      <c r="A11" s="2" t="s">
        <v>0</v>
      </c>
      <c r="B11" s="1"/>
      <c r="C11" s="16" t="s">
        <v>4</v>
      </c>
      <c r="D11" s="17"/>
      <c r="E11" s="17"/>
      <c r="F11" s="17"/>
      <c r="G11" s="17"/>
      <c r="H11" s="17"/>
      <c r="I11" s="17"/>
      <c r="J11" s="17"/>
      <c r="K11" s="17"/>
      <c r="L11" s="18"/>
      <c r="M11" s="1"/>
    </row>
    <row r="12" spans="1:13" ht="14.7" thickBot="1" x14ac:dyDescent="0.6">
      <c r="A12" s="8"/>
      <c r="B12" s="8" t="s">
        <v>1</v>
      </c>
      <c r="C12" s="8" t="s">
        <v>2</v>
      </c>
      <c r="D12" s="8" t="s">
        <v>5</v>
      </c>
      <c r="E12" s="8" t="s">
        <v>9</v>
      </c>
      <c r="F12" s="8" t="s">
        <v>6</v>
      </c>
      <c r="G12" s="8" t="s">
        <v>10</v>
      </c>
      <c r="H12" s="8" t="s">
        <v>7</v>
      </c>
      <c r="I12" s="8" t="s">
        <v>11</v>
      </c>
      <c r="J12" s="8" t="s">
        <v>8</v>
      </c>
      <c r="K12" s="15" t="s">
        <v>12</v>
      </c>
      <c r="L12" s="9" t="s">
        <v>13</v>
      </c>
      <c r="M12" s="9" t="s">
        <v>15</v>
      </c>
    </row>
    <row r="13" spans="1:13" x14ac:dyDescent="0.55000000000000004">
      <c r="A13" s="5">
        <v>100</v>
      </c>
      <c r="B13" s="6">
        <v>50000106</v>
      </c>
      <c r="C13" s="11">
        <v>4.1500000000000004</v>
      </c>
      <c r="D13" s="5">
        <v>3</v>
      </c>
      <c r="E13" s="7">
        <f>D13/280</f>
        <v>1.0714285714285714E-2</v>
      </c>
      <c r="F13" s="5">
        <v>0</v>
      </c>
      <c r="G13" s="7">
        <f>F13/220</f>
        <v>0</v>
      </c>
      <c r="H13" s="5">
        <v>14626</v>
      </c>
      <c r="I13" s="7">
        <f>H13/106400</f>
        <v>0.13746240601503759</v>
      </c>
      <c r="J13" s="5">
        <v>26009</v>
      </c>
      <c r="K13" s="7">
        <f>J13/53200</f>
        <v>0.48889097744360904</v>
      </c>
      <c r="L13" s="13">
        <f>MAX(K13,I13,G13,E13)</f>
        <v>0.48889097744360904</v>
      </c>
      <c r="M13" s="10">
        <f>FLOOR(1/L13, 1)</f>
        <v>2</v>
      </c>
    </row>
    <row r="14" spans="1:13" x14ac:dyDescent="0.55000000000000004">
      <c r="A14" s="2">
        <v>120</v>
      </c>
      <c r="B14" s="4">
        <v>60000086</v>
      </c>
      <c r="C14" s="12">
        <v>4.1500000000000004</v>
      </c>
      <c r="D14" s="2">
        <v>3</v>
      </c>
      <c r="E14" s="3">
        <f>D14/280</f>
        <v>1.0714285714285714E-2</v>
      </c>
      <c r="F14" s="2">
        <v>0</v>
      </c>
      <c r="G14" s="3">
        <f>F14/220</f>
        <v>0</v>
      </c>
      <c r="H14" s="2">
        <v>14692</v>
      </c>
      <c r="I14" s="3">
        <f>H14/106400</f>
        <v>0.13808270676691731</v>
      </c>
      <c r="J14" s="2">
        <v>25891</v>
      </c>
      <c r="K14" s="3">
        <f>J14/53200</f>
        <v>0.48667293233082709</v>
      </c>
      <c r="L14" s="14">
        <f t="shared" ref="L14:L15" si="6">MAX(K14,I14,G14,E14)</f>
        <v>0.48667293233082709</v>
      </c>
      <c r="M14" s="1">
        <f t="shared" ref="M14:M20" si="7">FLOOR(1/L14, 1)</f>
        <v>2</v>
      </c>
    </row>
    <row r="15" spans="1:13" x14ac:dyDescent="0.55000000000000004">
      <c r="A15" s="2">
        <v>140</v>
      </c>
      <c r="B15" s="4">
        <v>70000066</v>
      </c>
      <c r="C15" s="12">
        <v>4.1500000000000004</v>
      </c>
      <c r="D15" s="2">
        <v>3</v>
      </c>
      <c r="E15" s="3">
        <f t="shared" ref="E15:E20" si="8">D15/280</f>
        <v>1.0714285714285714E-2</v>
      </c>
      <c r="F15" s="2">
        <v>0</v>
      </c>
      <c r="G15" s="3">
        <f t="shared" ref="G15:G20" si="9">F15/220</f>
        <v>0</v>
      </c>
      <c r="H15" s="2">
        <v>14656</v>
      </c>
      <c r="I15" s="3">
        <f t="shared" ref="I15:I20" si="10">H15/106400</f>
        <v>0.13774436090225564</v>
      </c>
      <c r="J15" s="2">
        <v>25811</v>
      </c>
      <c r="K15" s="3">
        <f>J15/53200</f>
        <v>0.48516917293233081</v>
      </c>
      <c r="L15" s="14">
        <f t="shared" si="6"/>
        <v>0.48516917293233081</v>
      </c>
      <c r="M15" s="1">
        <f t="shared" si="7"/>
        <v>2</v>
      </c>
    </row>
    <row r="16" spans="1:13" x14ac:dyDescent="0.55000000000000004">
      <c r="A16" s="2">
        <v>160</v>
      </c>
      <c r="B16" s="4">
        <v>80000046</v>
      </c>
      <c r="C16" s="12">
        <v>4.1500000000000004</v>
      </c>
      <c r="D16" s="2">
        <v>3</v>
      </c>
      <c r="E16" s="3">
        <f t="shared" si="8"/>
        <v>1.0714285714285714E-2</v>
      </c>
      <c r="F16" s="2">
        <v>0</v>
      </c>
      <c r="G16" s="3">
        <f t="shared" si="9"/>
        <v>0</v>
      </c>
      <c r="H16" s="2">
        <v>14492</v>
      </c>
      <c r="I16" s="3">
        <f t="shared" si="10"/>
        <v>0.13620300751879699</v>
      </c>
      <c r="J16" s="2">
        <v>25663</v>
      </c>
      <c r="K16" s="3">
        <f>J16/53200</f>
        <v>0.48238721804511281</v>
      </c>
      <c r="L16" s="14">
        <f>MAX(K16,I16,G16,E16)</f>
        <v>0.48238721804511281</v>
      </c>
      <c r="M16" s="1">
        <f t="shared" si="7"/>
        <v>2</v>
      </c>
    </row>
    <row r="17" spans="1:13" x14ac:dyDescent="0.55000000000000004">
      <c r="A17" s="5">
        <v>180</v>
      </c>
      <c r="B17" s="4">
        <v>90000026</v>
      </c>
      <c r="C17" s="12">
        <v>4.1500000000000004</v>
      </c>
      <c r="D17" s="5">
        <v>3</v>
      </c>
      <c r="E17" s="3">
        <f t="shared" si="8"/>
        <v>1.0714285714285714E-2</v>
      </c>
      <c r="F17" s="5">
        <v>0</v>
      </c>
      <c r="G17" s="3">
        <f t="shared" si="9"/>
        <v>0</v>
      </c>
      <c r="H17" s="5">
        <v>14514</v>
      </c>
      <c r="I17" s="3">
        <f t="shared" si="10"/>
        <v>0.13640977443609023</v>
      </c>
      <c r="J17" s="5">
        <v>25629</v>
      </c>
      <c r="K17" s="3">
        <f t="shared" ref="K17:K20" si="11">J17/53200</f>
        <v>0.48174812030075187</v>
      </c>
      <c r="L17" s="14">
        <f t="shared" ref="L17:L20" si="12">MAX(K17,I17,G17,E17)</f>
        <v>0.48174812030075187</v>
      </c>
      <c r="M17" s="1">
        <f t="shared" si="7"/>
        <v>2</v>
      </c>
    </row>
    <row r="18" spans="1:13" x14ac:dyDescent="0.55000000000000004">
      <c r="A18" s="2">
        <v>200</v>
      </c>
      <c r="B18" s="6">
        <v>100000006</v>
      </c>
      <c r="C18" s="11">
        <v>4.1500000000000004</v>
      </c>
      <c r="D18" s="2">
        <v>3</v>
      </c>
      <c r="E18" s="7">
        <f t="shared" si="8"/>
        <v>1.0714285714285714E-2</v>
      </c>
      <c r="F18" s="2">
        <v>0</v>
      </c>
      <c r="G18" s="7">
        <f t="shared" si="9"/>
        <v>0</v>
      </c>
      <c r="H18" s="2">
        <v>14639</v>
      </c>
      <c r="I18" s="7">
        <f t="shared" si="10"/>
        <v>0.13758458646616542</v>
      </c>
      <c r="J18" s="2">
        <v>25635</v>
      </c>
      <c r="K18" s="7">
        <f t="shared" si="11"/>
        <v>0.4818609022556391</v>
      </c>
      <c r="L18" s="13">
        <f t="shared" si="12"/>
        <v>0.4818609022556391</v>
      </c>
      <c r="M18" s="10">
        <f t="shared" si="7"/>
        <v>2</v>
      </c>
    </row>
    <row r="19" spans="1:13" x14ac:dyDescent="0.55000000000000004">
      <c r="A19" s="2">
        <v>220</v>
      </c>
      <c r="B19" s="4">
        <v>103000002</v>
      </c>
      <c r="C19" s="12">
        <v>4.1500000000000004</v>
      </c>
      <c r="D19" s="2">
        <v>3</v>
      </c>
      <c r="E19" s="3">
        <f t="shared" si="8"/>
        <v>1.0714285714285714E-2</v>
      </c>
      <c r="F19" s="2">
        <v>0</v>
      </c>
      <c r="G19" s="3">
        <f t="shared" si="9"/>
        <v>0</v>
      </c>
      <c r="H19" s="2">
        <v>14788</v>
      </c>
      <c r="I19" s="3">
        <f t="shared" si="10"/>
        <v>0.13898496240601504</v>
      </c>
      <c r="J19" s="2">
        <v>25708</v>
      </c>
      <c r="K19" s="3">
        <f t="shared" si="11"/>
        <v>0.4832330827067669</v>
      </c>
      <c r="L19" s="14">
        <f t="shared" si="12"/>
        <v>0.4832330827067669</v>
      </c>
      <c r="M19" s="1">
        <f t="shared" si="7"/>
        <v>2</v>
      </c>
    </row>
    <row r="20" spans="1:13" x14ac:dyDescent="0.55000000000000004">
      <c r="A20" s="2">
        <v>220</v>
      </c>
      <c r="B20" s="4">
        <v>110000002</v>
      </c>
      <c r="C20" s="12">
        <v>7.83</v>
      </c>
      <c r="D20" s="2">
        <v>4</v>
      </c>
      <c r="E20" s="3">
        <f t="shared" si="8"/>
        <v>1.4285714285714285E-2</v>
      </c>
      <c r="F20" s="2">
        <v>0</v>
      </c>
      <c r="G20" s="3">
        <f t="shared" si="9"/>
        <v>0</v>
      </c>
      <c r="H20" s="2">
        <v>688</v>
      </c>
      <c r="I20" s="3">
        <f t="shared" si="10"/>
        <v>6.4661654135338342E-3</v>
      </c>
      <c r="J20" s="2">
        <v>1296</v>
      </c>
      <c r="K20" s="3">
        <f t="shared" si="11"/>
        <v>2.4360902255639097E-2</v>
      </c>
      <c r="L20" s="14">
        <f t="shared" si="12"/>
        <v>2.4360902255639097E-2</v>
      </c>
      <c r="M20" s="1">
        <f t="shared" si="7"/>
        <v>41</v>
      </c>
    </row>
  </sheetData>
  <mergeCells count="4">
    <mergeCell ref="C11:L11"/>
    <mergeCell ref="A10:M10"/>
    <mergeCell ref="A1:M1"/>
    <mergeCell ref="D2:L2"/>
  </mergeCells>
  <conditionalFormatting sqref="B4:B8">
    <cfRule type="top10" dxfId="15" priority="17" percent="1" bottom="1" rank="1"/>
  </conditionalFormatting>
  <conditionalFormatting sqref="B13:B20">
    <cfRule type="top10" dxfId="14" priority="16" percent="1" bottom="1" rank="1"/>
  </conditionalFormatting>
  <conditionalFormatting sqref="C4:C8">
    <cfRule type="top10" dxfId="13" priority="14" percent="1" bottom="1" rank="1"/>
  </conditionalFormatting>
  <conditionalFormatting sqref="E4:E8">
    <cfRule type="top10" dxfId="12" priority="13" percent="1" bottom="1" rank="1"/>
  </conditionalFormatting>
  <conditionalFormatting sqref="G4:G8">
    <cfRule type="top10" dxfId="11" priority="12" percent="1" bottom="1" rank="1"/>
  </conditionalFormatting>
  <conditionalFormatting sqref="I4:I8">
    <cfRule type="top10" dxfId="10" priority="11" percent="1" bottom="1" rank="1"/>
  </conditionalFormatting>
  <conditionalFormatting sqref="K4:K8">
    <cfRule type="top10" dxfId="9" priority="10" percent="1" bottom="1" rank="1"/>
  </conditionalFormatting>
  <conditionalFormatting sqref="L4:L8">
    <cfRule type="top10" dxfId="8" priority="9" percent="1" bottom="1" rank="1"/>
  </conditionalFormatting>
  <conditionalFormatting sqref="M4:M8">
    <cfRule type="top10" dxfId="7" priority="8" percent="1" rank="1"/>
  </conditionalFormatting>
  <conditionalFormatting sqref="M13:M20">
    <cfRule type="top10" dxfId="6" priority="7" percent="1" rank="1"/>
  </conditionalFormatting>
  <conditionalFormatting sqref="L13:L20">
    <cfRule type="top10" dxfId="5" priority="6" percent="1" bottom="1" rank="1"/>
  </conditionalFormatting>
  <conditionalFormatting sqref="C13:C20">
    <cfRule type="top10" dxfId="4" priority="5" percent="1" bottom="1" rank="1"/>
  </conditionalFormatting>
  <conditionalFormatting sqref="E13:E20">
    <cfRule type="top10" dxfId="3" priority="4" percent="1" bottom="1" rank="1"/>
  </conditionalFormatting>
  <conditionalFormatting sqref="G13:G20">
    <cfRule type="top10" dxfId="2" priority="3" percent="1" bottom="1" rank="1"/>
  </conditionalFormatting>
  <conditionalFormatting sqref="I13:I20">
    <cfRule type="top10" dxfId="1" priority="2" percent="1" bottom="1" rank="1"/>
  </conditionalFormatting>
  <conditionalFormatting sqref="K13:K20">
    <cfRule type="top10" dxfId="0" priority="1" percent="1" bottom="1" rank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A11" zoomScale="108" workbookViewId="0">
      <selection activeCell="A17" sqref="A17"/>
    </sheetView>
  </sheetViews>
  <sheetFormatPr defaultRowHeight="14.4" x14ac:dyDescent="0.55000000000000004"/>
  <cols>
    <col min="1" max="1" width="18.41796875" customWidth="1"/>
    <col min="2" max="2" width="14.578125" customWidth="1"/>
    <col min="3" max="3" width="16.47265625" customWidth="1"/>
    <col min="4" max="4" width="18.1015625" customWidth="1"/>
  </cols>
  <sheetData>
    <row r="1" spans="1:4" x14ac:dyDescent="0.55000000000000004">
      <c r="A1" t="s">
        <v>17</v>
      </c>
      <c r="B1" t="s">
        <v>18</v>
      </c>
      <c r="C1" t="s">
        <v>15</v>
      </c>
      <c r="D1" t="s">
        <v>19</v>
      </c>
    </row>
    <row r="2" spans="1:4" x14ac:dyDescent="0.55000000000000004">
      <c r="A2">
        <f>HLS!A4</f>
        <v>1</v>
      </c>
      <c r="B2">
        <f>HLS!B4</f>
        <v>110000002</v>
      </c>
      <c r="C2">
        <f>HLS!M4</f>
        <v>41</v>
      </c>
      <c r="D2">
        <f>C2/B2*10^9</f>
        <v>372.72726595041331</v>
      </c>
    </row>
    <row r="3" spans="1:4" x14ac:dyDescent="0.55000000000000004">
      <c r="A3">
        <f>HLS!A5</f>
        <v>2</v>
      </c>
      <c r="B3">
        <f>HLS!B5</f>
        <v>209000002</v>
      </c>
      <c r="C3">
        <f>HLS!M5</f>
        <v>44</v>
      </c>
      <c r="D3">
        <f t="shared" ref="D3:D6" si="0">C3/B3*10^9</f>
        <v>210.52631377486782</v>
      </c>
    </row>
    <row r="4" spans="1:4" x14ac:dyDescent="0.55000000000000004">
      <c r="A4">
        <f>HLS!A6</f>
        <v>3</v>
      </c>
      <c r="B4">
        <f>HLS!B6</f>
        <v>307000002</v>
      </c>
      <c r="C4">
        <f>HLS!M6</f>
        <v>44</v>
      </c>
      <c r="D4">
        <f t="shared" si="0"/>
        <v>143.32247463633567</v>
      </c>
    </row>
    <row r="5" spans="1:4" x14ac:dyDescent="0.55000000000000004">
      <c r="A5">
        <f>HLS!A7</f>
        <v>4</v>
      </c>
      <c r="B5">
        <f>HLS!B7</f>
        <v>406000002</v>
      </c>
      <c r="C5">
        <f>HLS!M7</f>
        <v>44</v>
      </c>
      <c r="D5">
        <f t="shared" si="0"/>
        <v>108.37438370258924</v>
      </c>
    </row>
    <row r="6" spans="1:4" x14ac:dyDescent="0.55000000000000004">
      <c r="A6">
        <v>7</v>
      </c>
      <c r="B6">
        <f>HLS!B8</f>
        <v>703000002</v>
      </c>
      <c r="C6">
        <f>HLS!M8</f>
        <v>45</v>
      </c>
      <c r="D6">
        <f t="shared" si="0"/>
        <v>64.0113796187443</v>
      </c>
    </row>
    <row r="8" spans="1:4" x14ac:dyDescent="0.55000000000000004">
      <c r="A8" t="s">
        <v>17</v>
      </c>
      <c r="B8" t="s">
        <v>18</v>
      </c>
      <c r="C8" t="s">
        <v>15</v>
      </c>
      <c r="D8" t="s">
        <v>19</v>
      </c>
    </row>
    <row r="9" spans="1:4" x14ac:dyDescent="0.55000000000000004">
      <c r="A9">
        <f>HLS!A13</f>
        <v>100</v>
      </c>
      <c r="B9">
        <f>HLS!B13</f>
        <v>50000106</v>
      </c>
      <c r="C9">
        <f>HLS!M13</f>
        <v>2</v>
      </c>
      <c r="D9">
        <f>C9/B9*10^9</f>
        <v>39.999915200179778</v>
      </c>
    </row>
    <row r="10" spans="1:4" x14ac:dyDescent="0.55000000000000004">
      <c r="A10">
        <f>HLS!A14</f>
        <v>120</v>
      </c>
      <c r="B10">
        <f>HLS!B14</f>
        <v>60000086</v>
      </c>
      <c r="C10">
        <f>HLS!M14</f>
        <v>2</v>
      </c>
      <c r="D10">
        <f t="shared" ref="D10:D15" si="1">C10/B10*10^9</f>
        <v>33.333285555624037</v>
      </c>
    </row>
    <row r="11" spans="1:4" x14ac:dyDescent="0.55000000000000004">
      <c r="A11">
        <f>HLS!A15</f>
        <v>140</v>
      </c>
      <c r="B11">
        <f>HLS!B15</f>
        <v>70000066</v>
      </c>
      <c r="C11">
        <f>HLS!M15</f>
        <v>2</v>
      </c>
      <c r="D11">
        <f t="shared" si="1"/>
        <v>28.571401632678462</v>
      </c>
    </row>
    <row r="12" spans="1:4" x14ac:dyDescent="0.55000000000000004">
      <c r="A12">
        <f>HLS!A16</f>
        <v>160</v>
      </c>
      <c r="B12">
        <f>HLS!B16</f>
        <v>80000046</v>
      </c>
      <c r="C12">
        <f>HLS!M16</f>
        <v>2</v>
      </c>
      <c r="D12">
        <f t="shared" si="1"/>
        <v>24.999985625008264</v>
      </c>
    </row>
    <row r="13" spans="1:4" x14ac:dyDescent="0.55000000000000004">
      <c r="A13">
        <f>HLS!A17</f>
        <v>180</v>
      </c>
      <c r="B13">
        <f>HLS!B17</f>
        <v>90000026</v>
      </c>
      <c r="C13">
        <f>HLS!M17</f>
        <v>2</v>
      </c>
      <c r="D13">
        <f t="shared" si="1"/>
        <v>22.222215802470991</v>
      </c>
    </row>
    <row r="14" spans="1:4" x14ac:dyDescent="0.55000000000000004">
      <c r="A14">
        <f>HLS!A18</f>
        <v>200</v>
      </c>
      <c r="B14">
        <f>HLS!B18</f>
        <v>100000006</v>
      </c>
      <c r="C14">
        <f>HLS!M18</f>
        <v>2</v>
      </c>
      <c r="D14">
        <f t="shared" si="1"/>
        <v>19.999998800000071</v>
      </c>
    </row>
    <row r="15" spans="1:4" x14ac:dyDescent="0.55000000000000004">
      <c r="A15">
        <f>HLS!A19</f>
        <v>220</v>
      </c>
      <c r="B15">
        <f>HLS!B19</f>
        <v>103000002</v>
      </c>
      <c r="C15">
        <f>HLS!M19</f>
        <v>2</v>
      </c>
      <c r="D15">
        <f t="shared" ref="D15" si="2">C15/B15*10^9</f>
        <v>19.417475351116984</v>
      </c>
    </row>
    <row r="16" spans="1:4" x14ac:dyDescent="0.55000000000000004">
      <c r="A16">
        <v>229</v>
      </c>
      <c r="B16">
        <f>HLS!B20</f>
        <v>110000002</v>
      </c>
      <c r="C16">
        <f>HLS!M20</f>
        <v>41</v>
      </c>
      <c r="D16">
        <f>C16/B16*10^9</f>
        <v>372.72726595041331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Normal="100" workbookViewId="0">
      <selection activeCell="B14" sqref="B14"/>
    </sheetView>
  </sheetViews>
  <sheetFormatPr defaultRowHeight="14.4" x14ac:dyDescent="0.55000000000000004"/>
  <cols>
    <col min="1" max="1" width="26.20703125" customWidth="1"/>
    <col min="2" max="2" width="16.83984375" customWidth="1"/>
  </cols>
  <sheetData>
    <row r="1" spans="1:2" x14ac:dyDescent="0.55000000000000004">
      <c r="A1" t="s">
        <v>24</v>
      </c>
      <c r="B1">
        <v>1000000</v>
      </c>
    </row>
    <row r="2" spans="1:2" x14ac:dyDescent="0.55000000000000004">
      <c r="A2" t="s">
        <v>25</v>
      </c>
      <c r="B2">
        <v>100</v>
      </c>
    </row>
    <row r="3" spans="1:2" x14ac:dyDescent="0.55000000000000004">
      <c r="A3" t="s">
        <v>23</v>
      </c>
      <c r="B3">
        <v>100</v>
      </c>
    </row>
    <row r="5" spans="1:2" x14ac:dyDescent="0.55000000000000004">
      <c r="A5" t="s">
        <v>20</v>
      </c>
      <c r="B5" t="s">
        <v>26</v>
      </c>
    </row>
    <row r="6" spans="1:2" x14ac:dyDescent="0.55000000000000004">
      <c r="A6" t="s">
        <v>28</v>
      </c>
      <c r="B6">
        <v>113.5</v>
      </c>
    </row>
    <row r="7" spans="1:2" x14ac:dyDescent="0.55000000000000004">
      <c r="A7" t="s">
        <v>22</v>
      </c>
      <c r="B7">
        <v>53.314</v>
      </c>
    </row>
    <row r="8" spans="1:2" x14ac:dyDescent="0.55000000000000004">
      <c r="A8" t="s">
        <v>21</v>
      </c>
      <c r="B8">
        <v>28.506</v>
      </c>
    </row>
    <row r="9" spans="1:2" x14ac:dyDescent="0.55000000000000004">
      <c r="A9" t="s">
        <v>27</v>
      </c>
      <c r="B9">
        <v>25.001000000000001</v>
      </c>
    </row>
    <row r="10" spans="1:2" x14ac:dyDescent="0.55000000000000004">
      <c r="A10" t="s">
        <v>29</v>
      </c>
      <c r="B10">
        <v>2.27</v>
      </c>
    </row>
  </sheetData>
  <sortState ref="A6:B10">
    <sortCondition descending="1" ref="B6:B1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HLS</vt:lpstr>
      <vt:lpstr>HLS Charts</vt:lpstr>
      <vt:lpstr>Final 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</dc:creator>
  <cp:lastModifiedBy>Tom Mullins</cp:lastModifiedBy>
  <dcterms:created xsi:type="dcterms:W3CDTF">2015-11-19T00:41:00Z</dcterms:created>
  <dcterms:modified xsi:type="dcterms:W3CDTF">2015-12-01T05:15:50Z</dcterms:modified>
</cp:coreProperties>
</file>